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2" sheetId="2" r:id="rId1"/>
    <sheet name="Sheet3" sheetId="3" r:id="rId2"/>
  </sheets>
  <definedNames>
    <definedName name="_xlnm._FilterDatabase" localSheetId="0" hidden="1">Sheet2!$A$2:$U$202</definedName>
  </definedNames>
  <calcPr calcId="125725"/>
</workbook>
</file>

<file path=xl/calcChain.xml><?xml version="1.0" encoding="utf-8"?>
<calcChain xmlns="http://schemas.openxmlformats.org/spreadsheetml/2006/main">
  <c r="S100" i="2"/>
  <c r="T100"/>
  <c r="U100" s="1"/>
  <c r="S101"/>
  <c r="T101"/>
  <c r="U101" s="1"/>
  <c r="S103"/>
  <c r="T103"/>
  <c r="U103" s="1"/>
  <c r="S8"/>
  <c r="S9"/>
  <c r="S10"/>
  <c r="S11"/>
  <c r="S13"/>
  <c r="S14"/>
  <c r="S15"/>
  <c r="S16"/>
  <c r="S18"/>
  <c r="S19"/>
  <c r="S20"/>
  <c r="S21"/>
  <c r="S23"/>
  <c r="S24"/>
  <c r="S25"/>
  <c r="S26"/>
  <c r="S28"/>
  <c r="S29"/>
  <c r="S30"/>
  <c r="S31"/>
  <c r="S33"/>
  <c r="S34"/>
  <c r="S35"/>
  <c r="S36"/>
  <c r="S38"/>
  <c r="S39"/>
  <c r="S40"/>
  <c r="S41"/>
  <c r="S43"/>
  <c r="S44"/>
  <c r="S45"/>
  <c r="S46"/>
  <c r="S48"/>
  <c r="S49"/>
  <c r="S50"/>
  <c r="S51"/>
  <c r="S53"/>
  <c r="S54"/>
  <c r="S55"/>
  <c r="S56"/>
  <c r="S58"/>
  <c r="S59"/>
  <c r="S60"/>
  <c r="S61"/>
  <c r="S63"/>
  <c r="S64"/>
  <c r="S65"/>
  <c r="S66"/>
  <c r="S68"/>
  <c r="S69"/>
  <c r="S70"/>
  <c r="S71"/>
  <c r="S73"/>
  <c r="S74"/>
  <c r="S75"/>
  <c r="S76"/>
  <c r="S78"/>
  <c r="S79"/>
  <c r="S80"/>
  <c r="S81"/>
  <c r="S83"/>
  <c r="S84"/>
  <c r="S85"/>
  <c r="S86"/>
  <c r="S88"/>
  <c r="S89"/>
  <c r="S90"/>
  <c r="S91"/>
  <c r="S93"/>
  <c r="S94"/>
  <c r="S95"/>
  <c r="S96"/>
  <c r="S98"/>
  <c r="S99"/>
  <c r="H103"/>
  <c r="L103" s="1"/>
  <c r="I103"/>
  <c r="M103" s="1"/>
  <c r="J103"/>
  <c r="N103" s="1"/>
  <c r="H102"/>
  <c r="L102" s="1"/>
  <c r="I102"/>
  <c r="M102" s="1"/>
  <c r="J102"/>
  <c r="N102" s="1"/>
  <c r="H101"/>
  <c r="L101" s="1"/>
  <c r="I101"/>
  <c r="M101" s="1"/>
  <c r="J101"/>
  <c r="N101" s="1"/>
  <c r="H100"/>
  <c r="L100" s="1"/>
  <c r="I100"/>
  <c r="M100" s="1"/>
  <c r="J100"/>
  <c r="N100" s="1"/>
  <c r="T93"/>
  <c r="U93" s="1"/>
  <c r="T94"/>
  <c r="U94" s="1"/>
  <c r="T95"/>
  <c r="U95" s="1"/>
  <c r="T96"/>
  <c r="U96" s="1"/>
  <c r="T98"/>
  <c r="U98" s="1"/>
  <c r="T99"/>
  <c r="U99" s="1"/>
  <c r="H99"/>
  <c r="L99" s="1"/>
  <c r="I99"/>
  <c r="M99" s="1"/>
  <c r="J99"/>
  <c r="N99" s="1"/>
  <c r="H98"/>
  <c r="L98" s="1"/>
  <c r="O103" s="1"/>
  <c r="I98"/>
  <c r="M98" s="1"/>
  <c r="J98"/>
  <c r="N98" s="1"/>
  <c r="T91"/>
  <c r="U91" s="1"/>
  <c r="T90"/>
  <c r="U90" s="1"/>
  <c r="T89"/>
  <c r="U89" s="1"/>
  <c r="T88"/>
  <c r="U88" s="1"/>
  <c r="T86"/>
  <c r="U86" s="1"/>
  <c r="T85"/>
  <c r="U85" s="1"/>
  <c r="T84"/>
  <c r="U84" s="1"/>
  <c r="T83"/>
  <c r="U83" s="1"/>
  <c r="T81"/>
  <c r="U81" s="1"/>
  <c r="T80"/>
  <c r="U80" s="1"/>
  <c r="T79"/>
  <c r="U79" s="1"/>
  <c r="T78"/>
  <c r="U78" s="1"/>
  <c r="T76"/>
  <c r="U76" s="1"/>
  <c r="T75"/>
  <c r="U75" s="1"/>
  <c r="T74"/>
  <c r="U74" s="1"/>
  <c r="T73"/>
  <c r="U73" s="1"/>
  <c r="T71"/>
  <c r="U71" s="1"/>
  <c r="T70"/>
  <c r="U70" s="1"/>
  <c r="T69"/>
  <c r="U69" s="1"/>
  <c r="T68"/>
  <c r="U68" s="1"/>
  <c r="T66"/>
  <c r="U66" s="1"/>
  <c r="T65"/>
  <c r="U65" s="1"/>
  <c r="T64"/>
  <c r="U64" s="1"/>
  <c r="T63"/>
  <c r="U63" s="1"/>
  <c r="T61"/>
  <c r="U61" s="1"/>
  <c r="T60"/>
  <c r="U60" s="1"/>
  <c r="T59"/>
  <c r="U59" s="1"/>
  <c r="T58"/>
  <c r="U58" s="1"/>
  <c r="T56"/>
  <c r="U56" s="1"/>
  <c r="T55"/>
  <c r="U55" s="1"/>
  <c r="T54"/>
  <c r="U54" s="1"/>
  <c r="T53"/>
  <c r="U53" s="1"/>
  <c r="T51"/>
  <c r="U51" s="1"/>
  <c r="T50"/>
  <c r="U50" s="1"/>
  <c r="T49"/>
  <c r="U49" s="1"/>
  <c r="T48"/>
  <c r="U48" s="1"/>
  <c r="T46"/>
  <c r="U46" s="1"/>
  <c r="T45"/>
  <c r="U45" s="1"/>
  <c r="T44"/>
  <c r="U44" s="1"/>
  <c r="T43"/>
  <c r="U43" s="1"/>
  <c r="T41"/>
  <c r="U41" s="1"/>
  <c r="T40"/>
  <c r="U40" s="1"/>
  <c r="T39"/>
  <c r="U39" s="1"/>
  <c r="T38"/>
  <c r="U38" s="1"/>
  <c r="T36"/>
  <c r="U36" s="1"/>
  <c r="T35"/>
  <c r="U35" s="1"/>
  <c r="T34"/>
  <c r="U34" s="1"/>
  <c r="T33"/>
  <c r="U33" s="1"/>
  <c r="T31"/>
  <c r="U31" s="1"/>
  <c r="T30"/>
  <c r="U30" s="1"/>
  <c r="T29"/>
  <c r="U29" s="1"/>
  <c r="T28"/>
  <c r="U28" s="1"/>
  <c r="T26"/>
  <c r="U26" s="1"/>
  <c r="T25"/>
  <c r="U25" s="1"/>
  <c r="T24"/>
  <c r="U24" s="1"/>
  <c r="T23"/>
  <c r="U23" s="1"/>
  <c r="T21"/>
  <c r="U21" s="1"/>
  <c r="T20"/>
  <c r="U20" s="1"/>
  <c r="T19"/>
  <c r="U19" s="1"/>
  <c r="T18"/>
  <c r="U18" s="1"/>
  <c r="T16"/>
  <c r="U16" s="1"/>
  <c r="T15"/>
  <c r="U15" s="1"/>
  <c r="T14"/>
  <c r="U14" s="1"/>
  <c r="T13"/>
  <c r="U13" s="1"/>
  <c r="T11"/>
  <c r="U11" s="1"/>
  <c r="T10"/>
  <c r="U10" s="1"/>
  <c r="T9"/>
  <c r="U9" s="1"/>
  <c r="T8"/>
  <c r="U8" s="1"/>
  <c r="R4"/>
  <c r="R5"/>
  <c r="R6"/>
  <c r="R7"/>
  <c r="R8"/>
  <c r="R9"/>
  <c r="R3"/>
  <c r="H97"/>
  <c r="L97" s="1"/>
  <c r="I97"/>
  <c r="M97" s="1"/>
  <c r="J97"/>
  <c r="N97" s="1"/>
  <c r="Q102" s="1"/>
  <c r="H96"/>
  <c r="L96" s="1"/>
  <c r="I96"/>
  <c r="M96" s="1"/>
  <c r="J96"/>
  <c r="N96" s="1"/>
  <c r="H95"/>
  <c r="L95" s="1"/>
  <c r="O100" s="1"/>
  <c r="I95"/>
  <c r="M95" s="1"/>
  <c r="J95"/>
  <c r="N95" s="1"/>
  <c r="H94"/>
  <c r="L94" s="1"/>
  <c r="I94"/>
  <c r="M94" s="1"/>
  <c r="J94"/>
  <c r="N94" s="1"/>
  <c r="H93"/>
  <c r="L93" s="1"/>
  <c r="I93"/>
  <c r="M93" s="1"/>
  <c r="J93"/>
  <c r="N93" s="1"/>
  <c r="H92"/>
  <c r="L92" s="1"/>
  <c r="I92"/>
  <c r="M92" s="1"/>
  <c r="J92"/>
  <c r="N92" s="1"/>
  <c r="H91"/>
  <c r="L91" s="1"/>
  <c r="I91"/>
  <c r="M91" s="1"/>
  <c r="J91"/>
  <c r="N91" s="1"/>
  <c r="H90"/>
  <c r="L90" s="1"/>
  <c r="I90"/>
  <c r="M90" s="1"/>
  <c r="J90"/>
  <c r="N90" s="1"/>
  <c r="H89"/>
  <c r="L89" s="1"/>
  <c r="I89"/>
  <c r="M89" s="1"/>
  <c r="J89"/>
  <c r="N89" s="1"/>
  <c r="H88"/>
  <c r="L88" s="1"/>
  <c r="I88"/>
  <c r="M88" s="1"/>
  <c r="J88"/>
  <c r="N88" s="1"/>
  <c r="H87"/>
  <c r="L87" s="1"/>
  <c r="I87"/>
  <c r="M87" s="1"/>
  <c r="J87"/>
  <c r="N87" s="1"/>
  <c r="H86"/>
  <c r="L86" s="1"/>
  <c r="I86"/>
  <c r="M86" s="1"/>
  <c r="J86"/>
  <c r="N86" s="1"/>
  <c r="H85"/>
  <c r="L85" s="1"/>
  <c r="I85"/>
  <c r="M85" s="1"/>
  <c r="J85"/>
  <c r="N85" s="1"/>
  <c r="H84"/>
  <c r="L84" s="1"/>
  <c r="I84"/>
  <c r="M84" s="1"/>
  <c r="J84"/>
  <c r="N84" s="1"/>
  <c r="H83"/>
  <c r="I83"/>
  <c r="J83"/>
  <c r="N83" s="1"/>
  <c r="H82"/>
  <c r="I82"/>
  <c r="M82" s="1"/>
  <c r="J82"/>
  <c r="N82" s="1"/>
  <c r="H81"/>
  <c r="L81" s="1"/>
  <c r="I81"/>
  <c r="M81" s="1"/>
  <c r="J81"/>
  <c r="N81" s="1"/>
  <c r="I4"/>
  <c r="M4" s="1"/>
  <c r="I5"/>
  <c r="M5" s="1"/>
  <c r="I6"/>
  <c r="M6" s="1"/>
  <c r="I7"/>
  <c r="M7" s="1"/>
  <c r="I8"/>
  <c r="M8" s="1"/>
  <c r="I9"/>
  <c r="M9" s="1"/>
  <c r="I10"/>
  <c r="M10" s="1"/>
  <c r="I11"/>
  <c r="M11" s="1"/>
  <c r="I12"/>
  <c r="M12" s="1"/>
  <c r="I13"/>
  <c r="M13" s="1"/>
  <c r="I14"/>
  <c r="M14" s="1"/>
  <c r="I15"/>
  <c r="M15" s="1"/>
  <c r="I16"/>
  <c r="M16" s="1"/>
  <c r="I17"/>
  <c r="M17" s="1"/>
  <c r="I18"/>
  <c r="M18" s="1"/>
  <c r="I19"/>
  <c r="M19" s="1"/>
  <c r="I20"/>
  <c r="M20" s="1"/>
  <c r="I21"/>
  <c r="M21" s="1"/>
  <c r="I22"/>
  <c r="M22" s="1"/>
  <c r="I23"/>
  <c r="M23" s="1"/>
  <c r="I24"/>
  <c r="M24" s="1"/>
  <c r="I25"/>
  <c r="M25" s="1"/>
  <c r="I26"/>
  <c r="M26" s="1"/>
  <c r="I27"/>
  <c r="M27" s="1"/>
  <c r="I28"/>
  <c r="M28" s="1"/>
  <c r="I29"/>
  <c r="M29" s="1"/>
  <c r="I30"/>
  <c r="M30" s="1"/>
  <c r="I31"/>
  <c r="M31" s="1"/>
  <c r="I32"/>
  <c r="M32" s="1"/>
  <c r="I33"/>
  <c r="M33" s="1"/>
  <c r="I34"/>
  <c r="M34" s="1"/>
  <c r="I35"/>
  <c r="M35" s="1"/>
  <c r="I36"/>
  <c r="M36" s="1"/>
  <c r="I37"/>
  <c r="M37" s="1"/>
  <c r="I38"/>
  <c r="M38" s="1"/>
  <c r="I39"/>
  <c r="M39" s="1"/>
  <c r="I40"/>
  <c r="M40" s="1"/>
  <c r="I41"/>
  <c r="M41" s="1"/>
  <c r="I42"/>
  <c r="M42" s="1"/>
  <c r="I43"/>
  <c r="M43" s="1"/>
  <c r="I44"/>
  <c r="M44" s="1"/>
  <c r="I45"/>
  <c r="M45" s="1"/>
  <c r="I46"/>
  <c r="M46" s="1"/>
  <c r="I47"/>
  <c r="M47" s="1"/>
  <c r="I48"/>
  <c r="M48" s="1"/>
  <c r="I49"/>
  <c r="M49" s="1"/>
  <c r="I50"/>
  <c r="M50" s="1"/>
  <c r="I51"/>
  <c r="M51" s="1"/>
  <c r="I52"/>
  <c r="M52" s="1"/>
  <c r="I53"/>
  <c r="M53" s="1"/>
  <c r="I54"/>
  <c r="M54" s="1"/>
  <c r="I55"/>
  <c r="M55" s="1"/>
  <c r="I56"/>
  <c r="M56" s="1"/>
  <c r="I57"/>
  <c r="M57" s="1"/>
  <c r="I58"/>
  <c r="M58" s="1"/>
  <c r="I59"/>
  <c r="M59" s="1"/>
  <c r="I60"/>
  <c r="M60" s="1"/>
  <c r="I61"/>
  <c r="M61" s="1"/>
  <c r="I62"/>
  <c r="M62" s="1"/>
  <c r="I63"/>
  <c r="M63" s="1"/>
  <c r="I64"/>
  <c r="M64" s="1"/>
  <c r="I65"/>
  <c r="M65" s="1"/>
  <c r="I66"/>
  <c r="M66" s="1"/>
  <c r="I67"/>
  <c r="M67" s="1"/>
  <c r="I68"/>
  <c r="M68" s="1"/>
  <c r="I69"/>
  <c r="M69" s="1"/>
  <c r="I70"/>
  <c r="M70" s="1"/>
  <c r="I71"/>
  <c r="M71" s="1"/>
  <c r="I72"/>
  <c r="M72" s="1"/>
  <c r="I73"/>
  <c r="M73" s="1"/>
  <c r="I74"/>
  <c r="M74" s="1"/>
  <c r="I75"/>
  <c r="M75" s="1"/>
  <c r="I76"/>
  <c r="M76" s="1"/>
  <c r="I77"/>
  <c r="M77" s="1"/>
  <c r="I78"/>
  <c r="M78" s="1"/>
  <c r="I79"/>
  <c r="M79" s="1"/>
  <c r="I80"/>
  <c r="M80" s="1"/>
  <c r="I3"/>
  <c r="M3" s="1"/>
  <c r="J4"/>
  <c r="N4" s="1"/>
  <c r="J5"/>
  <c r="N5" s="1"/>
  <c r="J6"/>
  <c r="N6" s="1"/>
  <c r="J7"/>
  <c r="N7" s="1"/>
  <c r="J8"/>
  <c r="N8" s="1"/>
  <c r="J9"/>
  <c r="N9" s="1"/>
  <c r="J10"/>
  <c r="N10" s="1"/>
  <c r="J11"/>
  <c r="N11" s="1"/>
  <c r="J12"/>
  <c r="N12" s="1"/>
  <c r="J13"/>
  <c r="N13" s="1"/>
  <c r="J14"/>
  <c r="N14" s="1"/>
  <c r="J15"/>
  <c r="N15" s="1"/>
  <c r="J16"/>
  <c r="N16" s="1"/>
  <c r="J17"/>
  <c r="N17" s="1"/>
  <c r="J18"/>
  <c r="N18" s="1"/>
  <c r="J19"/>
  <c r="N19" s="1"/>
  <c r="J20"/>
  <c r="N20" s="1"/>
  <c r="J21"/>
  <c r="N21" s="1"/>
  <c r="J22"/>
  <c r="N22" s="1"/>
  <c r="J23"/>
  <c r="N23" s="1"/>
  <c r="J24"/>
  <c r="N24" s="1"/>
  <c r="J25"/>
  <c r="N25" s="1"/>
  <c r="J26"/>
  <c r="N26" s="1"/>
  <c r="J27"/>
  <c r="N27" s="1"/>
  <c r="J28"/>
  <c r="N28" s="1"/>
  <c r="J29"/>
  <c r="N29" s="1"/>
  <c r="J30"/>
  <c r="N30" s="1"/>
  <c r="J31"/>
  <c r="N31" s="1"/>
  <c r="J32"/>
  <c r="N32" s="1"/>
  <c r="J33"/>
  <c r="N33" s="1"/>
  <c r="J34"/>
  <c r="J35"/>
  <c r="N35" s="1"/>
  <c r="J36"/>
  <c r="N36" s="1"/>
  <c r="J37"/>
  <c r="N37" s="1"/>
  <c r="J38"/>
  <c r="N38" s="1"/>
  <c r="J39"/>
  <c r="N39" s="1"/>
  <c r="J40"/>
  <c r="N40" s="1"/>
  <c r="J41"/>
  <c r="N41" s="1"/>
  <c r="J42"/>
  <c r="N42" s="1"/>
  <c r="J43"/>
  <c r="N43" s="1"/>
  <c r="J44"/>
  <c r="N44" s="1"/>
  <c r="J45"/>
  <c r="N45" s="1"/>
  <c r="J46"/>
  <c r="N46" s="1"/>
  <c r="J47"/>
  <c r="N47" s="1"/>
  <c r="J48"/>
  <c r="N48" s="1"/>
  <c r="J49"/>
  <c r="N49" s="1"/>
  <c r="J50"/>
  <c r="N50" s="1"/>
  <c r="J51"/>
  <c r="N51" s="1"/>
  <c r="J52"/>
  <c r="N52" s="1"/>
  <c r="J53"/>
  <c r="N53" s="1"/>
  <c r="J54"/>
  <c r="J55"/>
  <c r="N55" s="1"/>
  <c r="J56"/>
  <c r="N56" s="1"/>
  <c r="J57"/>
  <c r="N57" s="1"/>
  <c r="J58"/>
  <c r="J59"/>
  <c r="N59" s="1"/>
  <c r="J60"/>
  <c r="N60" s="1"/>
  <c r="J61"/>
  <c r="N61" s="1"/>
  <c r="J62"/>
  <c r="N62" s="1"/>
  <c r="J63"/>
  <c r="N63" s="1"/>
  <c r="J64"/>
  <c r="N64" s="1"/>
  <c r="J65"/>
  <c r="N65" s="1"/>
  <c r="J66"/>
  <c r="N66" s="1"/>
  <c r="J67"/>
  <c r="N67" s="1"/>
  <c r="J68"/>
  <c r="N68" s="1"/>
  <c r="J69"/>
  <c r="N69" s="1"/>
  <c r="J70"/>
  <c r="N70" s="1"/>
  <c r="J71"/>
  <c r="N71" s="1"/>
  <c r="J72"/>
  <c r="N72" s="1"/>
  <c r="J73"/>
  <c r="N73" s="1"/>
  <c r="J74"/>
  <c r="J75"/>
  <c r="N75" s="1"/>
  <c r="J76"/>
  <c r="N76" s="1"/>
  <c r="J77"/>
  <c r="N77" s="1"/>
  <c r="J78"/>
  <c r="N78" s="1"/>
  <c r="J79"/>
  <c r="N79" s="1"/>
  <c r="J80"/>
  <c r="N80" s="1"/>
  <c r="J3"/>
  <c r="N3" s="1"/>
  <c r="H4"/>
  <c r="L4" s="1"/>
  <c r="H5"/>
  <c r="L5" s="1"/>
  <c r="H6"/>
  <c r="L6" s="1"/>
  <c r="H7"/>
  <c r="H8"/>
  <c r="L8" s="1"/>
  <c r="H9"/>
  <c r="L9" s="1"/>
  <c r="H10"/>
  <c r="L10" s="1"/>
  <c r="H11"/>
  <c r="H12"/>
  <c r="L12" s="1"/>
  <c r="H13"/>
  <c r="L13" s="1"/>
  <c r="H14"/>
  <c r="L14" s="1"/>
  <c r="H15"/>
  <c r="H16"/>
  <c r="L16" s="1"/>
  <c r="H17"/>
  <c r="L17" s="1"/>
  <c r="H18"/>
  <c r="H19"/>
  <c r="H20"/>
  <c r="L20" s="1"/>
  <c r="H21"/>
  <c r="L21" s="1"/>
  <c r="H22"/>
  <c r="L22" s="1"/>
  <c r="H23"/>
  <c r="H24"/>
  <c r="L24" s="1"/>
  <c r="H25"/>
  <c r="L25" s="1"/>
  <c r="H26"/>
  <c r="L26" s="1"/>
  <c r="H27"/>
  <c r="H28"/>
  <c r="H29"/>
  <c r="L29" s="1"/>
  <c r="H30"/>
  <c r="L30" s="1"/>
  <c r="H31"/>
  <c r="H32"/>
  <c r="L32" s="1"/>
  <c r="H33"/>
  <c r="L33" s="1"/>
  <c r="H34"/>
  <c r="L34" s="1"/>
  <c r="H35"/>
  <c r="H36"/>
  <c r="L36" s="1"/>
  <c r="H37"/>
  <c r="L37" s="1"/>
  <c r="H38"/>
  <c r="L38" s="1"/>
  <c r="H39"/>
  <c r="H40"/>
  <c r="L40" s="1"/>
  <c r="H41"/>
  <c r="L41" s="1"/>
  <c r="H42"/>
  <c r="L42" s="1"/>
  <c r="H43"/>
  <c r="H44"/>
  <c r="L44" s="1"/>
  <c r="H45"/>
  <c r="L45" s="1"/>
  <c r="H46"/>
  <c r="L46" s="1"/>
  <c r="H47"/>
  <c r="H48"/>
  <c r="H49"/>
  <c r="L49" s="1"/>
  <c r="H50"/>
  <c r="H51"/>
  <c r="H52"/>
  <c r="L52" s="1"/>
  <c r="H53"/>
  <c r="L53" s="1"/>
  <c r="H54"/>
  <c r="L54" s="1"/>
  <c r="H55"/>
  <c r="H56"/>
  <c r="L56" s="1"/>
  <c r="H57"/>
  <c r="L57" s="1"/>
  <c r="H58"/>
  <c r="L58" s="1"/>
  <c r="H59"/>
  <c r="H60"/>
  <c r="L60" s="1"/>
  <c r="H61"/>
  <c r="L61" s="1"/>
  <c r="H62"/>
  <c r="L62" s="1"/>
  <c r="H63"/>
  <c r="H64"/>
  <c r="L64" s="1"/>
  <c r="H65"/>
  <c r="L65" s="1"/>
  <c r="H66"/>
  <c r="L66" s="1"/>
  <c r="H67"/>
  <c r="H68"/>
  <c r="L68" s="1"/>
  <c r="H69"/>
  <c r="L69" s="1"/>
  <c r="H70"/>
  <c r="L70" s="1"/>
  <c r="H71"/>
  <c r="H72"/>
  <c r="L72" s="1"/>
  <c r="H73"/>
  <c r="L73" s="1"/>
  <c r="H74"/>
  <c r="L74" s="1"/>
  <c r="H75"/>
  <c r="H76"/>
  <c r="L76" s="1"/>
  <c r="H77"/>
  <c r="L77" s="1"/>
  <c r="H78"/>
  <c r="L78" s="1"/>
  <c r="H79"/>
  <c r="H80"/>
  <c r="L80" s="1"/>
  <c r="H3"/>
  <c r="L3" s="1"/>
  <c r="Q100" l="1"/>
  <c r="P101"/>
  <c r="O102"/>
  <c r="Q103"/>
  <c r="P103"/>
  <c r="P102"/>
  <c r="R102" s="1"/>
  <c r="Q101"/>
  <c r="S102"/>
  <c r="O101"/>
  <c r="P100"/>
  <c r="S52"/>
  <c r="S32"/>
  <c r="T102"/>
  <c r="S22"/>
  <c r="S67"/>
  <c r="S47"/>
  <c r="S27"/>
  <c r="S87"/>
  <c r="S97"/>
  <c r="S57"/>
  <c r="S17"/>
  <c r="S42"/>
  <c r="S7"/>
  <c r="S92"/>
  <c r="S72"/>
  <c r="S12"/>
  <c r="S77"/>
  <c r="S37"/>
  <c r="S82"/>
  <c r="S62"/>
  <c r="K67"/>
  <c r="K47"/>
  <c r="K27"/>
  <c r="K7"/>
  <c r="P93"/>
  <c r="Q96"/>
  <c r="Q93"/>
  <c r="P94"/>
  <c r="O95"/>
  <c r="O94"/>
  <c r="Q94"/>
  <c r="Q95"/>
  <c r="K99"/>
  <c r="O93"/>
  <c r="K101"/>
  <c r="K98"/>
  <c r="T97"/>
  <c r="U97" s="1"/>
  <c r="K100"/>
  <c r="K102"/>
  <c r="Q98"/>
  <c r="K103"/>
  <c r="O96"/>
  <c r="P97"/>
  <c r="P99"/>
  <c r="P96"/>
  <c r="P98"/>
  <c r="P95"/>
  <c r="Q99"/>
  <c r="O97"/>
  <c r="O99"/>
  <c r="Q97"/>
  <c r="O98"/>
  <c r="P66"/>
  <c r="P34"/>
  <c r="T77"/>
  <c r="T62"/>
  <c r="T57"/>
  <c r="T37"/>
  <c r="U37" s="1"/>
  <c r="K83"/>
  <c r="P58"/>
  <c r="P26"/>
  <c r="Q11"/>
  <c r="P73"/>
  <c r="P69"/>
  <c r="P65"/>
  <c r="P61"/>
  <c r="P57"/>
  <c r="P53"/>
  <c r="P49"/>
  <c r="P45"/>
  <c r="P41"/>
  <c r="P37"/>
  <c r="P33"/>
  <c r="P29"/>
  <c r="P25"/>
  <c r="P21"/>
  <c r="P17"/>
  <c r="P13"/>
  <c r="P74"/>
  <c r="P42"/>
  <c r="P10"/>
  <c r="Q92"/>
  <c r="K50"/>
  <c r="K18"/>
  <c r="Q85"/>
  <c r="Q81"/>
  <c r="Q65"/>
  <c r="Q45"/>
  <c r="Q41"/>
  <c r="Q25"/>
  <c r="Q21"/>
  <c r="Q17"/>
  <c r="Q13"/>
  <c r="P75"/>
  <c r="P71"/>
  <c r="P67"/>
  <c r="P63"/>
  <c r="P59"/>
  <c r="P55"/>
  <c r="P51"/>
  <c r="P47"/>
  <c r="P43"/>
  <c r="P39"/>
  <c r="P35"/>
  <c r="P31"/>
  <c r="P27"/>
  <c r="P23"/>
  <c r="P19"/>
  <c r="P15"/>
  <c r="P11"/>
  <c r="Q89"/>
  <c r="Q86"/>
  <c r="O92"/>
  <c r="K79"/>
  <c r="K75"/>
  <c r="K71"/>
  <c r="K63"/>
  <c r="K59"/>
  <c r="K55"/>
  <c r="K51"/>
  <c r="K43"/>
  <c r="K39"/>
  <c r="K35"/>
  <c r="K31"/>
  <c r="K23"/>
  <c r="K19"/>
  <c r="K15"/>
  <c r="K11"/>
  <c r="Q10"/>
  <c r="P72"/>
  <c r="P68"/>
  <c r="P64"/>
  <c r="P60"/>
  <c r="P56"/>
  <c r="P52"/>
  <c r="P48"/>
  <c r="P44"/>
  <c r="P40"/>
  <c r="P36"/>
  <c r="P32"/>
  <c r="P28"/>
  <c r="P24"/>
  <c r="P20"/>
  <c r="P16"/>
  <c r="P12"/>
  <c r="Q90"/>
  <c r="L83"/>
  <c r="O88" s="1"/>
  <c r="Q91"/>
  <c r="P92"/>
  <c r="P91"/>
  <c r="Q82"/>
  <c r="Q83"/>
  <c r="Q66"/>
  <c r="Q67"/>
  <c r="Q46"/>
  <c r="Q47"/>
  <c r="Q42"/>
  <c r="Q43"/>
  <c r="Q26"/>
  <c r="Q27"/>
  <c r="Q22"/>
  <c r="Q23"/>
  <c r="Q18"/>
  <c r="Q19"/>
  <c r="Q14"/>
  <c r="Q15"/>
  <c r="P77"/>
  <c r="P70"/>
  <c r="P62"/>
  <c r="P54"/>
  <c r="P46"/>
  <c r="P38"/>
  <c r="P30"/>
  <c r="P22"/>
  <c r="P14"/>
  <c r="P50"/>
  <c r="P18"/>
  <c r="O91"/>
  <c r="P89"/>
  <c r="P90"/>
  <c r="P76"/>
  <c r="Q87"/>
  <c r="N74"/>
  <c r="N58"/>
  <c r="L48"/>
  <c r="O90"/>
  <c r="Q88"/>
  <c r="Q84"/>
  <c r="Q80"/>
  <c r="Q68"/>
  <c r="Q64"/>
  <c r="Q60"/>
  <c r="Q48"/>
  <c r="Q44"/>
  <c r="Q40"/>
  <c r="Q28"/>
  <c r="Q24"/>
  <c r="Q20"/>
  <c r="Q16"/>
  <c r="Q12"/>
  <c r="T12"/>
  <c r="T22"/>
  <c r="T32"/>
  <c r="T42"/>
  <c r="T52"/>
  <c r="T72"/>
  <c r="T82"/>
  <c r="T92"/>
  <c r="N54"/>
  <c r="Q50" s="1"/>
  <c r="L28"/>
  <c r="O89"/>
  <c r="T7"/>
  <c r="N34"/>
  <c r="Q32" s="1"/>
  <c r="T17"/>
  <c r="T27"/>
  <c r="T47"/>
  <c r="T67"/>
  <c r="T87"/>
  <c r="K97"/>
  <c r="K96"/>
  <c r="K95"/>
  <c r="L79"/>
  <c r="L71"/>
  <c r="L67"/>
  <c r="L59"/>
  <c r="L51"/>
  <c r="L43"/>
  <c r="L35"/>
  <c r="L27"/>
  <c r="L19"/>
  <c r="L11"/>
  <c r="K89"/>
  <c r="K54"/>
  <c r="K87"/>
  <c r="K90"/>
  <c r="K94"/>
  <c r="L75"/>
  <c r="L63"/>
  <c r="L55"/>
  <c r="L47"/>
  <c r="L39"/>
  <c r="L31"/>
  <c r="L23"/>
  <c r="L15"/>
  <c r="L7"/>
  <c r="K70"/>
  <c r="K66"/>
  <c r="K38"/>
  <c r="K34"/>
  <c r="K6"/>
  <c r="K22"/>
  <c r="K82"/>
  <c r="K85"/>
  <c r="M83"/>
  <c r="P86" s="1"/>
  <c r="L82"/>
  <c r="L50"/>
  <c r="L18"/>
  <c r="K93"/>
  <c r="K92"/>
  <c r="K91"/>
  <c r="K88"/>
  <c r="K86"/>
  <c r="K84"/>
  <c r="K81"/>
  <c r="K78"/>
  <c r="K74"/>
  <c r="K62"/>
  <c r="K58"/>
  <c r="K46"/>
  <c r="K42"/>
  <c r="K30"/>
  <c r="K26"/>
  <c r="K14"/>
  <c r="K10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R103" l="1"/>
  <c r="R101"/>
  <c r="R100"/>
  <c r="R94"/>
  <c r="U102"/>
  <c r="R93"/>
  <c r="U57"/>
  <c r="R95"/>
  <c r="R96"/>
  <c r="U77"/>
  <c r="U32"/>
  <c r="R92"/>
  <c r="R97"/>
  <c r="R99"/>
  <c r="R98"/>
  <c r="O45"/>
  <c r="O69"/>
  <c r="U87"/>
  <c r="U17"/>
  <c r="R90"/>
  <c r="O68"/>
  <c r="R68" s="1"/>
  <c r="O50"/>
  <c r="R50" s="1"/>
  <c r="O84"/>
  <c r="U52"/>
  <c r="O12"/>
  <c r="R12" s="1"/>
  <c r="O44"/>
  <c r="R44" s="1"/>
  <c r="O80"/>
  <c r="O32"/>
  <c r="R32" s="1"/>
  <c r="O64"/>
  <c r="R64" s="1"/>
  <c r="U62"/>
  <c r="Q37"/>
  <c r="O34"/>
  <c r="U67"/>
  <c r="P79"/>
  <c r="Q30"/>
  <c r="P85"/>
  <c r="Q34"/>
  <c r="O85"/>
  <c r="O59"/>
  <c r="R45"/>
  <c r="Q36"/>
  <c r="O83"/>
  <c r="R91"/>
  <c r="Q33"/>
  <c r="U27"/>
  <c r="R89"/>
  <c r="O47"/>
  <c r="R47" s="1"/>
  <c r="O23"/>
  <c r="R23" s="1"/>
  <c r="O22"/>
  <c r="R22" s="1"/>
  <c r="Q78"/>
  <c r="Q79"/>
  <c r="P88"/>
  <c r="R88" s="1"/>
  <c r="P87"/>
  <c r="Q62"/>
  <c r="Q63"/>
  <c r="O55"/>
  <c r="O54"/>
  <c r="Q38"/>
  <c r="Q39"/>
  <c r="O62"/>
  <c r="O70"/>
  <c r="O78"/>
  <c r="O41"/>
  <c r="R41" s="1"/>
  <c r="Q77"/>
  <c r="O10"/>
  <c r="R10" s="1"/>
  <c r="Q73"/>
  <c r="O71"/>
  <c r="Q51"/>
  <c r="O24"/>
  <c r="R24" s="1"/>
  <c r="U72"/>
  <c r="O42"/>
  <c r="R42" s="1"/>
  <c r="Q76"/>
  <c r="O37"/>
  <c r="P84"/>
  <c r="O39"/>
  <c r="O75"/>
  <c r="Q71"/>
  <c r="P78"/>
  <c r="Q69"/>
  <c r="O27"/>
  <c r="R27" s="1"/>
  <c r="O63"/>
  <c r="Q74"/>
  <c r="O20"/>
  <c r="R20" s="1"/>
  <c r="O52"/>
  <c r="O40"/>
  <c r="R40" s="1"/>
  <c r="O72"/>
  <c r="U47"/>
  <c r="U7"/>
  <c r="U92"/>
  <c r="U42"/>
  <c r="O30"/>
  <c r="O38"/>
  <c r="O46"/>
  <c r="R46" s="1"/>
  <c r="Q56"/>
  <c r="Q72"/>
  <c r="O17"/>
  <c r="R17" s="1"/>
  <c r="O49"/>
  <c r="O81"/>
  <c r="P83"/>
  <c r="O19"/>
  <c r="R19" s="1"/>
  <c r="Q31"/>
  <c r="Q57"/>
  <c r="O11"/>
  <c r="R11" s="1"/>
  <c r="O43"/>
  <c r="R43" s="1"/>
  <c r="O79"/>
  <c r="Q58"/>
  <c r="Q59"/>
  <c r="O87"/>
  <c r="O86"/>
  <c r="R86" s="1"/>
  <c r="U12"/>
  <c r="O18"/>
  <c r="R18" s="1"/>
  <c r="Q52"/>
  <c r="O73"/>
  <c r="Q70"/>
  <c r="O29"/>
  <c r="O77"/>
  <c r="Q49"/>
  <c r="O35"/>
  <c r="O36"/>
  <c r="O56"/>
  <c r="O33"/>
  <c r="U22"/>
  <c r="O26"/>
  <c r="R26" s="1"/>
  <c r="O65"/>
  <c r="R65" s="1"/>
  <c r="Q53"/>
  <c r="P81"/>
  <c r="O21"/>
  <c r="R21" s="1"/>
  <c r="P80"/>
  <c r="Q54"/>
  <c r="O28"/>
  <c r="R28" s="1"/>
  <c r="O60"/>
  <c r="R60" s="1"/>
  <c r="O16"/>
  <c r="R16" s="1"/>
  <c r="O48"/>
  <c r="R48" s="1"/>
  <c r="O76"/>
  <c r="U82"/>
  <c r="O14"/>
  <c r="R14" s="1"/>
  <c r="O58"/>
  <c r="O66"/>
  <c r="R66" s="1"/>
  <c r="O74"/>
  <c r="O82"/>
  <c r="O53"/>
  <c r="O25"/>
  <c r="R25" s="1"/>
  <c r="O57"/>
  <c r="O31"/>
  <c r="O67"/>
  <c r="R67" s="1"/>
  <c r="P82"/>
  <c r="O13"/>
  <c r="R13" s="1"/>
  <c r="O61"/>
  <c r="Q29"/>
  <c r="Q61"/>
  <c r="O15"/>
  <c r="R15" s="1"/>
  <c r="O51"/>
  <c r="Q35"/>
  <c r="Q55"/>
  <c r="Q75"/>
  <c r="R33" l="1"/>
  <c r="R73"/>
  <c r="R36"/>
  <c r="R69"/>
  <c r="R80"/>
  <c r="R85"/>
  <c r="R83"/>
  <c r="R84"/>
  <c r="R53"/>
  <c r="R39"/>
  <c r="R79"/>
  <c r="R51"/>
  <c r="R31"/>
  <c r="R34"/>
  <c r="R30"/>
  <c r="R37"/>
  <c r="R59"/>
  <c r="R35"/>
  <c r="R78"/>
  <c r="R77"/>
  <c r="R72"/>
  <c r="R38"/>
  <c r="R63"/>
  <c r="R62"/>
  <c r="R54"/>
  <c r="R87"/>
  <c r="R81"/>
  <c r="R55"/>
  <c r="R74"/>
  <c r="R61"/>
  <c r="R58"/>
  <c r="R29"/>
  <c r="R52"/>
  <c r="R49"/>
  <c r="R70"/>
  <c r="R57"/>
  <c r="R75"/>
  <c r="R76"/>
  <c r="R82"/>
  <c r="R56"/>
  <c r="R71"/>
</calcChain>
</file>

<file path=xl/sharedStrings.xml><?xml version="1.0" encoding="utf-8"?>
<sst xmlns="http://schemas.openxmlformats.org/spreadsheetml/2006/main" count="353" uniqueCount="243">
  <si>
    <t>Topiramate</t>
  </si>
  <si>
    <t>DM</t>
  </si>
  <si>
    <t>Ethotoin</t>
  </si>
  <si>
    <t>Quazepam</t>
  </si>
  <si>
    <t>Alprazolam</t>
  </si>
  <si>
    <t>Primidone</t>
  </si>
  <si>
    <t>Lorazepam</t>
  </si>
  <si>
    <t>Gabapentin</t>
  </si>
  <si>
    <t>Diazepam</t>
  </si>
  <si>
    <t>Methsuximide</t>
  </si>
  <si>
    <t>Estazolam</t>
  </si>
  <si>
    <t>Valproic Acid</t>
  </si>
  <si>
    <t>Triazolam</t>
  </si>
  <si>
    <t>Oxazepam</t>
  </si>
  <si>
    <t>Temazepam</t>
  </si>
  <si>
    <t>Phenytoin</t>
  </si>
  <si>
    <t>Clorazepate</t>
  </si>
  <si>
    <t>Clonazepam</t>
  </si>
  <si>
    <t>Oxcarbazepine</t>
  </si>
  <si>
    <t>Carbamazepine</t>
  </si>
  <si>
    <t>Midazolam</t>
  </si>
  <si>
    <t>Flurazepam</t>
  </si>
  <si>
    <t>Tiagabine</t>
  </si>
  <si>
    <t>NOT</t>
  </si>
  <si>
    <t>Felbamate</t>
  </si>
  <si>
    <t>Chlordiazepoxide</t>
  </si>
  <si>
    <t>Amitriptyline</t>
  </si>
  <si>
    <t>Lacosamide</t>
  </si>
  <si>
    <t>Fosphenytoin</t>
  </si>
  <si>
    <t>Lamotrigine</t>
  </si>
  <si>
    <t>Clobazam</t>
  </si>
  <si>
    <t>Pentobarbital</t>
  </si>
  <si>
    <t>Butabarbital</t>
  </si>
  <si>
    <t>Secobarbital</t>
  </si>
  <si>
    <t>Bromazepam</t>
  </si>
  <si>
    <t>Zonisamide</t>
  </si>
  <si>
    <t>Levetiracetam</t>
  </si>
  <si>
    <t>Talbutal</t>
  </si>
  <si>
    <t>Methylphenobarbital</t>
  </si>
  <si>
    <t>Heptabarbital</t>
  </si>
  <si>
    <t>Nitrazepam</t>
  </si>
  <si>
    <t>Butethal</t>
  </si>
  <si>
    <t>Clotiazepam</t>
  </si>
  <si>
    <t>Fospropofol</t>
  </si>
  <si>
    <t>Sevoflurane</t>
  </si>
  <si>
    <t>Aprobarbital</t>
  </si>
  <si>
    <t>Thiopental</t>
  </si>
  <si>
    <t>Halazepam</t>
  </si>
  <si>
    <t>Phenobarbital</t>
  </si>
  <si>
    <t>Quinidine barbiturate</t>
  </si>
  <si>
    <t>Desflurane</t>
  </si>
  <si>
    <t>Fludiazepam</t>
  </si>
  <si>
    <t>Amobarbital</t>
  </si>
  <si>
    <t>Butalbital</t>
  </si>
  <si>
    <t>Prazepam</t>
  </si>
  <si>
    <t>Thiamylal</t>
  </si>
  <si>
    <t>Cinolazepam</t>
  </si>
  <si>
    <t>Glutethimide</t>
  </si>
  <si>
    <t>Isoflurane</t>
  </si>
  <si>
    <t>Adinazolam</t>
  </si>
  <si>
    <t>Quinidine</t>
  </si>
  <si>
    <t>Flunitrazepam</t>
  </si>
  <si>
    <t>Clozapine</t>
  </si>
  <si>
    <t>Ethosuximide</t>
  </si>
  <si>
    <t>Trimethadione</t>
  </si>
  <si>
    <t>Ketamine</t>
  </si>
  <si>
    <t>Imipramine</t>
  </si>
  <si>
    <t>Methazolamide</t>
  </si>
  <si>
    <t>Ketazolam</t>
  </si>
  <si>
    <t>Etomidate</t>
  </si>
  <si>
    <t>Nortriptyline</t>
  </si>
  <si>
    <t>Clomipramine</t>
  </si>
  <si>
    <t>Acetazolamide</t>
  </si>
  <si>
    <t>Enflurane</t>
  </si>
  <si>
    <t>Modafinil</t>
  </si>
  <si>
    <t>Phensuximide</t>
  </si>
  <si>
    <t>Paramethadione</t>
  </si>
  <si>
    <t>Verapamil</t>
  </si>
  <si>
    <t>Chlorthalidone</t>
  </si>
  <si>
    <t>Indapamide</t>
  </si>
  <si>
    <t>Antipyrine</t>
  </si>
  <si>
    <t>Cyproheptadine</t>
  </si>
  <si>
    <t>Isocarboxazid</t>
  </si>
  <si>
    <t>Bortezomib</t>
  </si>
  <si>
    <t>Phenelzine</t>
  </si>
  <si>
    <t>Diclofenamide</t>
  </si>
  <si>
    <t>Pregabalin</t>
  </si>
  <si>
    <t>Hexobarbital</t>
  </si>
  <si>
    <t>Loxapine</t>
  </si>
  <si>
    <t>Dalfampridine</t>
  </si>
  <si>
    <t>Phenazopyridine</t>
  </si>
  <si>
    <t>Zopiclone</t>
  </si>
  <si>
    <t>Ranolazine</t>
  </si>
  <si>
    <t>Amoxapine</t>
  </si>
  <si>
    <t>Baclofen</t>
  </si>
  <si>
    <t>Phenacemide</t>
  </si>
  <si>
    <t>Eszopiclone</t>
  </si>
  <si>
    <t>Desipramine</t>
  </si>
  <si>
    <t>Dabrafenib</t>
  </si>
  <si>
    <t>Rufinamide</t>
  </si>
  <si>
    <t>Memantine</t>
  </si>
  <si>
    <t>Zolpidem</t>
  </si>
  <si>
    <t>Name</t>
  </si>
  <si>
    <t>Compound Pctl</t>
  </si>
  <si>
    <t>Disease Pctl</t>
  </si>
  <si>
    <t>Cat</t>
  </si>
  <si>
    <t>Trials</t>
  </si>
  <si>
    <t>Acamprosate</t>
  </si>
  <si>
    <t>Efavirenz</t>
  </si>
  <si>
    <t>Dexmedetomidine</t>
  </si>
  <si>
    <t>Doxepin</t>
  </si>
  <si>
    <t>Ziprasidone</t>
  </si>
  <si>
    <t>Paroxetine</t>
  </si>
  <si>
    <t>Methohexital</t>
  </si>
  <si>
    <t>Ritonavir</t>
  </si>
  <si>
    <t>L-Glutamine</t>
  </si>
  <si>
    <t>Cyclosporine</t>
  </si>
  <si>
    <t>Trimipramine</t>
  </si>
  <si>
    <t>Mianserin</t>
  </si>
  <si>
    <t>Nevirapine</t>
  </si>
  <si>
    <t>Enzalutamide</t>
  </si>
  <si>
    <t>Diphenhydramine</t>
  </si>
  <si>
    <t>Doxapram</t>
  </si>
  <si>
    <t>Chlorpromazine</t>
  </si>
  <si>
    <t>Amantadine</t>
  </si>
  <si>
    <t>Mitotane</t>
  </si>
  <si>
    <t>Flumazenil</t>
  </si>
  <si>
    <t>Oxaprozin</t>
  </si>
  <si>
    <t>Epinastine</t>
  </si>
  <si>
    <t>Magnesium salicylate</t>
  </si>
  <si>
    <t>Warfarin</t>
  </si>
  <si>
    <t>Omeprazole</t>
  </si>
  <si>
    <t>Nateglinide</t>
  </si>
  <si>
    <t>Varenicline</t>
  </si>
  <si>
    <t>Aprepitant</t>
  </si>
  <si>
    <t>Mexiletine</t>
  </si>
  <si>
    <t>Tramadol</t>
  </si>
  <si>
    <t>Buspirone</t>
  </si>
  <si>
    <t>Piroxicam</t>
  </si>
  <si>
    <t>Methoxyflurane</t>
  </si>
  <si>
    <t>Citalopram</t>
  </si>
  <si>
    <t>Benzocaine</t>
  </si>
  <si>
    <t>Pethidine</t>
  </si>
  <si>
    <t>Fluvoxamine</t>
  </si>
  <si>
    <t>L-Valine</t>
  </si>
  <si>
    <t>Quetiapine</t>
  </si>
  <si>
    <t>Phenylbutazone</t>
  </si>
  <si>
    <t>Bumetanide</t>
  </si>
  <si>
    <t>Methocarbamol</t>
  </si>
  <si>
    <t>Meprobamate</t>
  </si>
  <si>
    <t>Amiodarone</t>
  </si>
  <si>
    <t>Propofol</t>
  </si>
  <si>
    <t>Mirabegron</t>
  </si>
  <si>
    <t>Furosemide</t>
  </si>
  <si>
    <t>Olanzapine</t>
  </si>
  <si>
    <t>Quinine</t>
  </si>
  <si>
    <t>Timolol</t>
  </si>
  <si>
    <t>Halothane</t>
  </si>
  <si>
    <t>Amprenavir</t>
  </si>
  <si>
    <t>Protriptyline</t>
  </si>
  <si>
    <t>Salsalate</t>
  </si>
  <si>
    <t>Selegiline</t>
  </si>
  <si>
    <t>Propranolol</t>
  </si>
  <si>
    <t>Ropinirole</t>
  </si>
  <si>
    <t>Diclofenac</t>
  </si>
  <si>
    <t>Maprotiline</t>
  </si>
  <si>
    <t>Nicotine</t>
  </si>
  <si>
    <t>Zaleplon</t>
  </si>
  <si>
    <t>Ezogabine</t>
  </si>
  <si>
    <t>Pyrimethamine</t>
  </si>
  <si>
    <t>Tolterodine</t>
  </si>
  <si>
    <t>Ethinamate</t>
  </si>
  <si>
    <t>Progabide</t>
  </si>
  <si>
    <t>Haloperidol</t>
  </si>
  <si>
    <t>Phentermine</t>
  </si>
  <si>
    <t>Cyclobenzaprine</t>
  </si>
  <si>
    <t>L-Leucine</t>
  </si>
  <si>
    <t>Indecainide</t>
  </si>
  <si>
    <t>Aspartame</t>
  </si>
  <si>
    <t>Promazine</t>
  </si>
  <si>
    <t>Sertraline</t>
  </si>
  <si>
    <t>Ethchlorvynol</t>
  </si>
  <si>
    <t>Dextromethorphan</t>
  </si>
  <si>
    <t>Etidocaine</t>
  </si>
  <si>
    <t>Fluconazole</t>
  </si>
  <si>
    <t>Risperidone</t>
  </si>
  <si>
    <t>Permethrin</t>
  </si>
  <si>
    <t>Articaine</t>
  </si>
  <si>
    <t>Rasagiline</t>
  </si>
  <si>
    <t>Amphetamine</t>
  </si>
  <si>
    <t>Trazodone</t>
  </si>
  <si>
    <t>Aminoglutethimide</t>
  </si>
  <si>
    <t>Aripiprazole</t>
  </si>
  <si>
    <t>Ethopropazine</t>
  </si>
  <si>
    <t>Esomeprazole</t>
  </si>
  <si>
    <t>Anisotropine Methylbromide</t>
  </si>
  <si>
    <t>Bepridil</t>
  </si>
  <si>
    <t>Asenapine</t>
  </si>
  <si>
    <t>Fluoxetine</t>
  </si>
  <si>
    <t>Chlorprothixene</t>
  </si>
  <si>
    <t>Mirtazapine</t>
  </si>
  <si>
    <t>Promethazine</t>
  </si>
  <si>
    <t>Flurbiprofen</t>
  </si>
  <si>
    <t>Galantamine</t>
  </si>
  <si>
    <t>Mepivacaine</t>
  </si>
  <si>
    <t>Solifenacin</t>
  </si>
  <si>
    <t>Ropivacaine</t>
  </si>
  <si>
    <t>drug class</t>
  </si>
  <si>
    <t>AED</t>
  </si>
  <si>
    <t># quinidine barbiturate</t>
  </si>
  <si>
    <t># Halogenated Ether</t>
  </si>
  <si>
    <t># GABA Agonist?</t>
  </si>
  <si>
    <t># Induces seizure - TCA</t>
  </si>
  <si>
    <t># Induces seizure - APs</t>
  </si>
  <si>
    <t># AED (repurposed BP medication)</t>
  </si>
  <si>
    <t># AED (Carbonic Anhydrase inhibitor)</t>
  </si>
  <si>
    <t>BP medication, Acts on Na/Cl channels</t>
  </si>
  <si>
    <t># AED (partially repurposed BP medication)</t>
  </si>
  <si>
    <t>Anti-Epileptic properties</t>
  </si>
  <si>
    <t>Induces seizure</t>
  </si>
  <si>
    <t>Other</t>
  </si>
  <si>
    <t>AED-</t>
  </si>
  <si>
    <t>Anti-Epileptic properties-</t>
  </si>
  <si>
    <t>Induces seizure-</t>
  </si>
  <si>
    <t># Induces seizure - analgesic</t>
  </si>
  <si>
    <t># Induces seizure - antihistamine and antiseratonin</t>
  </si>
  <si>
    <t># Induces seizure - MAOi</t>
  </si>
  <si>
    <t># antineoplastic agent</t>
  </si>
  <si>
    <t># Induces seizure - K-Channel antagonist</t>
  </si>
  <si>
    <t>Urinary analgesic, excreted immediately in urine</t>
  </si>
  <si>
    <t># Induces seizure - muscle relaxant</t>
  </si>
  <si>
    <t># AED (sodium channel)</t>
  </si>
  <si>
    <t>Rolling average</t>
  </si>
  <si>
    <t>Plot AEDs (green) vs non-aeds (red)</t>
  </si>
  <si>
    <t>anti-epileptic properties</t>
  </si>
  <si>
    <t>lowers the seizure threshold</t>
  </si>
  <si>
    <t>unknown</t>
  </si>
  <si>
    <t>known AED or known antiepileptic properties</t>
  </si>
  <si>
    <t>histogram (set filter for proper histogram)</t>
  </si>
  <si>
    <t>unknown epileptic properties</t>
  </si>
  <si>
    <t># Induces seizure - anti-NMDA</t>
  </si>
  <si>
    <t># Alcohol dependence</t>
  </si>
  <si>
    <t>Prediction score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</si>
</sst>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Sheet2!$O$2</c:f>
              <c:strCache>
                <c:ptCount val="1"/>
                <c:pt idx="0">
                  <c:v>AED</c:v>
                </c:pt>
              </c:strCache>
            </c:strRef>
          </c:tx>
          <c:spPr>
            <a:solidFill>
              <a:schemeClr val="accent3"/>
            </a:solidFill>
          </c:spPr>
          <c:cat>
            <c:numRef>
              <c:f>Sheet2!$D$3:$D$92</c:f>
              <c:numCache>
                <c:formatCode>General</c:formatCode>
                <c:ptCount val="18"/>
                <c:pt idx="0">
                  <c:v>0.997</c:v>
                </c:pt>
                <c:pt idx="1">
                  <c:v>0.99399999999999999</c:v>
                </c:pt>
                <c:pt idx="2">
                  <c:v>0.99099999999999999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0.98099999999999998</c:v>
                </c:pt>
                <c:pt idx="6">
                  <c:v>0.97799999999999998</c:v>
                </c:pt>
                <c:pt idx="7">
                  <c:v>0.97499999999999998</c:v>
                </c:pt>
                <c:pt idx="8">
                  <c:v>0.97099999999999997</c:v>
                </c:pt>
                <c:pt idx="9">
                  <c:v>0.96799999999999997</c:v>
                </c:pt>
                <c:pt idx="10">
                  <c:v>0.96499999999999997</c:v>
                </c:pt>
                <c:pt idx="11">
                  <c:v>0.96199999999999997</c:v>
                </c:pt>
                <c:pt idx="12">
                  <c:v>0.95799999999999996</c:v>
                </c:pt>
                <c:pt idx="13">
                  <c:v>0.95499999999999996</c:v>
                </c:pt>
                <c:pt idx="14">
                  <c:v>0.95199999999999996</c:v>
                </c:pt>
                <c:pt idx="15">
                  <c:v>0.94899999999999995</c:v>
                </c:pt>
                <c:pt idx="16">
                  <c:v>0.94499999999999995</c:v>
                </c:pt>
                <c:pt idx="17">
                  <c:v>0.94199999999999995</c:v>
                </c:pt>
              </c:numCache>
            </c:numRef>
          </c:cat>
          <c:val>
            <c:numRef>
              <c:f>Sheet2!$O$3:$O$92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1</c:v>
                </c:pt>
                <c:pt idx="7">
                  <c:v>0.91</c:v>
                </c:pt>
                <c:pt idx="8">
                  <c:v>0.73</c:v>
                </c:pt>
                <c:pt idx="9">
                  <c:v>0.82</c:v>
                </c:pt>
                <c:pt idx="10">
                  <c:v>0.91</c:v>
                </c:pt>
                <c:pt idx="11">
                  <c:v>0.73</c:v>
                </c:pt>
                <c:pt idx="12">
                  <c:v>0.55000000000000004</c:v>
                </c:pt>
                <c:pt idx="13">
                  <c:v>0.36</c:v>
                </c:pt>
                <c:pt idx="14">
                  <c:v>0.18</c:v>
                </c:pt>
                <c:pt idx="15">
                  <c:v>0.18</c:v>
                </c:pt>
                <c:pt idx="16">
                  <c:v>0.27</c:v>
                </c:pt>
                <c:pt idx="17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Sheet2!$P$2</c:f>
              <c:strCache>
                <c:ptCount val="1"/>
                <c:pt idx="0">
                  <c:v>anti-epileptic properties</c:v>
                </c:pt>
              </c:strCache>
            </c:strRef>
          </c:tx>
          <c:spPr>
            <a:solidFill>
              <a:srgbClr val="FFFF00"/>
            </a:solidFill>
          </c:spPr>
          <c:cat>
            <c:numRef>
              <c:f>Sheet2!$D$3:$D$92</c:f>
              <c:numCache>
                <c:formatCode>General</c:formatCode>
                <c:ptCount val="18"/>
                <c:pt idx="0">
                  <c:v>0.997</c:v>
                </c:pt>
                <c:pt idx="1">
                  <c:v>0.99399999999999999</c:v>
                </c:pt>
                <c:pt idx="2">
                  <c:v>0.99099999999999999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0.98099999999999998</c:v>
                </c:pt>
                <c:pt idx="6">
                  <c:v>0.97799999999999998</c:v>
                </c:pt>
                <c:pt idx="7">
                  <c:v>0.97499999999999998</c:v>
                </c:pt>
                <c:pt idx="8">
                  <c:v>0.97099999999999997</c:v>
                </c:pt>
                <c:pt idx="9">
                  <c:v>0.96799999999999997</c:v>
                </c:pt>
                <c:pt idx="10">
                  <c:v>0.96499999999999997</c:v>
                </c:pt>
                <c:pt idx="11">
                  <c:v>0.96199999999999997</c:v>
                </c:pt>
                <c:pt idx="12">
                  <c:v>0.95799999999999996</c:v>
                </c:pt>
                <c:pt idx="13">
                  <c:v>0.95499999999999996</c:v>
                </c:pt>
                <c:pt idx="14">
                  <c:v>0.95199999999999996</c:v>
                </c:pt>
                <c:pt idx="15">
                  <c:v>0.94899999999999995</c:v>
                </c:pt>
                <c:pt idx="16">
                  <c:v>0.94499999999999995</c:v>
                </c:pt>
                <c:pt idx="17">
                  <c:v>0.94199999999999995</c:v>
                </c:pt>
              </c:numCache>
            </c:numRef>
          </c:cat>
          <c:val>
            <c:numRef>
              <c:f>Sheet2!$P$3:$P$92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0.27</c:v>
                </c:pt>
                <c:pt idx="14">
                  <c:v>0.36</c:v>
                </c:pt>
                <c:pt idx="15">
                  <c:v>0.27</c:v>
                </c:pt>
                <c:pt idx="16">
                  <c:v>0.09</c:v>
                </c:pt>
                <c:pt idx="17">
                  <c:v>0.09</c:v>
                </c:pt>
              </c:numCache>
            </c:numRef>
          </c:val>
        </c:ser>
        <c:ser>
          <c:idx val="2"/>
          <c:order val="2"/>
          <c:tx>
            <c:strRef>
              <c:f>Sheet2!$Q$2</c:f>
              <c:strCache>
                <c:ptCount val="1"/>
                <c:pt idx="0">
                  <c:v>lowers the seizure threshold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Sheet2!$D$3:$D$92</c:f>
              <c:numCache>
                <c:formatCode>General</c:formatCode>
                <c:ptCount val="18"/>
                <c:pt idx="0">
                  <c:v>0.997</c:v>
                </c:pt>
                <c:pt idx="1">
                  <c:v>0.99399999999999999</c:v>
                </c:pt>
                <c:pt idx="2">
                  <c:v>0.99099999999999999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0.98099999999999998</c:v>
                </c:pt>
                <c:pt idx="6">
                  <c:v>0.97799999999999998</c:v>
                </c:pt>
                <c:pt idx="7">
                  <c:v>0.97499999999999998</c:v>
                </c:pt>
                <c:pt idx="8">
                  <c:v>0.97099999999999997</c:v>
                </c:pt>
                <c:pt idx="9">
                  <c:v>0.96799999999999997</c:v>
                </c:pt>
                <c:pt idx="10">
                  <c:v>0.96499999999999997</c:v>
                </c:pt>
                <c:pt idx="11">
                  <c:v>0.96199999999999997</c:v>
                </c:pt>
                <c:pt idx="12">
                  <c:v>0.95799999999999996</c:v>
                </c:pt>
                <c:pt idx="13">
                  <c:v>0.95499999999999996</c:v>
                </c:pt>
                <c:pt idx="14">
                  <c:v>0.95199999999999996</c:v>
                </c:pt>
                <c:pt idx="15">
                  <c:v>0.94899999999999995</c:v>
                </c:pt>
                <c:pt idx="16">
                  <c:v>0.94499999999999995</c:v>
                </c:pt>
                <c:pt idx="17">
                  <c:v>0.94199999999999995</c:v>
                </c:pt>
              </c:numCache>
            </c:numRef>
          </c:cat>
          <c:val>
            <c:numRef>
              <c:f>Sheet2!$Q$3:$Q$92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</c:v>
                </c:pt>
                <c:pt idx="12">
                  <c:v>0.36</c:v>
                </c:pt>
                <c:pt idx="13">
                  <c:v>0.27</c:v>
                </c:pt>
                <c:pt idx="14">
                  <c:v>0.27</c:v>
                </c:pt>
                <c:pt idx="15">
                  <c:v>0.36</c:v>
                </c:pt>
                <c:pt idx="16">
                  <c:v>0.45</c:v>
                </c:pt>
                <c:pt idx="17">
                  <c:v>0.36</c:v>
                </c:pt>
              </c:numCache>
            </c:numRef>
          </c:val>
        </c:ser>
        <c:ser>
          <c:idx val="3"/>
          <c:order val="3"/>
          <c:tx>
            <c:strRef>
              <c:f>Sheet2!$R$2</c:f>
              <c:strCache>
                <c:ptCount val="1"/>
                <c:pt idx="0">
                  <c:v>unknown</c:v>
                </c:pt>
              </c:strCache>
            </c:strRef>
          </c:tx>
          <c:cat>
            <c:numRef>
              <c:f>Sheet2!$D$3:$D$92</c:f>
              <c:numCache>
                <c:formatCode>General</c:formatCode>
                <c:ptCount val="18"/>
                <c:pt idx="0">
                  <c:v>0.997</c:v>
                </c:pt>
                <c:pt idx="1">
                  <c:v>0.99399999999999999</c:v>
                </c:pt>
                <c:pt idx="2">
                  <c:v>0.99099999999999999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0.98099999999999998</c:v>
                </c:pt>
                <c:pt idx="6">
                  <c:v>0.97799999999999998</c:v>
                </c:pt>
                <c:pt idx="7">
                  <c:v>0.97499999999999998</c:v>
                </c:pt>
                <c:pt idx="8">
                  <c:v>0.97099999999999997</c:v>
                </c:pt>
                <c:pt idx="9">
                  <c:v>0.96799999999999997</c:v>
                </c:pt>
                <c:pt idx="10">
                  <c:v>0.96499999999999997</c:v>
                </c:pt>
                <c:pt idx="11">
                  <c:v>0.96199999999999997</c:v>
                </c:pt>
                <c:pt idx="12">
                  <c:v>0.95799999999999996</c:v>
                </c:pt>
                <c:pt idx="13">
                  <c:v>0.95499999999999996</c:v>
                </c:pt>
                <c:pt idx="14">
                  <c:v>0.95199999999999996</c:v>
                </c:pt>
                <c:pt idx="15">
                  <c:v>0.94899999999999995</c:v>
                </c:pt>
                <c:pt idx="16">
                  <c:v>0.94499999999999995</c:v>
                </c:pt>
                <c:pt idx="17">
                  <c:v>0.94199999999999995</c:v>
                </c:pt>
              </c:numCache>
            </c:numRef>
          </c:cat>
          <c:val>
            <c:numRef>
              <c:f>Sheet2!$R$3:$R$92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8.9999999999999969E-2</c:v>
                </c:pt>
                <c:pt idx="8">
                  <c:v>0.27</c:v>
                </c:pt>
                <c:pt idx="9">
                  <c:v>0.18000000000000005</c:v>
                </c:pt>
                <c:pt idx="10">
                  <c:v>8.9999999999999969E-2</c:v>
                </c:pt>
                <c:pt idx="11">
                  <c:v>9.000000000000008E-2</c:v>
                </c:pt>
                <c:pt idx="12">
                  <c:v>0</c:v>
                </c:pt>
                <c:pt idx="13">
                  <c:v>9.9999999999999978E-2</c:v>
                </c:pt>
                <c:pt idx="14">
                  <c:v>0.18999999999999995</c:v>
                </c:pt>
                <c:pt idx="15">
                  <c:v>0.18999999999999995</c:v>
                </c:pt>
                <c:pt idx="16">
                  <c:v>0.18999999999999995</c:v>
                </c:pt>
                <c:pt idx="17">
                  <c:v>9.9999999999999978E-2</c:v>
                </c:pt>
              </c:numCache>
            </c:numRef>
          </c:val>
        </c:ser>
        <c:gapWidth val="0"/>
        <c:overlap val="100"/>
        <c:axId val="69604096"/>
        <c:axId val="69606400"/>
      </c:barChart>
      <c:catAx>
        <c:axId val="6960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rank (higher numbers mean higher prediction</a:t>
                </a:r>
                <a:r>
                  <a:rPr lang="en-US" baseline="0"/>
                  <a:t> score in epilepsy)</a:t>
                </a:r>
              </a:p>
            </c:rich>
          </c:tx>
          <c:layout/>
        </c:title>
        <c:numFmt formatCode="General" sourceLinked="1"/>
        <c:tickLblPos val="nextTo"/>
        <c:crossAx val="69606400"/>
        <c:crosses val="autoZero"/>
        <c:auto val="1"/>
        <c:lblAlgn val="ctr"/>
        <c:lblOffset val="100"/>
      </c:catAx>
      <c:valAx>
        <c:axId val="69606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predicted genes that are known antiepileptic drugs (AEDs), or have known antiepileptic properties.</a:t>
                </a:r>
              </a:p>
              <a:p>
                <a:pPr>
                  <a:defRPr/>
                </a:pPr>
                <a:r>
                  <a:rPr lang="en-US" baseline="0"/>
                  <a:t>(A rolling average of 11 predictions is used)</a:t>
                </a:r>
                <a:endParaRPr lang="en-US"/>
              </a:p>
            </c:rich>
          </c:tx>
          <c:layout/>
        </c:title>
        <c:numFmt formatCode="0%" sourceLinked="1"/>
        <c:tickLblPos val="nextTo"/>
        <c:crossAx val="696040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Sheet2!$S$2</c:f>
              <c:strCache>
                <c:ptCount val="1"/>
                <c:pt idx="0">
                  <c:v>known AED or known antiepileptic properties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</c:spPr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movingAvg"/>
            <c:period val="4"/>
          </c:trendline>
          <c:xVal>
            <c:numRef>
              <c:f>Sheet2!$D$3:$D$103</c:f>
              <c:numCache>
                <c:formatCode>General</c:formatCode>
                <c:ptCount val="20"/>
                <c:pt idx="0">
                  <c:v>0.997</c:v>
                </c:pt>
                <c:pt idx="1">
                  <c:v>0.99399999999999999</c:v>
                </c:pt>
                <c:pt idx="2">
                  <c:v>0.99099999999999999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0.98099999999999998</c:v>
                </c:pt>
                <c:pt idx="6">
                  <c:v>0.97799999999999998</c:v>
                </c:pt>
                <c:pt idx="7">
                  <c:v>0.97499999999999998</c:v>
                </c:pt>
                <c:pt idx="8">
                  <c:v>0.97099999999999997</c:v>
                </c:pt>
                <c:pt idx="9">
                  <c:v>0.96799999999999997</c:v>
                </c:pt>
                <c:pt idx="10">
                  <c:v>0.96499999999999997</c:v>
                </c:pt>
                <c:pt idx="11">
                  <c:v>0.96199999999999997</c:v>
                </c:pt>
                <c:pt idx="12">
                  <c:v>0.95799999999999996</c:v>
                </c:pt>
                <c:pt idx="13">
                  <c:v>0.95499999999999996</c:v>
                </c:pt>
                <c:pt idx="14">
                  <c:v>0.95199999999999996</c:v>
                </c:pt>
                <c:pt idx="15">
                  <c:v>0.94899999999999995</c:v>
                </c:pt>
                <c:pt idx="16">
                  <c:v>0.94499999999999995</c:v>
                </c:pt>
                <c:pt idx="17">
                  <c:v>0.94199999999999995</c:v>
                </c:pt>
                <c:pt idx="18">
                  <c:v>0.93899999999999995</c:v>
                </c:pt>
                <c:pt idx="19">
                  <c:v>0.93600000000000005</c:v>
                </c:pt>
              </c:numCache>
            </c:numRef>
          </c:xVal>
          <c:yVal>
            <c:numRef>
              <c:f>Sheet2!$S$3:$S$103</c:f>
              <c:numCache>
                <c:formatCode>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0.6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0.60000000000000009</c:v>
                </c:pt>
                <c:pt idx="14">
                  <c:v>0.8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0.60000000000000009</c:v>
                </c:pt>
                <c:pt idx="19">
                  <c:v>0.4</c:v>
                </c:pt>
              </c:numCache>
            </c:numRef>
          </c:yVal>
        </c:ser>
        <c:ser>
          <c:idx val="1"/>
          <c:order val="1"/>
          <c:tx>
            <c:strRef>
              <c:f>Sheet2!$T$2</c:f>
              <c:strCache>
                <c:ptCount val="1"/>
                <c:pt idx="0">
                  <c:v>lowers the seizure threshold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trendline>
            <c:spPr>
              <a:ln w="38100">
                <a:solidFill>
                  <a:srgbClr val="FF0000"/>
                </a:solidFill>
              </a:ln>
            </c:spPr>
            <c:trendlineType val="movingAvg"/>
            <c:period val="4"/>
          </c:trendline>
          <c:xVal>
            <c:numRef>
              <c:f>Sheet2!$D$3:$D$103</c:f>
              <c:numCache>
                <c:formatCode>General</c:formatCode>
                <c:ptCount val="20"/>
                <c:pt idx="0">
                  <c:v>0.997</c:v>
                </c:pt>
                <c:pt idx="1">
                  <c:v>0.99399999999999999</c:v>
                </c:pt>
                <c:pt idx="2">
                  <c:v>0.99099999999999999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0.98099999999999998</c:v>
                </c:pt>
                <c:pt idx="6">
                  <c:v>0.97799999999999998</c:v>
                </c:pt>
                <c:pt idx="7">
                  <c:v>0.97499999999999998</c:v>
                </c:pt>
                <c:pt idx="8">
                  <c:v>0.97099999999999997</c:v>
                </c:pt>
                <c:pt idx="9">
                  <c:v>0.96799999999999997</c:v>
                </c:pt>
                <c:pt idx="10">
                  <c:v>0.96499999999999997</c:v>
                </c:pt>
                <c:pt idx="11">
                  <c:v>0.96199999999999997</c:v>
                </c:pt>
                <c:pt idx="12">
                  <c:v>0.95799999999999996</c:v>
                </c:pt>
                <c:pt idx="13">
                  <c:v>0.95499999999999996</c:v>
                </c:pt>
                <c:pt idx="14">
                  <c:v>0.95199999999999996</c:v>
                </c:pt>
                <c:pt idx="15">
                  <c:v>0.94899999999999995</c:v>
                </c:pt>
                <c:pt idx="16">
                  <c:v>0.94499999999999995</c:v>
                </c:pt>
                <c:pt idx="17">
                  <c:v>0.94199999999999995</c:v>
                </c:pt>
                <c:pt idx="18">
                  <c:v>0.93899999999999995</c:v>
                </c:pt>
                <c:pt idx="19">
                  <c:v>0.93600000000000005</c:v>
                </c:pt>
              </c:numCache>
            </c:numRef>
          </c:xVal>
          <c:yVal>
            <c:numRef>
              <c:f>Sheet2!$T$3:$T$102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</c:v>
                </c:pt>
                <c:pt idx="15">
                  <c:v>0.13333333333333333</c:v>
                </c:pt>
                <c:pt idx="16">
                  <c:v>0.13333333333333333</c:v>
                </c:pt>
                <c:pt idx="17">
                  <c:v>0.13333333333333333</c:v>
                </c:pt>
                <c:pt idx="18">
                  <c:v>0.13333333333333333</c:v>
                </c:pt>
                <c:pt idx="19">
                  <c:v>0.13333333333333333</c:v>
                </c:pt>
              </c:numCache>
            </c:numRef>
          </c:yVal>
        </c:ser>
        <c:ser>
          <c:idx val="2"/>
          <c:order val="2"/>
          <c:tx>
            <c:strRef>
              <c:f>Sheet2!$U$2</c:f>
              <c:strCache>
                <c:ptCount val="1"/>
                <c:pt idx="0">
                  <c:v>unknown epileptic properties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trendline>
            <c:spPr>
              <a:ln w="38100">
                <a:solidFill>
                  <a:srgbClr val="7030A0"/>
                </a:solidFill>
              </a:ln>
            </c:spPr>
            <c:trendlineType val="movingAvg"/>
            <c:period val="4"/>
          </c:trendline>
          <c:xVal>
            <c:numRef>
              <c:f>Sheet2!$D$3:$D$103</c:f>
              <c:numCache>
                <c:formatCode>General</c:formatCode>
                <c:ptCount val="20"/>
                <c:pt idx="0">
                  <c:v>0.997</c:v>
                </c:pt>
                <c:pt idx="1">
                  <c:v>0.99399999999999999</c:v>
                </c:pt>
                <c:pt idx="2">
                  <c:v>0.99099999999999999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0.98099999999999998</c:v>
                </c:pt>
                <c:pt idx="6">
                  <c:v>0.97799999999999998</c:v>
                </c:pt>
                <c:pt idx="7">
                  <c:v>0.97499999999999998</c:v>
                </c:pt>
                <c:pt idx="8">
                  <c:v>0.97099999999999997</c:v>
                </c:pt>
                <c:pt idx="9">
                  <c:v>0.96799999999999997</c:v>
                </c:pt>
                <c:pt idx="10">
                  <c:v>0.96499999999999997</c:v>
                </c:pt>
                <c:pt idx="11">
                  <c:v>0.96199999999999997</c:v>
                </c:pt>
                <c:pt idx="12">
                  <c:v>0.95799999999999996</c:v>
                </c:pt>
                <c:pt idx="13">
                  <c:v>0.95499999999999996</c:v>
                </c:pt>
                <c:pt idx="14">
                  <c:v>0.95199999999999996</c:v>
                </c:pt>
                <c:pt idx="15">
                  <c:v>0.94899999999999995</c:v>
                </c:pt>
                <c:pt idx="16">
                  <c:v>0.94499999999999995</c:v>
                </c:pt>
                <c:pt idx="17">
                  <c:v>0.94199999999999995</c:v>
                </c:pt>
                <c:pt idx="18">
                  <c:v>0.93899999999999995</c:v>
                </c:pt>
                <c:pt idx="19">
                  <c:v>0.93600000000000005</c:v>
                </c:pt>
              </c:numCache>
            </c:numRef>
          </c:xVal>
          <c:yVal>
            <c:numRef>
              <c:f>Sheet2!$U$3:$U$103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0.1333333333333333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0.19999999999999996</c:v>
                </c:pt>
                <c:pt idx="9">
                  <c:v>0.4</c:v>
                </c:pt>
                <c:pt idx="10">
                  <c:v>0</c:v>
                </c:pt>
                <c:pt idx="11">
                  <c:v>0.19999999999999996</c:v>
                </c:pt>
                <c:pt idx="12">
                  <c:v>0.26666666666666672</c:v>
                </c:pt>
                <c:pt idx="13">
                  <c:v>0.26666666666666661</c:v>
                </c:pt>
                <c:pt idx="14">
                  <c:v>0.19999999999999996</c:v>
                </c:pt>
                <c:pt idx="15">
                  <c:v>0.46666666666666667</c:v>
                </c:pt>
                <c:pt idx="16">
                  <c:v>0.46666666666666667</c:v>
                </c:pt>
                <c:pt idx="17">
                  <c:v>0.46666666666666667</c:v>
                </c:pt>
                <c:pt idx="18">
                  <c:v>0.26666666666666661</c:v>
                </c:pt>
                <c:pt idx="19">
                  <c:v>0.46666666666666667</c:v>
                </c:pt>
              </c:numCache>
            </c:numRef>
          </c:yVal>
        </c:ser>
        <c:ser>
          <c:idx val="3"/>
          <c:order val="3"/>
          <c:tx>
            <c:strRef>
              <c:f>Sheet2!$B$2</c:f>
              <c:strCache>
                <c:ptCount val="1"/>
                <c:pt idx="0">
                  <c:v>Prediction score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Sheet2!$D$3:$D$103</c:f>
              <c:numCache>
                <c:formatCode>General</c:formatCode>
                <c:ptCount val="20"/>
                <c:pt idx="0">
                  <c:v>0.997</c:v>
                </c:pt>
                <c:pt idx="1">
                  <c:v>0.99399999999999999</c:v>
                </c:pt>
                <c:pt idx="2">
                  <c:v>0.99099999999999999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0.98099999999999998</c:v>
                </c:pt>
                <c:pt idx="6">
                  <c:v>0.97799999999999998</c:v>
                </c:pt>
                <c:pt idx="7">
                  <c:v>0.97499999999999998</c:v>
                </c:pt>
                <c:pt idx="8">
                  <c:v>0.97099999999999997</c:v>
                </c:pt>
                <c:pt idx="9">
                  <c:v>0.96799999999999997</c:v>
                </c:pt>
                <c:pt idx="10">
                  <c:v>0.96499999999999997</c:v>
                </c:pt>
                <c:pt idx="11">
                  <c:v>0.96199999999999997</c:v>
                </c:pt>
                <c:pt idx="12">
                  <c:v>0.95799999999999996</c:v>
                </c:pt>
                <c:pt idx="13">
                  <c:v>0.95499999999999996</c:v>
                </c:pt>
                <c:pt idx="14">
                  <c:v>0.95199999999999996</c:v>
                </c:pt>
                <c:pt idx="15">
                  <c:v>0.94899999999999995</c:v>
                </c:pt>
                <c:pt idx="16">
                  <c:v>0.94499999999999995</c:v>
                </c:pt>
                <c:pt idx="17">
                  <c:v>0.94199999999999995</c:v>
                </c:pt>
                <c:pt idx="18">
                  <c:v>0.93899999999999995</c:v>
                </c:pt>
                <c:pt idx="19">
                  <c:v>0.93600000000000005</c:v>
                </c:pt>
              </c:numCache>
            </c:numRef>
          </c:xVal>
          <c:yVal>
            <c:numRef>
              <c:f>Sheet2!$B$3:$B$103</c:f>
              <c:numCache>
                <c:formatCode>General</c:formatCode>
                <c:ptCount val="20"/>
                <c:pt idx="0">
                  <c:v>0.49399999999999999</c:v>
                </c:pt>
                <c:pt idx="1">
                  <c:v>0.43</c:v>
                </c:pt>
                <c:pt idx="2">
                  <c:v>0.36199999999999999</c:v>
                </c:pt>
                <c:pt idx="3">
                  <c:v>0.33</c:v>
                </c:pt>
                <c:pt idx="4">
                  <c:v>0.252</c:v>
                </c:pt>
                <c:pt idx="5">
                  <c:v>0.14699999999999999</c:v>
                </c:pt>
                <c:pt idx="6">
                  <c:v>0.123</c:v>
                </c:pt>
                <c:pt idx="7">
                  <c:v>0.104</c:v>
                </c:pt>
                <c:pt idx="8">
                  <c:v>9.8699999999999996E-2</c:v>
                </c:pt>
                <c:pt idx="9">
                  <c:v>8.77E-2</c:v>
                </c:pt>
                <c:pt idx="10">
                  <c:v>8.14E-2</c:v>
                </c:pt>
                <c:pt idx="11">
                  <c:v>7.5600000000000001E-2</c:v>
                </c:pt>
                <c:pt idx="12">
                  <c:v>6.6400000000000001E-2</c:v>
                </c:pt>
                <c:pt idx="13">
                  <c:v>5.5399999999999998E-2</c:v>
                </c:pt>
                <c:pt idx="14">
                  <c:v>4.6899999999999997E-2</c:v>
                </c:pt>
                <c:pt idx="15">
                  <c:v>3.9699999999999999E-2</c:v>
                </c:pt>
                <c:pt idx="16">
                  <c:v>3.4700000000000002E-2</c:v>
                </c:pt>
                <c:pt idx="17">
                  <c:v>3.2899999999999999E-2</c:v>
                </c:pt>
                <c:pt idx="18">
                  <c:v>3.15E-2</c:v>
                </c:pt>
                <c:pt idx="19">
                  <c:v>2.98E-2</c:v>
                </c:pt>
              </c:numCache>
            </c:numRef>
          </c:yVal>
        </c:ser>
        <c:axId val="69663744"/>
        <c:axId val="70730880"/>
      </c:scatterChart>
      <c:valAx>
        <c:axId val="69663744"/>
        <c:scaling>
          <c:orientation val="maxMin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Percentile (higher numbers mean drugs have higher prediction scores for epilepsy)</a:t>
                </a:r>
              </a:p>
            </c:rich>
          </c:tx>
          <c:layout/>
        </c:title>
        <c:numFmt formatCode="General" sourceLinked="1"/>
        <c:tickLblPos val="nextTo"/>
        <c:crossAx val="70730880"/>
        <c:crosses val="autoZero"/>
        <c:crossBetween val="midCat"/>
      </c:valAx>
      <c:valAx>
        <c:axId val="70730880"/>
        <c:scaling>
          <c:orientation val="minMax"/>
          <c:max val="1"/>
        </c:scaling>
        <c:axPos val="l"/>
        <c:majorGridlines/>
        <c:numFmt formatCode="0%" sourceLinked="1"/>
        <c:tickLblPos val="nextTo"/>
        <c:crossAx val="69663744"/>
        <c:crosses val="max"/>
        <c:crossBetween val="midCat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323849</xdr:colOff>
      <xdr:row>2</xdr:row>
      <xdr:rowOff>0</xdr:rowOff>
    </xdr:from>
    <xdr:to>
      <xdr:col>16</xdr:col>
      <xdr:colOff>323850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457200</xdr:colOff>
      <xdr:row>6</xdr:row>
      <xdr:rowOff>114300</xdr:rowOff>
    </xdr:from>
    <xdr:to>
      <xdr:col>30</xdr:col>
      <xdr:colOff>400050</xdr:colOff>
      <xdr:row>96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U202"/>
  <sheetViews>
    <sheetView tabSelected="1" zoomScaleNormal="100" workbookViewId="0">
      <pane xSplit="1" ySplit="2" topLeftCell="M3" activePane="bottomRight" state="frozen"/>
      <selection pane="topRight" activeCell="B1" sqref="B1"/>
      <selection pane="bottomLeft" activeCell="A2" sqref="A2"/>
      <selection pane="bottomRight" activeCell="AC2" sqref="AC2"/>
    </sheetView>
  </sheetViews>
  <sheetFormatPr defaultRowHeight="15"/>
  <cols>
    <col min="1" max="1" width="27.42578125" bestFit="1" customWidth="1"/>
    <col min="2" max="2" width="10.140625" bestFit="1" customWidth="1"/>
    <col min="3" max="3" width="14.5703125" bestFit="1" customWidth="1"/>
    <col min="4" max="4" width="11.5703125" bestFit="1" customWidth="1"/>
    <col min="5" max="5" width="4.85546875" customWidth="1"/>
    <col min="6" max="6" width="5.7109375" customWidth="1"/>
    <col min="7" max="7" width="40" customWidth="1"/>
    <col min="8" max="8" width="8.42578125" customWidth="1"/>
    <col min="9" max="9" width="23.28515625" customWidth="1"/>
    <col min="10" max="10" width="9.140625" customWidth="1"/>
    <col min="11" max="11" width="49.85546875" customWidth="1"/>
    <col min="12" max="12" width="5.28515625" style="1" customWidth="1"/>
    <col min="13" max="13" width="24" style="1" customWidth="1"/>
    <col min="14" max="14" width="15.5703125" style="1" customWidth="1"/>
    <col min="15" max="18" width="9.140625" customWidth="1"/>
    <col min="19" max="21" width="14.140625" style="2" customWidth="1"/>
  </cols>
  <sheetData>
    <row r="1" spans="1:21">
      <c r="L1" s="3" t="s">
        <v>233</v>
      </c>
      <c r="M1" s="3"/>
      <c r="N1" s="3"/>
      <c r="O1" s="3" t="s">
        <v>232</v>
      </c>
      <c r="P1" s="3"/>
      <c r="Q1" s="3"/>
      <c r="R1" s="3"/>
      <c r="S1" s="4" t="s">
        <v>238</v>
      </c>
      <c r="T1" s="4"/>
      <c r="U1" s="4"/>
    </row>
    <row r="2" spans="1:21">
      <c r="A2" t="s">
        <v>102</v>
      </c>
      <c r="B2" t="s">
        <v>242</v>
      </c>
      <c r="C2" t="s">
        <v>103</v>
      </c>
      <c r="D2" t="s">
        <v>104</v>
      </c>
      <c r="E2" t="s">
        <v>105</v>
      </c>
      <c r="F2" t="s">
        <v>106</v>
      </c>
      <c r="G2" t="s">
        <v>207</v>
      </c>
      <c r="H2" t="s">
        <v>208</v>
      </c>
      <c r="I2" t="s">
        <v>218</v>
      </c>
      <c r="J2" t="s">
        <v>219</v>
      </c>
      <c r="K2" t="s">
        <v>220</v>
      </c>
      <c r="L2" t="s">
        <v>221</v>
      </c>
      <c r="M2" t="s">
        <v>222</v>
      </c>
      <c r="N2" t="s">
        <v>223</v>
      </c>
      <c r="O2" t="s">
        <v>208</v>
      </c>
      <c r="P2" t="s">
        <v>234</v>
      </c>
      <c r="Q2" t="s">
        <v>235</v>
      </c>
      <c r="R2" t="s">
        <v>236</v>
      </c>
      <c r="S2" s="2" t="s">
        <v>237</v>
      </c>
      <c r="T2" s="2" t="s">
        <v>235</v>
      </c>
      <c r="U2" s="2" t="s">
        <v>239</v>
      </c>
    </row>
    <row r="3" spans="1:21" hidden="1">
      <c r="A3" t="s">
        <v>0</v>
      </c>
      <c r="B3">
        <v>0.60299999999999998</v>
      </c>
      <c r="C3">
        <v>1</v>
      </c>
      <c r="D3">
        <v>1</v>
      </c>
      <c r="E3" t="s">
        <v>1</v>
      </c>
      <c r="F3">
        <v>35</v>
      </c>
      <c r="G3" t="s">
        <v>208</v>
      </c>
      <c r="H3">
        <f>(G3="AED") * 4</f>
        <v>4</v>
      </c>
      <c r="I3">
        <f>OR(LEFT(G3,5)="# AED") * 3</f>
        <v>0</v>
      </c>
      <c r="J3">
        <f t="shared" ref="J3:J34" si="0">(LEFT(G3,5)="# Ind") * 1</f>
        <v>0</v>
      </c>
      <c r="K3" t="str">
        <f t="shared" ref="K3:K34" si="1">IF(NOT(H3) * NOT(I3) * NOT(J3),A3 &amp; " " &amp; G3,"")</f>
        <v/>
      </c>
      <c r="L3" s="1">
        <f>IF(H3,H3,"")</f>
        <v>4</v>
      </c>
      <c r="M3" s="1" t="str">
        <f>IF(I3,I3,"")</f>
        <v/>
      </c>
      <c r="N3" s="1" t="str">
        <f>IF(J3,J3,"")</f>
        <v/>
      </c>
      <c r="O3">
        <v>1</v>
      </c>
      <c r="P3">
        <v>0</v>
      </c>
      <c r="Q3">
        <v>0</v>
      </c>
      <c r="R3">
        <f>1-SUM(O3:Q3)</f>
        <v>0</v>
      </c>
      <c r="S3"/>
      <c r="T3"/>
      <c r="U3"/>
    </row>
    <row r="4" spans="1:21" hidden="1">
      <c r="A4" t="s">
        <v>2</v>
      </c>
      <c r="B4">
        <v>0.58899999999999997</v>
      </c>
      <c r="C4">
        <v>1</v>
      </c>
      <c r="D4">
        <v>0.999</v>
      </c>
      <c r="F4">
        <v>0</v>
      </c>
      <c r="G4" t="s">
        <v>208</v>
      </c>
      <c r="H4">
        <f t="shared" ref="H4:H67" si="2">(G4="AED") * 4</f>
        <v>4</v>
      </c>
      <c r="I4">
        <f t="shared" ref="I4:I67" si="3">OR(LEFT(G4,5)="# AED") * 3</f>
        <v>0</v>
      </c>
      <c r="J4">
        <f t="shared" si="0"/>
        <v>0</v>
      </c>
      <c r="K4" t="str">
        <f t="shared" si="1"/>
        <v/>
      </c>
      <c r="L4" s="1">
        <f t="shared" ref="L4:L67" si="4">IF(H4,H4,"")</f>
        <v>4</v>
      </c>
      <c r="M4" s="1" t="str">
        <f t="shared" ref="M4:M67" si="5">IF(I4,I4,"")</f>
        <v/>
      </c>
      <c r="N4" s="1" t="str">
        <f t="shared" ref="N4:N67" si="6">IF(J4,J4,"")</f>
        <v/>
      </c>
      <c r="O4">
        <v>1</v>
      </c>
      <c r="P4">
        <v>0</v>
      </c>
      <c r="Q4">
        <v>0</v>
      </c>
      <c r="R4">
        <f t="shared" ref="R4:R67" si="7">1-SUM(O4:Q4)</f>
        <v>0</v>
      </c>
      <c r="S4"/>
      <c r="T4"/>
      <c r="U4"/>
    </row>
    <row r="5" spans="1:21" hidden="1">
      <c r="A5" t="s">
        <v>3</v>
      </c>
      <c r="B5">
        <v>0.56999999999999995</v>
      </c>
      <c r="C5">
        <v>1</v>
      </c>
      <c r="D5">
        <v>0.999</v>
      </c>
      <c r="F5">
        <v>0</v>
      </c>
      <c r="G5" t="s">
        <v>208</v>
      </c>
      <c r="H5">
        <f t="shared" si="2"/>
        <v>4</v>
      </c>
      <c r="I5">
        <f t="shared" si="3"/>
        <v>0</v>
      </c>
      <c r="J5">
        <f t="shared" si="0"/>
        <v>0</v>
      </c>
      <c r="K5" t="str">
        <f t="shared" si="1"/>
        <v/>
      </c>
      <c r="L5" s="1">
        <f t="shared" si="4"/>
        <v>4</v>
      </c>
      <c r="M5" s="1" t="str">
        <f t="shared" si="5"/>
        <v/>
      </c>
      <c r="N5" s="1" t="str">
        <f t="shared" si="6"/>
        <v/>
      </c>
      <c r="O5">
        <v>1</v>
      </c>
      <c r="P5">
        <v>0</v>
      </c>
      <c r="Q5">
        <v>0</v>
      </c>
      <c r="R5">
        <f t="shared" si="7"/>
        <v>0</v>
      </c>
      <c r="S5"/>
      <c r="T5"/>
      <c r="U5"/>
    </row>
    <row r="6" spans="1:21" hidden="1">
      <c r="A6" t="s">
        <v>4</v>
      </c>
      <c r="B6">
        <v>0.56499999999999995</v>
      </c>
      <c r="C6">
        <v>1</v>
      </c>
      <c r="D6">
        <v>0.998</v>
      </c>
      <c r="F6">
        <v>1</v>
      </c>
      <c r="G6" t="s">
        <v>208</v>
      </c>
      <c r="H6">
        <f t="shared" si="2"/>
        <v>4</v>
      </c>
      <c r="I6">
        <f t="shared" si="3"/>
        <v>0</v>
      </c>
      <c r="J6">
        <f t="shared" si="0"/>
        <v>0</v>
      </c>
      <c r="K6" t="str">
        <f t="shared" si="1"/>
        <v/>
      </c>
      <c r="L6" s="1">
        <f t="shared" si="4"/>
        <v>4</v>
      </c>
      <c r="M6" s="1" t="str">
        <f t="shared" si="5"/>
        <v/>
      </c>
      <c r="N6" s="1" t="str">
        <f t="shared" si="6"/>
        <v/>
      </c>
      <c r="O6">
        <v>1</v>
      </c>
      <c r="P6">
        <v>0</v>
      </c>
      <c r="Q6">
        <v>0</v>
      </c>
      <c r="R6">
        <f t="shared" si="7"/>
        <v>0</v>
      </c>
      <c r="S6"/>
      <c r="T6"/>
      <c r="U6"/>
    </row>
    <row r="7" spans="1:21">
      <c r="A7" t="s">
        <v>5</v>
      </c>
      <c r="B7">
        <v>0.49399999999999999</v>
      </c>
      <c r="C7">
        <v>1</v>
      </c>
      <c r="D7">
        <v>0.997</v>
      </c>
      <c r="E7" t="s">
        <v>1</v>
      </c>
      <c r="F7">
        <v>0</v>
      </c>
      <c r="G7" t="s">
        <v>208</v>
      </c>
      <c r="H7">
        <f t="shared" si="2"/>
        <v>4</v>
      </c>
      <c r="I7">
        <f t="shared" si="3"/>
        <v>0</v>
      </c>
      <c r="J7">
        <f t="shared" si="0"/>
        <v>0</v>
      </c>
      <c r="K7" t="str">
        <f t="shared" si="1"/>
        <v/>
      </c>
      <c r="L7" s="1">
        <f t="shared" si="4"/>
        <v>4</v>
      </c>
      <c r="M7" s="1" t="str">
        <f t="shared" si="5"/>
        <v/>
      </c>
      <c r="N7" s="1" t="str">
        <f t="shared" si="6"/>
        <v/>
      </c>
      <c r="O7">
        <v>1</v>
      </c>
      <c r="P7">
        <v>0</v>
      </c>
      <c r="Q7">
        <v>0</v>
      </c>
      <c r="R7">
        <f t="shared" si="7"/>
        <v>0</v>
      </c>
      <c r="S7" s="2">
        <f>IF(NOT(MOD(ROWS($A$3:$A7),5)),SUM(H3:H7)/4/5 + SUM(I3:I7)/3/5,"")</f>
        <v>1</v>
      </c>
      <c r="T7" s="2">
        <f>IF(NOT(MOD(ROWS($A$3:$A7),5)),SUM(J3:J7)/3/5,"")</f>
        <v>0</v>
      </c>
      <c r="U7" s="2">
        <f>IF(T7="","",1-SUM(S7:T7))</f>
        <v>0</v>
      </c>
    </row>
    <row r="8" spans="1:21" hidden="1">
      <c r="A8" t="s">
        <v>6</v>
      </c>
      <c r="B8">
        <v>0.48899999999999999</v>
      </c>
      <c r="C8">
        <v>1</v>
      </c>
      <c r="D8">
        <v>0.997</v>
      </c>
      <c r="F8">
        <v>11</v>
      </c>
      <c r="G8" t="s">
        <v>208</v>
      </c>
      <c r="H8">
        <f t="shared" si="2"/>
        <v>4</v>
      </c>
      <c r="I8">
        <f t="shared" si="3"/>
        <v>0</v>
      </c>
      <c r="J8">
        <f t="shared" si="0"/>
        <v>0</v>
      </c>
      <c r="K8" t="str">
        <f t="shared" si="1"/>
        <v/>
      </c>
      <c r="L8" s="1">
        <f t="shared" si="4"/>
        <v>4</v>
      </c>
      <c r="M8" s="1" t="str">
        <f t="shared" si="5"/>
        <v/>
      </c>
      <c r="N8" s="1" t="str">
        <f t="shared" si="6"/>
        <v/>
      </c>
      <c r="O8">
        <v>1</v>
      </c>
      <c r="P8">
        <v>0</v>
      </c>
      <c r="Q8">
        <v>0</v>
      </c>
      <c r="R8">
        <f t="shared" si="7"/>
        <v>0</v>
      </c>
      <c r="S8" s="2" t="str">
        <f>IF(NOT(MOD(ROWS($A$3:$A8),5)),SUM(H4:H8)/4/5 + SUM(I4:I8)/3/5,"")</f>
        <v/>
      </c>
      <c r="T8" t="str">
        <f>IF(NOT(MOD(ROWS($A$3:$A8),5)),SUM(J4:J8)/3/5,"")</f>
        <v/>
      </c>
      <c r="U8" t="str">
        <f t="shared" ref="U8:U71" si="8">IF(T8="","",1-SUM(S8:T8))</f>
        <v/>
      </c>
    </row>
    <row r="9" spans="1:21" hidden="1">
      <c r="A9" t="s">
        <v>7</v>
      </c>
      <c r="B9">
        <v>0.47699999999999998</v>
      </c>
      <c r="C9">
        <v>1</v>
      </c>
      <c r="D9">
        <v>0.996</v>
      </c>
      <c r="E9" t="s">
        <v>1</v>
      </c>
      <c r="F9">
        <v>7</v>
      </c>
      <c r="G9" t="s">
        <v>208</v>
      </c>
      <c r="H9">
        <f t="shared" si="2"/>
        <v>4</v>
      </c>
      <c r="I9">
        <f t="shared" si="3"/>
        <v>0</v>
      </c>
      <c r="J9">
        <f t="shared" si="0"/>
        <v>0</v>
      </c>
      <c r="K9" t="str">
        <f t="shared" si="1"/>
        <v/>
      </c>
      <c r="L9" s="1">
        <f t="shared" si="4"/>
        <v>4</v>
      </c>
      <c r="M9" s="1" t="str">
        <f t="shared" si="5"/>
        <v/>
      </c>
      <c r="N9" s="1" t="str">
        <f t="shared" si="6"/>
        <v/>
      </c>
      <c r="O9">
        <v>1</v>
      </c>
      <c r="P9">
        <v>0</v>
      </c>
      <c r="Q9">
        <v>0</v>
      </c>
      <c r="R9">
        <f t="shared" si="7"/>
        <v>0</v>
      </c>
      <c r="S9" s="2" t="str">
        <f>IF(NOT(MOD(ROWS($A$3:$A9),5)),SUM(H5:H9)/4/5 + SUM(I5:I9)/3/5,"")</f>
        <v/>
      </c>
      <c r="T9" t="str">
        <f>IF(NOT(MOD(ROWS($A$3:$A9),5)),SUM(J5:J9)/3/5,"")</f>
        <v/>
      </c>
      <c r="U9" t="str">
        <f t="shared" si="8"/>
        <v/>
      </c>
    </row>
    <row r="10" spans="1:21" hidden="1">
      <c r="A10" t="s">
        <v>8</v>
      </c>
      <c r="B10">
        <v>0.46</v>
      </c>
      <c r="C10">
        <v>1</v>
      </c>
      <c r="D10">
        <v>0.995</v>
      </c>
      <c r="E10" t="s">
        <v>1</v>
      </c>
      <c r="F10">
        <v>6</v>
      </c>
      <c r="G10" t="s">
        <v>208</v>
      </c>
      <c r="H10">
        <f t="shared" si="2"/>
        <v>4</v>
      </c>
      <c r="I10">
        <f t="shared" si="3"/>
        <v>0</v>
      </c>
      <c r="J10">
        <f t="shared" si="0"/>
        <v>0</v>
      </c>
      <c r="K10" t="str">
        <f t="shared" si="1"/>
        <v/>
      </c>
      <c r="L10" s="1">
        <f t="shared" si="4"/>
        <v>4</v>
      </c>
      <c r="M10" s="1" t="str">
        <f t="shared" si="5"/>
        <v/>
      </c>
      <c r="N10" s="1" t="str">
        <f t="shared" si="6"/>
        <v/>
      </c>
      <c r="O10">
        <f>ROUND(SUM(L5:L15)/4/11,2)</f>
        <v>1</v>
      </c>
      <c r="P10">
        <f>ROUND(SUM(M5:M15)/3/11,2)</f>
        <v>0</v>
      </c>
      <c r="Q10">
        <f>ROUND(SUM(N5:N15)/1/11,2)</f>
        <v>0</v>
      </c>
      <c r="R10">
        <f t="shared" si="7"/>
        <v>0</v>
      </c>
      <c r="S10" s="2" t="str">
        <f>IF(NOT(MOD(ROWS($A$3:$A10),5)),SUM(H6:H10)/4/5 + SUM(I6:I10)/3/5,"")</f>
        <v/>
      </c>
      <c r="T10" t="str">
        <f>IF(NOT(MOD(ROWS($A$3:$A10),5)),SUM(J6:J10)/3/5,"")</f>
        <v/>
      </c>
      <c r="U10" t="str">
        <f t="shared" si="8"/>
        <v/>
      </c>
    </row>
    <row r="11" spans="1:21" hidden="1">
      <c r="A11" t="s">
        <v>9</v>
      </c>
      <c r="B11">
        <v>0.434</v>
      </c>
      <c r="C11">
        <v>1</v>
      </c>
      <c r="D11">
        <v>0.995</v>
      </c>
      <c r="F11">
        <v>0</v>
      </c>
      <c r="G11" t="s">
        <v>208</v>
      </c>
      <c r="H11">
        <f t="shared" si="2"/>
        <v>4</v>
      </c>
      <c r="I11">
        <f t="shared" si="3"/>
        <v>0</v>
      </c>
      <c r="J11">
        <f t="shared" si="0"/>
        <v>0</v>
      </c>
      <c r="K11" t="str">
        <f t="shared" si="1"/>
        <v/>
      </c>
      <c r="L11" s="1">
        <f t="shared" si="4"/>
        <v>4</v>
      </c>
      <c r="M11" s="1" t="str">
        <f t="shared" si="5"/>
        <v/>
      </c>
      <c r="N11" s="1" t="str">
        <f t="shared" si="6"/>
        <v/>
      </c>
      <c r="O11">
        <f t="shared" ref="O11:O74" si="9">ROUND(SUM(L6:L16)/4/11,2)</f>
        <v>1</v>
      </c>
      <c r="P11">
        <f t="shared" ref="P11:P74" si="10">ROUND(SUM(M6:M16)/3/11,2)</f>
        <v>0</v>
      </c>
      <c r="Q11">
        <f t="shared" ref="Q11:Q74" si="11">ROUND(SUM(N6:N16)/1/11,2)</f>
        <v>0</v>
      </c>
      <c r="R11">
        <f t="shared" si="7"/>
        <v>0</v>
      </c>
      <c r="S11" s="2" t="str">
        <f>IF(NOT(MOD(ROWS($A$3:$A11),5)),SUM(H7:H11)/4/5 + SUM(I7:I11)/3/5,"")</f>
        <v/>
      </c>
      <c r="T11" t="str">
        <f>IF(NOT(MOD(ROWS($A$3:$A11),5)),SUM(J7:J11)/3/5,"")</f>
        <v/>
      </c>
      <c r="U11" t="str">
        <f t="shared" si="8"/>
        <v/>
      </c>
    </row>
    <row r="12" spans="1:21">
      <c r="A12" t="s">
        <v>10</v>
      </c>
      <c r="B12">
        <v>0.43</v>
      </c>
      <c r="C12">
        <v>1</v>
      </c>
      <c r="D12">
        <v>0.99399999999999999</v>
      </c>
      <c r="F12">
        <v>0</v>
      </c>
      <c r="G12" t="s">
        <v>208</v>
      </c>
      <c r="H12">
        <f t="shared" si="2"/>
        <v>4</v>
      </c>
      <c r="I12">
        <f t="shared" si="3"/>
        <v>0</v>
      </c>
      <c r="J12">
        <f t="shared" si="0"/>
        <v>0</v>
      </c>
      <c r="K12" t="str">
        <f t="shared" si="1"/>
        <v/>
      </c>
      <c r="L12" s="1">
        <f t="shared" si="4"/>
        <v>4</v>
      </c>
      <c r="M12" s="1" t="str">
        <f t="shared" si="5"/>
        <v/>
      </c>
      <c r="N12" s="1" t="str">
        <f t="shared" si="6"/>
        <v/>
      </c>
      <c r="O12">
        <f t="shared" si="9"/>
        <v>1</v>
      </c>
      <c r="P12">
        <f t="shared" si="10"/>
        <v>0</v>
      </c>
      <c r="Q12">
        <f t="shared" si="11"/>
        <v>0</v>
      </c>
      <c r="R12">
        <f t="shared" si="7"/>
        <v>0</v>
      </c>
      <c r="S12" s="2">
        <f>IF(NOT(MOD(ROWS($A$3:$A12),5)),SUM(H8:H12)/4/5 + SUM(I8:I12)/3/5,"")</f>
        <v>1</v>
      </c>
      <c r="T12" s="2">
        <f>IF(NOT(MOD(ROWS($A$3:$A12),5)),SUM(J8:J12)/3/5,"")</f>
        <v>0</v>
      </c>
      <c r="U12" s="2">
        <f t="shared" si="8"/>
        <v>0</v>
      </c>
    </row>
    <row r="13" spans="1:21" hidden="1">
      <c r="A13" t="s">
        <v>11</v>
      </c>
      <c r="B13">
        <v>0.40899999999999997</v>
      </c>
      <c r="C13">
        <v>1</v>
      </c>
      <c r="D13">
        <v>0.99299999999999999</v>
      </c>
      <c r="E13" t="s">
        <v>1</v>
      </c>
      <c r="F13">
        <v>21</v>
      </c>
      <c r="G13" t="s">
        <v>208</v>
      </c>
      <c r="H13">
        <f t="shared" si="2"/>
        <v>4</v>
      </c>
      <c r="I13">
        <f t="shared" si="3"/>
        <v>0</v>
      </c>
      <c r="J13">
        <f t="shared" si="0"/>
        <v>0</v>
      </c>
      <c r="K13" t="str">
        <f t="shared" si="1"/>
        <v/>
      </c>
      <c r="L13" s="1">
        <f t="shared" si="4"/>
        <v>4</v>
      </c>
      <c r="M13" s="1" t="str">
        <f t="shared" si="5"/>
        <v/>
      </c>
      <c r="N13" s="1" t="str">
        <f t="shared" si="6"/>
        <v/>
      </c>
      <c r="O13">
        <f t="shared" si="9"/>
        <v>1</v>
      </c>
      <c r="P13">
        <f t="shared" si="10"/>
        <v>0</v>
      </c>
      <c r="Q13">
        <f t="shared" si="11"/>
        <v>0</v>
      </c>
      <c r="R13">
        <f t="shared" si="7"/>
        <v>0</v>
      </c>
      <c r="S13" s="2" t="str">
        <f>IF(NOT(MOD(ROWS($A$3:$A13),5)),SUM(H9:H13)/4/5 + SUM(I9:I13)/3/5,"")</f>
        <v/>
      </c>
      <c r="T13" t="str">
        <f>IF(NOT(MOD(ROWS($A$3:$A13),5)),SUM(J9:J13)/3/5,"")</f>
        <v/>
      </c>
      <c r="U13" t="str">
        <f t="shared" si="8"/>
        <v/>
      </c>
    </row>
    <row r="14" spans="1:21" hidden="1">
      <c r="A14" t="s">
        <v>12</v>
      </c>
      <c r="B14">
        <v>0.40200000000000002</v>
      </c>
      <c r="C14">
        <v>1</v>
      </c>
      <c r="D14">
        <v>0.99299999999999999</v>
      </c>
      <c r="F14">
        <v>0</v>
      </c>
      <c r="G14" t="s">
        <v>208</v>
      </c>
      <c r="H14">
        <f t="shared" si="2"/>
        <v>4</v>
      </c>
      <c r="I14">
        <f t="shared" si="3"/>
        <v>0</v>
      </c>
      <c r="J14">
        <f t="shared" si="0"/>
        <v>0</v>
      </c>
      <c r="K14" t="str">
        <f t="shared" si="1"/>
        <v/>
      </c>
      <c r="L14" s="1">
        <f t="shared" si="4"/>
        <v>4</v>
      </c>
      <c r="M14" s="1" t="str">
        <f t="shared" si="5"/>
        <v/>
      </c>
      <c r="N14" s="1" t="str">
        <f t="shared" si="6"/>
        <v/>
      </c>
      <c r="O14">
        <f t="shared" si="9"/>
        <v>1</v>
      </c>
      <c r="P14">
        <f t="shared" si="10"/>
        <v>0</v>
      </c>
      <c r="Q14">
        <f t="shared" si="11"/>
        <v>0</v>
      </c>
      <c r="R14">
        <f t="shared" si="7"/>
        <v>0</v>
      </c>
      <c r="S14" s="2" t="str">
        <f>IF(NOT(MOD(ROWS($A$3:$A14),5)),SUM(H10:H14)/4/5 + SUM(I10:I14)/3/5,"")</f>
        <v/>
      </c>
      <c r="T14" t="str">
        <f>IF(NOT(MOD(ROWS($A$3:$A14),5)),SUM(J10:J14)/3/5,"")</f>
        <v/>
      </c>
      <c r="U14" t="str">
        <f t="shared" si="8"/>
        <v/>
      </c>
    </row>
    <row r="15" spans="1:21" hidden="1">
      <c r="A15" t="s">
        <v>13</v>
      </c>
      <c r="B15">
        <v>0.38100000000000001</v>
      </c>
      <c r="C15">
        <v>1</v>
      </c>
      <c r="D15">
        <v>0.99199999999999999</v>
      </c>
      <c r="F15">
        <v>0</v>
      </c>
      <c r="G15" t="s">
        <v>208</v>
      </c>
      <c r="H15">
        <f t="shared" si="2"/>
        <v>4</v>
      </c>
      <c r="I15">
        <f t="shared" si="3"/>
        <v>0</v>
      </c>
      <c r="J15">
        <f t="shared" si="0"/>
        <v>0</v>
      </c>
      <c r="K15" t="str">
        <f t="shared" si="1"/>
        <v/>
      </c>
      <c r="L15" s="1">
        <f t="shared" si="4"/>
        <v>4</v>
      </c>
      <c r="M15" s="1" t="str">
        <f t="shared" si="5"/>
        <v/>
      </c>
      <c r="N15" s="1" t="str">
        <f t="shared" si="6"/>
        <v/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7"/>
        <v>0</v>
      </c>
      <c r="S15" s="2" t="str">
        <f>IF(NOT(MOD(ROWS($A$3:$A15),5)),SUM(H11:H15)/4/5 + SUM(I11:I15)/3/5,"")</f>
        <v/>
      </c>
      <c r="T15" t="str">
        <f>IF(NOT(MOD(ROWS($A$3:$A15),5)),SUM(J11:J15)/3/5,"")</f>
        <v/>
      </c>
      <c r="U15" t="str">
        <f t="shared" si="8"/>
        <v/>
      </c>
    </row>
    <row r="16" spans="1:21" hidden="1">
      <c r="A16" t="s">
        <v>14</v>
      </c>
      <c r="B16">
        <v>0.375</v>
      </c>
      <c r="C16">
        <v>1</v>
      </c>
      <c r="D16">
        <v>0.99199999999999999</v>
      </c>
      <c r="F16">
        <v>0</v>
      </c>
      <c r="G16" t="s">
        <v>208</v>
      </c>
      <c r="H16">
        <f t="shared" si="2"/>
        <v>4</v>
      </c>
      <c r="I16">
        <f t="shared" si="3"/>
        <v>0</v>
      </c>
      <c r="J16">
        <f t="shared" si="0"/>
        <v>0</v>
      </c>
      <c r="K16" t="str">
        <f t="shared" si="1"/>
        <v/>
      </c>
      <c r="L16" s="1">
        <f t="shared" si="4"/>
        <v>4</v>
      </c>
      <c r="M16" s="1" t="str">
        <f t="shared" si="5"/>
        <v/>
      </c>
      <c r="N16" s="1" t="str">
        <f t="shared" si="6"/>
        <v/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7"/>
        <v>0</v>
      </c>
      <c r="S16" s="2" t="str">
        <f>IF(NOT(MOD(ROWS($A$3:$A16),5)),SUM(H12:H16)/4/5 + SUM(I12:I16)/3/5,"")</f>
        <v/>
      </c>
      <c r="T16" t="str">
        <f>IF(NOT(MOD(ROWS($A$3:$A16),5)),SUM(J12:J16)/3/5,"")</f>
        <v/>
      </c>
      <c r="U16" t="str">
        <f t="shared" si="8"/>
        <v/>
      </c>
    </row>
    <row r="17" spans="1:21">
      <c r="A17" t="s">
        <v>15</v>
      </c>
      <c r="B17">
        <v>0.36199999999999999</v>
      </c>
      <c r="C17">
        <v>1</v>
      </c>
      <c r="D17">
        <v>0.99099999999999999</v>
      </c>
      <c r="E17" t="s">
        <v>1</v>
      </c>
      <c r="F17">
        <v>12</v>
      </c>
      <c r="G17" t="s">
        <v>208</v>
      </c>
      <c r="H17">
        <f t="shared" si="2"/>
        <v>4</v>
      </c>
      <c r="I17">
        <f t="shared" si="3"/>
        <v>0</v>
      </c>
      <c r="J17">
        <f t="shared" si="0"/>
        <v>0</v>
      </c>
      <c r="K17" t="str">
        <f t="shared" si="1"/>
        <v/>
      </c>
      <c r="L17" s="1">
        <f t="shared" si="4"/>
        <v>4</v>
      </c>
      <c r="M17" s="1" t="str">
        <f t="shared" si="5"/>
        <v/>
      </c>
      <c r="N17" s="1" t="str">
        <f t="shared" si="6"/>
        <v/>
      </c>
      <c r="O17">
        <f t="shared" si="9"/>
        <v>1</v>
      </c>
      <c r="P17">
        <f t="shared" si="10"/>
        <v>0</v>
      </c>
      <c r="Q17">
        <f t="shared" si="11"/>
        <v>0</v>
      </c>
      <c r="R17">
        <f t="shared" si="7"/>
        <v>0</v>
      </c>
      <c r="S17" s="2">
        <f>IF(NOT(MOD(ROWS($A$3:$A17),5)),SUM(H13:H17)/4/5 + SUM(I13:I17)/3/5,"")</f>
        <v>1</v>
      </c>
      <c r="T17" s="2">
        <f>IF(NOT(MOD(ROWS($A$3:$A17),5)),SUM(J13:J17)/3/5,"")</f>
        <v>0</v>
      </c>
      <c r="U17" s="2">
        <f t="shared" si="8"/>
        <v>0</v>
      </c>
    </row>
    <row r="18" spans="1:21" hidden="1">
      <c r="A18" t="s">
        <v>16</v>
      </c>
      <c r="B18">
        <v>0.36199999999999999</v>
      </c>
      <c r="C18">
        <v>1</v>
      </c>
      <c r="D18">
        <v>0.99</v>
      </c>
      <c r="F18">
        <v>0</v>
      </c>
      <c r="G18" t="s">
        <v>208</v>
      </c>
      <c r="H18">
        <f t="shared" si="2"/>
        <v>4</v>
      </c>
      <c r="I18">
        <f t="shared" si="3"/>
        <v>0</v>
      </c>
      <c r="J18">
        <f t="shared" si="0"/>
        <v>0</v>
      </c>
      <c r="K18" t="str">
        <f t="shared" si="1"/>
        <v/>
      </c>
      <c r="L18" s="1">
        <f t="shared" si="4"/>
        <v>4</v>
      </c>
      <c r="M18" s="1" t="str">
        <f t="shared" si="5"/>
        <v/>
      </c>
      <c r="N18" s="1" t="str">
        <f t="shared" si="6"/>
        <v/>
      </c>
      <c r="O18">
        <f t="shared" si="9"/>
        <v>1</v>
      </c>
      <c r="P18">
        <f t="shared" si="10"/>
        <v>0</v>
      </c>
      <c r="Q18">
        <f t="shared" si="11"/>
        <v>0</v>
      </c>
      <c r="R18">
        <f t="shared" si="7"/>
        <v>0</v>
      </c>
      <c r="S18" s="2" t="str">
        <f>IF(NOT(MOD(ROWS($A$3:$A18),5)),SUM(H14:H18)/4/5 + SUM(I14:I18)/3/5,"")</f>
        <v/>
      </c>
      <c r="T18" t="str">
        <f>IF(NOT(MOD(ROWS($A$3:$A18),5)),SUM(J14:J18)/3/5,"")</f>
        <v/>
      </c>
      <c r="U18" t="str">
        <f t="shared" si="8"/>
        <v/>
      </c>
    </row>
    <row r="19" spans="1:21" hidden="1">
      <c r="A19" t="s">
        <v>17</v>
      </c>
      <c r="B19">
        <v>0.35399999999999998</v>
      </c>
      <c r="C19">
        <v>1</v>
      </c>
      <c r="D19">
        <v>0.99</v>
      </c>
      <c r="E19" t="s">
        <v>1</v>
      </c>
      <c r="F19">
        <v>5</v>
      </c>
      <c r="G19" t="s">
        <v>208</v>
      </c>
      <c r="H19">
        <f t="shared" si="2"/>
        <v>4</v>
      </c>
      <c r="I19">
        <f t="shared" si="3"/>
        <v>0</v>
      </c>
      <c r="J19">
        <f t="shared" si="0"/>
        <v>0</v>
      </c>
      <c r="K19" t="str">
        <f t="shared" si="1"/>
        <v/>
      </c>
      <c r="L19" s="1">
        <f t="shared" si="4"/>
        <v>4</v>
      </c>
      <c r="M19" s="1" t="str">
        <f t="shared" si="5"/>
        <v/>
      </c>
      <c r="N19" s="1" t="str">
        <f t="shared" si="6"/>
        <v/>
      </c>
      <c r="O19">
        <f t="shared" si="9"/>
        <v>1</v>
      </c>
      <c r="P19">
        <f t="shared" si="10"/>
        <v>0</v>
      </c>
      <c r="Q19">
        <f t="shared" si="11"/>
        <v>0</v>
      </c>
      <c r="R19">
        <f t="shared" si="7"/>
        <v>0</v>
      </c>
      <c r="S19" s="2" t="str">
        <f>IF(NOT(MOD(ROWS($A$3:$A19),5)),SUM(H15:H19)/4/5 + SUM(I15:I19)/3/5,"")</f>
        <v/>
      </c>
      <c r="T19" t="str">
        <f>IF(NOT(MOD(ROWS($A$3:$A19),5)),SUM(J15:J19)/3/5,"")</f>
        <v/>
      </c>
      <c r="U19" t="str">
        <f t="shared" si="8"/>
        <v/>
      </c>
    </row>
    <row r="20" spans="1:21" hidden="1">
      <c r="A20" t="s">
        <v>18</v>
      </c>
      <c r="B20">
        <v>0.35399999999999998</v>
      </c>
      <c r="C20">
        <v>1</v>
      </c>
      <c r="D20">
        <v>0.98899999999999999</v>
      </c>
      <c r="E20" t="s">
        <v>1</v>
      </c>
      <c r="F20">
        <v>16</v>
      </c>
      <c r="G20" t="s">
        <v>208</v>
      </c>
      <c r="H20">
        <f t="shared" si="2"/>
        <v>4</v>
      </c>
      <c r="I20">
        <f t="shared" si="3"/>
        <v>0</v>
      </c>
      <c r="J20">
        <f t="shared" si="0"/>
        <v>0</v>
      </c>
      <c r="K20" t="str">
        <f t="shared" si="1"/>
        <v/>
      </c>
      <c r="L20" s="1">
        <f t="shared" si="4"/>
        <v>4</v>
      </c>
      <c r="M20" s="1" t="str">
        <f t="shared" si="5"/>
        <v/>
      </c>
      <c r="N20" s="1" t="str">
        <f t="shared" si="6"/>
        <v/>
      </c>
      <c r="O20">
        <f t="shared" si="9"/>
        <v>1</v>
      </c>
      <c r="P20">
        <f t="shared" si="10"/>
        <v>0</v>
      </c>
      <c r="Q20">
        <f t="shared" si="11"/>
        <v>0</v>
      </c>
      <c r="R20">
        <f t="shared" si="7"/>
        <v>0</v>
      </c>
      <c r="S20" s="2" t="str">
        <f>IF(NOT(MOD(ROWS($A$3:$A20),5)),SUM(H16:H20)/4/5 + SUM(I16:I20)/3/5,"")</f>
        <v/>
      </c>
      <c r="T20" t="str">
        <f>IF(NOT(MOD(ROWS($A$3:$A20),5)),SUM(J16:J20)/3/5,"")</f>
        <v/>
      </c>
      <c r="U20" t="str">
        <f t="shared" si="8"/>
        <v/>
      </c>
    </row>
    <row r="21" spans="1:21" hidden="1">
      <c r="A21" t="s">
        <v>19</v>
      </c>
      <c r="B21">
        <v>0.34100000000000003</v>
      </c>
      <c r="C21">
        <v>1</v>
      </c>
      <c r="D21">
        <v>0.98799999999999999</v>
      </c>
      <c r="E21" t="s">
        <v>1</v>
      </c>
      <c r="F21">
        <v>31</v>
      </c>
      <c r="G21" t="s">
        <v>208</v>
      </c>
      <c r="H21">
        <f t="shared" si="2"/>
        <v>4</v>
      </c>
      <c r="I21">
        <f t="shared" si="3"/>
        <v>0</v>
      </c>
      <c r="J21">
        <f t="shared" si="0"/>
        <v>0</v>
      </c>
      <c r="K21" t="str">
        <f t="shared" si="1"/>
        <v/>
      </c>
      <c r="L21" s="1">
        <f t="shared" si="4"/>
        <v>4</v>
      </c>
      <c r="M21" s="1" t="str">
        <f t="shared" si="5"/>
        <v/>
      </c>
      <c r="N21" s="1" t="str">
        <f t="shared" si="6"/>
        <v/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7"/>
        <v>0</v>
      </c>
      <c r="S21" s="2" t="str">
        <f>IF(NOT(MOD(ROWS($A$3:$A21),5)),SUM(H17:H21)/4/5 + SUM(I17:I21)/3/5,"")</f>
        <v/>
      </c>
      <c r="T21" t="str">
        <f>IF(NOT(MOD(ROWS($A$3:$A21),5)),SUM(J17:J21)/3/5,"")</f>
        <v/>
      </c>
      <c r="U21" t="str">
        <f t="shared" si="8"/>
        <v/>
      </c>
    </row>
    <row r="22" spans="1:21">
      <c r="A22" t="s">
        <v>20</v>
      </c>
      <c r="B22">
        <v>0.33</v>
      </c>
      <c r="C22">
        <v>1</v>
      </c>
      <c r="D22">
        <v>0.98799999999999999</v>
      </c>
      <c r="E22" t="s">
        <v>1</v>
      </c>
      <c r="F22">
        <v>3</v>
      </c>
      <c r="G22" t="s">
        <v>208</v>
      </c>
      <c r="H22">
        <f t="shared" si="2"/>
        <v>4</v>
      </c>
      <c r="I22">
        <f t="shared" si="3"/>
        <v>0</v>
      </c>
      <c r="J22">
        <f t="shared" si="0"/>
        <v>0</v>
      </c>
      <c r="K22" t="str">
        <f t="shared" si="1"/>
        <v/>
      </c>
      <c r="L22" s="1">
        <f t="shared" si="4"/>
        <v>4</v>
      </c>
      <c r="M22" s="1" t="str">
        <f t="shared" si="5"/>
        <v/>
      </c>
      <c r="N22" s="1" t="str">
        <f t="shared" si="6"/>
        <v/>
      </c>
      <c r="O22">
        <f t="shared" si="9"/>
        <v>0.91</v>
      </c>
      <c r="P22">
        <f t="shared" si="10"/>
        <v>0</v>
      </c>
      <c r="Q22">
        <f t="shared" si="11"/>
        <v>0.09</v>
      </c>
      <c r="R22">
        <f t="shared" si="7"/>
        <v>0</v>
      </c>
      <c r="S22" s="2">
        <f>IF(NOT(MOD(ROWS($A$3:$A22),5)),SUM(H18:H22)/4/5 + SUM(I18:I22)/3/5,"")</f>
        <v>1</v>
      </c>
      <c r="T22" s="2">
        <f>IF(NOT(MOD(ROWS($A$3:$A22),5)),SUM(J18:J22)/3/5,"")</f>
        <v>0</v>
      </c>
      <c r="U22" s="2">
        <f t="shared" si="8"/>
        <v>0</v>
      </c>
    </row>
    <row r="23" spans="1:21" hidden="1">
      <c r="A23" t="s">
        <v>21</v>
      </c>
      <c r="B23">
        <v>0.28899999999999998</v>
      </c>
      <c r="C23">
        <v>1</v>
      </c>
      <c r="D23">
        <v>0.98699999999999999</v>
      </c>
      <c r="F23">
        <v>0</v>
      </c>
      <c r="G23" t="s">
        <v>208</v>
      </c>
      <c r="H23">
        <f t="shared" si="2"/>
        <v>4</v>
      </c>
      <c r="I23">
        <f t="shared" si="3"/>
        <v>0</v>
      </c>
      <c r="J23">
        <f t="shared" si="0"/>
        <v>0</v>
      </c>
      <c r="K23" t="str">
        <f t="shared" si="1"/>
        <v/>
      </c>
      <c r="L23" s="1">
        <f t="shared" si="4"/>
        <v>4</v>
      </c>
      <c r="M23" s="1" t="str">
        <f t="shared" si="5"/>
        <v/>
      </c>
      <c r="N23" s="1" t="str">
        <f t="shared" si="6"/>
        <v/>
      </c>
      <c r="O23">
        <f t="shared" si="9"/>
        <v>0.91</v>
      </c>
      <c r="P23">
        <f t="shared" si="10"/>
        <v>0</v>
      </c>
      <c r="Q23">
        <f t="shared" si="11"/>
        <v>0.09</v>
      </c>
      <c r="R23">
        <f t="shared" si="7"/>
        <v>0</v>
      </c>
      <c r="S23" s="2" t="str">
        <f>IF(NOT(MOD(ROWS($A$3:$A23),5)),SUM(H19:H23)/4/5 + SUM(I19:I23)/3/5,"")</f>
        <v/>
      </c>
      <c r="T23" t="str">
        <f>IF(NOT(MOD(ROWS($A$3:$A23),5)),SUM(J19:J23)/3/5,"")</f>
        <v/>
      </c>
      <c r="U23" t="str">
        <f t="shared" si="8"/>
        <v/>
      </c>
    </row>
    <row r="24" spans="1:21" hidden="1">
      <c r="A24" t="s">
        <v>22</v>
      </c>
      <c r="B24">
        <v>0.28399999999999997</v>
      </c>
      <c r="C24">
        <v>1</v>
      </c>
      <c r="D24">
        <v>0.98599999999999999</v>
      </c>
      <c r="E24" t="s">
        <v>23</v>
      </c>
      <c r="F24">
        <v>1</v>
      </c>
      <c r="G24" t="s">
        <v>208</v>
      </c>
      <c r="H24">
        <f t="shared" si="2"/>
        <v>4</v>
      </c>
      <c r="I24">
        <f t="shared" si="3"/>
        <v>0</v>
      </c>
      <c r="J24">
        <f t="shared" si="0"/>
        <v>0</v>
      </c>
      <c r="K24" t="str">
        <f t="shared" si="1"/>
        <v/>
      </c>
      <c r="L24" s="1">
        <f t="shared" si="4"/>
        <v>4</v>
      </c>
      <c r="M24" s="1" t="str">
        <f t="shared" si="5"/>
        <v/>
      </c>
      <c r="N24" s="1" t="str">
        <f t="shared" si="6"/>
        <v/>
      </c>
      <c r="O24">
        <f t="shared" si="9"/>
        <v>0.91</v>
      </c>
      <c r="P24">
        <f t="shared" si="10"/>
        <v>0</v>
      </c>
      <c r="Q24">
        <f t="shared" si="11"/>
        <v>0.09</v>
      </c>
      <c r="R24">
        <f t="shared" si="7"/>
        <v>0</v>
      </c>
      <c r="S24" s="2" t="str">
        <f>IF(NOT(MOD(ROWS($A$3:$A24),5)),SUM(H20:H24)/4/5 + SUM(I20:I24)/3/5,"")</f>
        <v/>
      </c>
      <c r="T24" t="str">
        <f>IF(NOT(MOD(ROWS($A$3:$A24),5)),SUM(J20:J24)/3/5,"")</f>
        <v/>
      </c>
      <c r="U24" t="str">
        <f t="shared" si="8"/>
        <v/>
      </c>
    </row>
    <row r="25" spans="1:21" hidden="1">
      <c r="A25" t="s">
        <v>24</v>
      </c>
      <c r="B25">
        <v>0.28199999999999997</v>
      </c>
      <c r="C25">
        <v>1</v>
      </c>
      <c r="D25">
        <v>0.98599999999999999</v>
      </c>
      <c r="E25" t="s">
        <v>1</v>
      </c>
      <c r="F25">
        <v>0</v>
      </c>
      <c r="G25" t="s">
        <v>208</v>
      </c>
      <c r="H25">
        <f t="shared" si="2"/>
        <v>4</v>
      </c>
      <c r="I25">
        <f t="shared" si="3"/>
        <v>0</v>
      </c>
      <c r="J25">
        <f t="shared" si="0"/>
        <v>0</v>
      </c>
      <c r="K25" t="str">
        <f t="shared" si="1"/>
        <v/>
      </c>
      <c r="L25" s="1">
        <f t="shared" si="4"/>
        <v>4</v>
      </c>
      <c r="M25" s="1" t="str">
        <f t="shared" si="5"/>
        <v/>
      </c>
      <c r="N25" s="1" t="str">
        <f t="shared" si="6"/>
        <v/>
      </c>
      <c r="O25">
        <f t="shared" si="9"/>
        <v>0.91</v>
      </c>
      <c r="P25">
        <f t="shared" si="10"/>
        <v>0</v>
      </c>
      <c r="Q25">
        <f t="shared" si="11"/>
        <v>0.09</v>
      </c>
      <c r="R25">
        <f t="shared" si="7"/>
        <v>0</v>
      </c>
      <c r="S25" s="2" t="str">
        <f>IF(NOT(MOD(ROWS($A$3:$A25),5)),SUM(H21:H25)/4/5 + SUM(I21:I25)/3/5,"")</f>
        <v/>
      </c>
      <c r="T25" t="str">
        <f>IF(NOT(MOD(ROWS($A$3:$A25),5)),SUM(J21:J25)/3/5,"")</f>
        <v/>
      </c>
      <c r="U25" t="str">
        <f t="shared" si="8"/>
        <v/>
      </c>
    </row>
    <row r="26" spans="1:21" hidden="1">
      <c r="A26" t="s">
        <v>25</v>
      </c>
      <c r="B26">
        <v>0.28199999999999997</v>
      </c>
      <c r="C26">
        <v>1</v>
      </c>
      <c r="D26">
        <v>0.98499999999999999</v>
      </c>
      <c r="F26">
        <v>0</v>
      </c>
      <c r="G26" t="s">
        <v>208</v>
      </c>
      <c r="H26">
        <f t="shared" si="2"/>
        <v>4</v>
      </c>
      <c r="I26">
        <f t="shared" si="3"/>
        <v>0</v>
      </c>
      <c r="J26">
        <f t="shared" si="0"/>
        <v>0</v>
      </c>
      <c r="K26" t="str">
        <f t="shared" si="1"/>
        <v/>
      </c>
      <c r="L26" s="1">
        <f t="shared" si="4"/>
        <v>4</v>
      </c>
      <c r="M26" s="1" t="str">
        <f t="shared" si="5"/>
        <v/>
      </c>
      <c r="N26" s="1" t="str">
        <f t="shared" si="6"/>
        <v/>
      </c>
      <c r="O26">
        <f t="shared" si="9"/>
        <v>0.91</v>
      </c>
      <c r="P26">
        <f t="shared" si="10"/>
        <v>0</v>
      </c>
      <c r="Q26">
        <f t="shared" si="11"/>
        <v>0.09</v>
      </c>
      <c r="R26">
        <f t="shared" si="7"/>
        <v>0</v>
      </c>
      <c r="S26" s="2" t="str">
        <f>IF(NOT(MOD(ROWS($A$3:$A26),5)),SUM(H22:H26)/4/5 + SUM(I22:I26)/3/5,"")</f>
        <v/>
      </c>
      <c r="T26" t="str">
        <f>IF(NOT(MOD(ROWS($A$3:$A26),5)),SUM(J22:J26)/3/5,"")</f>
        <v/>
      </c>
      <c r="U26" t="str">
        <f t="shared" si="8"/>
        <v/>
      </c>
    </row>
    <row r="27" spans="1:21">
      <c r="A27" t="s">
        <v>26</v>
      </c>
      <c r="B27">
        <v>0.252</v>
      </c>
      <c r="C27">
        <v>1</v>
      </c>
      <c r="D27">
        <v>0.98399999999999999</v>
      </c>
      <c r="F27">
        <v>0</v>
      </c>
      <c r="G27" t="s">
        <v>212</v>
      </c>
      <c r="H27">
        <f t="shared" si="2"/>
        <v>0</v>
      </c>
      <c r="I27">
        <f t="shared" si="3"/>
        <v>0</v>
      </c>
      <c r="J27">
        <f t="shared" si="0"/>
        <v>1</v>
      </c>
      <c r="K27" t="str">
        <f t="shared" si="1"/>
        <v/>
      </c>
      <c r="L27" s="1" t="str">
        <f t="shared" si="4"/>
        <v/>
      </c>
      <c r="M27" s="1" t="str">
        <f t="shared" si="5"/>
        <v/>
      </c>
      <c r="N27" s="1">
        <f t="shared" si="6"/>
        <v>1</v>
      </c>
      <c r="O27">
        <f t="shared" si="9"/>
        <v>0.91</v>
      </c>
      <c r="P27">
        <f t="shared" si="10"/>
        <v>0</v>
      </c>
      <c r="Q27">
        <f t="shared" si="11"/>
        <v>0.09</v>
      </c>
      <c r="R27">
        <f t="shared" si="7"/>
        <v>0</v>
      </c>
      <c r="S27" s="2">
        <f>IF(NOT(MOD(ROWS($A$3:$A27),5)),SUM(H23:H27)/4/5 + SUM(I23:I27)/3/5,"")</f>
        <v>0.8</v>
      </c>
      <c r="T27" s="2">
        <f>IF(NOT(MOD(ROWS($A$3:$A27),5)),SUM(J23:J27)/3/5,"")</f>
        <v>6.6666666666666666E-2</v>
      </c>
      <c r="U27" s="2">
        <f t="shared" si="8"/>
        <v>0.1333333333333333</v>
      </c>
    </row>
    <row r="28" spans="1:21" hidden="1">
      <c r="A28" t="s">
        <v>27</v>
      </c>
      <c r="B28">
        <v>0.248</v>
      </c>
      <c r="C28">
        <v>1</v>
      </c>
      <c r="D28">
        <v>0.98399999999999999</v>
      </c>
      <c r="E28" t="s">
        <v>1</v>
      </c>
      <c r="F28">
        <v>34</v>
      </c>
      <c r="G28" t="s">
        <v>208</v>
      </c>
      <c r="H28">
        <f t="shared" si="2"/>
        <v>4</v>
      </c>
      <c r="I28">
        <f t="shared" si="3"/>
        <v>0</v>
      </c>
      <c r="J28">
        <f t="shared" si="0"/>
        <v>0</v>
      </c>
      <c r="K28" t="str">
        <f t="shared" si="1"/>
        <v/>
      </c>
      <c r="L28" s="1">
        <f t="shared" si="4"/>
        <v>4</v>
      </c>
      <c r="M28" s="1" t="str">
        <f t="shared" si="5"/>
        <v/>
      </c>
      <c r="N28" s="1" t="str">
        <f t="shared" si="6"/>
        <v/>
      </c>
      <c r="O28">
        <f t="shared" si="9"/>
        <v>0.91</v>
      </c>
      <c r="P28">
        <f t="shared" si="10"/>
        <v>0</v>
      </c>
      <c r="Q28">
        <f t="shared" si="11"/>
        <v>0.09</v>
      </c>
      <c r="R28">
        <f t="shared" si="7"/>
        <v>0</v>
      </c>
      <c r="S28" s="2" t="str">
        <f>IF(NOT(MOD(ROWS($A$3:$A28),5)),SUM(H24:H28)/4/5 + SUM(I24:I28)/3/5,"")</f>
        <v/>
      </c>
      <c r="T28" t="str">
        <f>IF(NOT(MOD(ROWS($A$3:$A28),5)),SUM(J24:J28)/3/5,"")</f>
        <v/>
      </c>
      <c r="U28" t="str">
        <f t="shared" si="8"/>
        <v/>
      </c>
    </row>
    <row r="29" spans="1:21" hidden="1">
      <c r="A29" t="s">
        <v>28</v>
      </c>
      <c r="B29">
        <v>0.246</v>
      </c>
      <c r="C29">
        <v>1</v>
      </c>
      <c r="D29">
        <v>0.98299999999999998</v>
      </c>
      <c r="E29" t="s">
        <v>1</v>
      </c>
      <c r="F29">
        <v>4</v>
      </c>
      <c r="G29" t="s">
        <v>208</v>
      </c>
      <c r="H29">
        <f t="shared" si="2"/>
        <v>4</v>
      </c>
      <c r="I29">
        <f t="shared" si="3"/>
        <v>0</v>
      </c>
      <c r="J29">
        <f t="shared" si="0"/>
        <v>0</v>
      </c>
      <c r="K29" t="str">
        <f t="shared" si="1"/>
        <v/>
      </c>
      <c r="L29" s="1">
        <f t="shared" si="4"/>
        <v>4</v>
      </c>
      <c r="M29" s="1" t="str">
        <f t="shared" si="5"/>
        <v/>
      </c>
      <c r="N29" s="1" t="str">
        <f t="shared" si="6"/>
        <v/>
      </c>
      <c r="O29">
        <f t="shared" si="9"/>
        <v>0.91</v>
      </c>
      <c r="P29">
        <f t="shared" si="10"/>
        <v>0</v>
      </c>
      <c r="Q29">
        <f t="shared" si="11"/>
        <v>0.09</v>
      </c>
      <c r="R29">
        <f t="shared" si="7"/>
        <v>0</v>
      </c>
      <c r="S29" s="2" t="str">
        <f>IF(NOT(MOD(ROWS($A$3:$A29),5)),SUM(H25:H29)/4/5 + SUM(I25:I29)/3/5,"")</f>
        <v/>
      </c>
      <c r="T29" t="str">
        <f>IF(NOT(MOD(ROWS($A$3:$A29),5)),SUM(J25:J29)/3/5,"")</f>
        <v/>
      </c>
      <c r="U29" t="str">
        <f t="shared" si="8"/>
        <v/>
      </c>
    </row>
    <row r="30" spans="1:21" hidden="1">
      <c r="A30" t="s">
        <v>29</v>
      </c>
      <c r="B30">
        <v>0.222</v>
      </c>
      <c r="C30">
        <v>0.99299999999999999</v>
      </c>
      <c r="D30">
        <v>0.98199999999999998</v>
      </c>
      <c r="E30" t="s">
        <v>1</v>
      </c>
      <c r="F30">
        <v>26</v>
      </c>
      <c r="G30" t="s">
        <v>208</v>
      </c>
      <c r="H30">
        <f t="shared" si="2"/>
        <v>4</v>
      </c>
      <c r="I30">
        <f t="shared" si="3"/>
        <v>0</v>
      </c>
      <c r="J30">
        <f t="shared" si="0"/>
        <v>0</v>
      </c>
      <c r="K30" t="str">
        <f t="shared" si="1"/>
        <v/>
      </c>
      <c r="L30" s="1">
        <f t="shared" si="4"/>
        <v>4</v>
      </c>
      <c r="M30" s="1" t="str">
        <f t="shared" si="5"/>
        <v/>
      </c>
      <c r="N30" s="1" t="str">
        <f t="shared" si="6"/>
        <v/>
      </c>
      <c r="O30">
        <f t="shared" si="9"/>
        <v>0.91</v>
      </c>
      <c r="P30">
        <f t="shared" si="10"/>
        <v>0</v>
      </c>
      <c r="Q30">
        <f t="shared" si="11"/>
        <v>0.09</v>
      </c>
      <c r="R30">
        <f t="shared" si="7"/>
        <v>0</v>
      </c>
      <c r="S30" s="2" t="str">
        <f>IF(NOT(MOD(ROWS($A$3:$A30),5)),SUM(H26:H30)/4/5 + SUM(I26:I30)/3/5,"")</f>
        <v/>
      </c>
      <c r="T30" t="str">
        <f>IF(NOT(MOD(ROWS($A$3:$A30),5)),SUM(J26:J30)/3/5,"")</f>
        <v/>
      </c>
      <c r="U30" t="str">
        <f t="shared" si="8"/>
        <v/>
      </c>
    </row>
    <row r="31" spans="1:21" hidden="1">
      <c r="A31" t="s">
        <v>30</v>
      </c>
      <c r="B31">
        <v>0.214</v>
      </c>
      <c r="C31">
        <v>1</v>
      </c>
      <c r="D31">
        <v>0.98199999999999998</v>
      </c>
      <c r="E31" t="s">
        <v>1</v>
      </c>
      <c r="F31">
        <v>8</v>
      </c>
      <c r="G31" t="s">
        <v>208</v>
      </c>
      <c r="H31">
        <f t="shared" si="2"/>
        <v>4</v>
      </c>
      <c r="I31">
        <f t="shared" si="3"/>
        <v>0</v>
      </c>
      <c r="J31">
        <f t="shared" si="0"/>
        <v>0</v>
      </c>
      <c r="K31" t="str">
        <f t="shared" si="1"/>
        <v/>
      </c>
      <c r="L31" s="1">
        <f t="shared" si="4"/>
        <v>4</v>
      </c>
      <c r="M31" s="1" t="str">
        <f t="shared" si="5"/>
        <v/>
      </c>
      <c r="N31" s="1" t="str">
        <f t="shared" si="6"/>
        <v/>
      </c>
      <c r="O31">
        <f t="shared" si="9"/>
        <v>0.91</v>
      </c>
      <c r="P31">
        <f t="shared" si="10"/>
        <v>0</v>
      </c>
      <c r="Q31">
        <f t="shared" si="11"/>
        <v>0.09</v>
      </c>
      <c r="R31">
        <f t="shared" si="7"/>
        <v>0</v>
      </c>
      <c r="S31" s="2" t="str">
        <f>IF(NOT(MOD(ROWS($A$3:$A31),5)),SUM(H27:H31)/4/5 + SUM(I27:I31)/3/5,"")</f>
        <v/>
      </c>
      <c r="T31" t="str">
        <f>IF(NOT(MOD(ROWS($A$3:$A31),5)),SUM(J27:J31)/3/5,"")</f>
        <v/>
      </c>
      <c r="U31" t="str">
        <f t="shared" si="8"/>
        <v/>
      </c>
    </row>
    <row r="32" spans="1:21">
      <c r="A32" t="s">
        <v>31</v>
      </c>
      <c r="B32">
        <v>0.14699999999999999</v>
      </c>
      <c r="C32">
        <v>1</v>
      </c>
      <c r="D32">
        <v>0.98099999999999998</v>
      </c>
      <c r="F32">
        <v>1</v>
      </c>
      <c r="G32" t="s">
        <v>208</v>
      </c>
      <c r="H32">
        <f t="shared" si="2"/>
        <v>4</v>
      </c>
      <c r="I32">
        <f t="shared" si="3"/>
        <v>0</v>
      </c>
      <c r="J32">
        <f t="shared" si="0"/>
        <v>0</v>
      </c>
      <c r="K32" t="str">
        <f t="shared" si="1"/>
        <v/>
      </c>
      <c r="L32" s="1">
        <f t="shared" si="4"/>
        <v>4</v>
      </c>
      <c r="M32" s="1" t="str">
        <f t="shared" si="5"/>
        <v/>
      </c>
      <c r="N32" s="1" t="str">
        <f t="shared" si="6"/>
        <v/>
      </c>
      <c r="O32">
        <f t="shared" si="9"/>
        <v>0.91</v>
      </c>
      <c r="P32">
        <f t="shared" si="10"/>
        <v>0</v>
      </c>
      <c r="Q32">
        <f t="shared" si="11"/>
        <v>0.09</v>
      </c>
      <c r="R32">
        <f t="shared" si="7"/>
        <v>0</v>
      </c>
      <c r="S32" s="2">
        <f>IF(NOT(MOD(ROWS($A$3:$A32),5)),SUM(H28:H32)/4/5 + SUM(I28:I32)/3/5,"")</f>
        <v>1</v>
      </c>
      <c r="T32" s="2">
        <f>IF(NOT(MOD(ROWS($A$3:$A32),5)),SUM(J28:J32)/3/5,"")</f>
        <v>0</v>
      </c>
      <c r="U32" s="2">
        <f t="shared" si="8"/>
        <v>0</v>
      </c>
    </row>
    <row r="33" spans="1:21" hidden="1">
      <c r="A33" t="s">
        <v>32</v>
      </c>
      <c r="B33">
        <v>0.13300000000000001</v>
      </c>
      <c r="C33">
        <v>1</v>
      </c>
      <c r="D33">
        <v>0.98</v>
      </c>
      <c r="F33">
        <v>0</v>
      </c>
      <c r="G33" t="s">
        <v>208</v>
      </c>
      <c r="H33">
        <f t="shared" si="2"/>
        <v>4</v>
      </c>
      <c r="I33">
        <f t="shared" si="3"/>
        <v>0</v>
      </c>
      <c r="J33">
        <f t="shared" si="0"/>
        <v>0</v>
      </c>
      <c r="K33" t="str">
        <f t="shared" si="1"/>
        <v/>
      </c>
      <c r="L33" s="1">
        <f t="shared" si="4"/>
        <v>4</v>
      </c>
      <c r="M33" s="1" t="str">
        <f t="shared" si="5"/>
        <v/>
      </c>
      <c r="N33" s="1" t="str">
        <f t="shared" si="6"/>
        <v/>
      </c>
      <c r="O33">
        <f t="shared" si="9"/>
        <v>1</v>
      </c>
      <c r="P33">
        <f t="shared" si="10"/>
        <v>0</v>
      </c>
      <c r="Q33">
        <f t="shared" si="11"/>
        <v>0</v>
      </c>
      <c r="R33">
        <f t="shared" si="7"/>
        <v>0</v>
      </c>
      <c r="S33" s="2" t="str">
        <f>IF(NOT(MOD(ROWS($A$3:$A33),5)),SUM(H29:H33)/4/5 + SUM(I29:I33)/3/5,"")</f>
        <v/>
      </c>
      <c r="T33" t="str">
        <f>IF(NOT(MOD(ROWS($A$3:$A33),5)),SUM(J29:J33)/3/5,"")</f>
        <v/>
      </c>
      <c r="U33" t="str">
        <f t="shared" si="8"/>
        <v/>
      </c>
    </row>
    <row r="34" spans="1:21" hidden="1">
      <c r="A34" t="s">
        <v>33</v>
      </c>
      <c r="B34">
        <v>0.13200000000000001</v>
      </c>
      <c r="C34">
        <v>1</v>
      </c>
      <c r="D34">
        <v>0.98</v>
      </c>
      <c r="F34">
        <v>0</v>
      </c>
      <c r="G34" t="s">
        <v>208</v>
      </c>
      <c r="H34">
        <f t="shared" si="2"/>
        <v>4</v>
      </c>
      <c r="I34">
        <f t="shared" si="3"/>
        <v>0</v>
      </c>
      <c r="J34">
        <f t="shared" si="0"/>
        <v>0</v>
      </c>
      <c r="K34" t="str">
        <f t="shared" si="1"/>
        <v/>
      </c>
      <c r="L34" s="1">
        <f t="shared" si="4"/>
        <v>4</v>
      </c>
      <c r="M34" s="1" t="str">
        <f t="shared" si="5"/>
        <v/>
      </c>
      <c r="N34" s="1" t="str">
        <f t="shared" si="6"/>
        <v/>
      </c>
      <c r="O34">
        <f t="shared" si="9"/>
        <v>1</v>
      </c>
      <c r="P34">
        <f t="shared" si="10"/>
        <v>0</v>
      </c>
      <c r="Q34">
        <f t="shared" si="11"/>
        <v>0</v>
      </c>
      <c r="R34">
        <f t="shared" si="7"/>
        <v>0</v>
      </c>
      <c r="S34" s="2" t="str">
        <f>IF(NOT(MOD(ROWS($A$3:$A34),5)),SUM(H30:H34)/4/5 + SUM(I30:I34)/3/5,"")</f>
        <v/>
      </c>
      <c r="T34" t="str">
        <f>IF(NOT(MOD(ROWS($A$3:$A34),5)),SUM(J30:J34)/3/5,"")</f>
        <v/>
      </c>
      <c r="U34" t="str">
        <f t="shared" si="8"/>
        <v/>
      </c>
    </row>
    <row r="35" spans="1:21" hidden="1">
      <c r="A35" t="s">
        <v>34</v>
      </c>
      <c r="B35">
        <v>0.127</v>
      </c>
      <c r="C35">
        <v>1</v>
      </c>
      <c r="D35">
        <v>0.97899999999999998</v>
      </c>
      <c r="F35">
        <v>0</v>
      </c>
      <c r="G35" t="s">
        <v>208</v>
      </c>
      <c r="H35">
        <f t="shared" si="2"/>
        <v>4</v>
      </c>
      <c r="I35">
        <f t="shared" si="3"/>
        <v>0</v>
      </c>
      <c r="J35">
        <f t="shared" ref="J35:J66" si="12">(LEFT(G35,5)="# Ind") * 1</f>
        <v>0</v>
      </c>
      <c r="K35" t="str">
        <f t="shared" ref="K35:K66" si="13">IF(NOT(H35) * NOT(I35) * NOT(J35),A35 &amp; " " &amp; G35,"")</f>
        <v/>
      </c>
      <c r="L35" s="1">
        <f t="shared" si="4"/>
        <v>4</v>
      </c>
      <c r="M35" s="1" t="str">
        <f t="shared" si="5"/>
        <v/>
      </c>
      <c r="N35" s="1" t="str">
        <f t="shared" si="6"/>
        <v/>
      </c>
      <c r="O35">
        <f t="shared" si="9"/>
        <v>1</v>
      </c>
      <c r="P35">
        <f t="shared" si="10"/>
        <v>0</v>
      </c>
      <c r="Q35">
        <f t="shared" si="11"/>
        <v>0</v>
      </c>
      <c r="R35">
        <f t="shared" si="7"/>
        <v>0</v>
      </c>
      <c r="S35" s="2" t="str">
        <f>IF(NOT(MOD(ROWS($A$3:$A35),5)),SUM(H31:H35)/4/5 + SUM(I31:I35)/3/5,"")</f>
        <v/>
      </c>
      <c r="T35" t="str">
        <f>IF(NOT(MOD(ROWS($A$3:$A35),5)),SUM(J31:J35)/3/5,"")</f>
        <v/>
      </c>
      <c r="U35" t="str">
        <f t="shared" si="8"/>
        <v/>
      </c>
    </row>
    <row r="36" spans="1:21" hidden="1">
      <c r="A36" t="s">
        <v>35</v>
      </c>
      <c r="B36">
        <v>0.127</v>
      </c>
      <c r="C36">
        <v>0.99299999999999999</v>
      </c>
      <c r="D36">
        <v>0.97899999999999998</v>
      </c>
      <c r="E36" t="s">
        <v>1</v>
      </c>
      <c r="F36">
        <v>14</v>
      </c>
      <c r="G36" t="s">
        <v>208</v>
      </c>
      <c r="H36">
        <f t="shared" si="2"/>
        <v>4</v>
      </c>
      <c r="I36">
        <f t="shared" si="3"/>
        <v>0</v>
      </c>
      <c r="J36">
        <f t="shared" si="12"/>
        <v>0</v>
      </c>
      <c r="K36" t="str">
        <f t="shared" si="13"/>
        <v/>
      </c>
      <c r="L36" s="1">
        <f t="shared" si="4"/>
        <v>4</v>
      </c>
      <c r="M36" s="1" t="str">
        <f t="shared" si="5"/>
        <v/>
      </c>
      <c r="N36" s="1" t="str">
        <f t="shared" si="6"/>
        <v/>
      </c>
      <c r="O36">
        <f t="shared" si="9"/>
        <v>1</v>
      </c>
      <c r="P36">
        <f t="shared" si="10"/>
        <v>0</v>
      </c>
      <c r="Q36">
        <f t="shared" si="11"/>
        <v>0</v>
      </c>
      <c r="R36">
        <f t="shared" si="7"/>
        <v>0</v>
      </c>
      <c r="S36" s="2" t="str">
        <f>IF(NOT(MOD(ROWS($A$3:$A36),5)),SUM(H32:H36)/4/5 + SUM(I32:I36)/3/5,"")</f>
        <v/>
      </c>
      <c r="T36" t="str">
        <f>IF(NOT(MOD(ROWS($A$3:$A36),5)),SUM(J32:J36)/3/5,"")</f>
        <v/>
      </c>
      <c r="U36" t="str">
        <f t="shared" si="8"/>
        <v/>
      </c>
    </row>
    <row r="37" spans="1:21">
      <c r="A37" t="s">
        <v>36</v>
      </c>
      <c r="B37">
        <v>0.123</v>
      </c>
      <c r="C37">
        <v>1</v>
      </c>
      <c r="D37">
        <v>0.97799999999999998</v>
      </c>
      <c r="E37" t="s">
        <v>1</v>
      </c>
      <c r="F37">
        <v>81</v>
      </c>
      <c r="G37" t="s">
        <v>208</v>
      </c>
      <c r="H37">
        <f t="shared" si="2"/>
        <v>4</v>
      </c>
      <c r="I37">
        <f t="shared" si="3"/>
        <v>0</v>
      </c>
      <c r="J37">
        <f t="shared" si="12"/>
        <v>0</v>
      </c>
      <c r="K37" t="str">
        <f t="shared" si="13"/>
        <v/>
      </c>
      <c r="L37" s="1">
        <f t="shared" si="4"/>
        <v>4</v>
      </c>
      <c r="M37" s="1" t="str">
        <f t="shared" si="5"/>
        <v/>
      </c>
      <c r="N37" s="1" t="str">
        <f t="shared" si="6"/>
        <v/>
      </c>
      <c r="O37">
        <f t="shared" si="9"/>
        <v>1</v>
      </c>
      <c r="P37">
        <f t="shared" si="10"/>
        <v>0</v>
      </c>
      <c r="Q37">
        <f t="shared" si="11"/>
        <v>0</v>
      </c>
      <c r="R37">
        <f t="shared" si="7"/>
        <v>0</v>
      </c>
      <c r="S37" s="2">
        <f>IF(NOT(MOD(ROWS($A$3:$A37),5)),SUM(H33:H37)/4/5 + SUM(I33:I37)/3/5,"")</f>
        <v>1</v>
      </c>
      <c r="T37" s="2">
        <f>IF(NOT(MOD(ROWS($A$3:$A37),5)),SUM(J33:J37)/3/5,"")</f>
        <v>0</v>
      </c>
      <c r="U37" s="2">
        <f t="shared" si="8"/>
        <v>0</v>
      </c>
    </row>
    <row r="38" spans="1:21" hidden="1">
      <c r="A38" t="s">
        <v>37</v>
      </c>
      <c r="B38">
        <v>0.115</v>
      </c>
      <c r="C38">
        <v>1</v>
      </c>
      <c r="D38">
        <v>0.97699999999999998</v>
      </c>
      <c r="F38">
        <v>0</v>
      </c>
      <c r="G38" t="s">
        <v>208</v>
      </c>
      <c r="H38">
        <f t="shared" si="2"/>
        <v>4</v>
      </c>
      <c r="I38">
        <f t="shared" si="3"/>
        <v>0</v>
      </c>
      <c r="J38">
        <f t="shared" si="12"/>
        <v>0</v>
      </c>
      <c r="K38" t="str">
        <f t="shared" si="13"/>
        <v/>
      </c>
      <c r="L38" s="1">
        <f t="shared" si="4"/>
        <v>4</v>
      </c>
      <c r="M38" s="1" t="str">
        <f t="shared" si="5"/>
        <v/>
      </c>
      <c r="N38" s="1" t="str">
        <f t="shared" si="6"/>
        <v/>
      </c>
      <c r="O38">
        <f t="shared" si="9"/>
        <v>1</v>
      </c>
      <c r="P38">
        <f t="shared" si="10"/>
        <v>0</v>
      </c>
      <c r="Q38">
        <f t="shared" si="11"/>
        <v>0</v>
      </c>
      <c r="R38">
        <f t="shared" si="7"/>
        <v>0</v>
      </c>
      <c r="S38" s="2" t="str">
        <f>IF(NOT(MOD(ROWS($A$3:$A38),5)),SUM(H34:H38)/4/5 + SUM(I34:I38)/3/5,"")</f>
        <v/>
      </c>
      <c r="T38" t="str">
        <f>IF(NOT(MOD(ROWS($A$3:$A38),5)),SUM(J34:J38)/3/5,"")</f>
        <v/>
      </c>
      <c r="U38" t="str">
        <f t="shared" si="8"/>
        <v/>
      </c>
    </row>
    <row r="39" spans="1:21" hidden="1">
      <c r="A39" t="s">
        <v>38</v>
      </c>
      <c r="B39">
        <v>0.114</v>
      </c>
      <c r="C39">
        <v>1</v>
      </c>
      <c r="D39">
        <v>0.97699999999999998</v>
      </c>
      <c r="F39">
        <v>0</v>
      </c>
      <c r="G39" t="s">
        <v>208</v>
      </c>
      <c r="H39">
        <f t="shared" si="2"/>
        <v>4</v>
      </c>
      <c r="I39">
        <f t="shared" si="3"/>
        <v>0</v>
      </c>
      <c r="J39">
        <f t="shared" si="12"/>
        <v>0</v>
      </c>
      <c r="K39" t="str">
        <f t="shared" si="13"/>
        <v/>
      </c>
      <c r="L39" s="1">
        <f t="shared" si="4"/>
        <v>4</v>
      </c>
      <c r="M39" s="1" t="str">
        <f t="shared" si="5"/>
        <v/>
      </c>
      <c r="N39" s="1" t="str">
        <f t="shared" si="6"/>
        <v/>
      </c>
      <c r="O39">
        <f t="shared" si="9"/>
        <v>1</v>
      </c>
      <c r="P39">
        <f t="shared" si="10"/>
        <v>0</v>
      </c>
      <c r="Q39">
        <f t="shared" si="11"/>
        <v>0</v>
      </c>
      <c r="R39">
        <f t="shared" si="7"/>
        <v>0</v>
      </c>
      <c r="S39" s="2" t="str">
        <f>IF(NOT(MOD(ROWS($A$3:$A39),5)),SUM(H35:H39)/4/5 + SUM(I35:I39)/3/5,"")</f>
        <v/>
      </c>
      <c r="T39" t="str">
        <f>IF(NOT(MOD(ROWS($A$3:$A39),5)),SUM(J35:J39)/3/5,"")</f>
        <v/>
      </c>
      <c r="U39" t="str">
        <f t="shared" si="8"/>
        <v/>
      </c>
    </row>
    <row r="40" spans="1:21" hidden="1">
      <c r="A40" t="s">
        <v>39</v>
      </c>
      <c r="B40">
        <v>0.107</v>
      </c>
      <c r="C40">
        <v>1</v>
      </c>
      <c r="D40">
        <v>0.97599999999999998</v>
      </c>
      <c r="F40">
        <v>0</v>
      </c>
      <c r="G40" t="s">
        <v>208</v>
      </c>
      <c r="H40">
        <f t="shared" si="2"/>
        <v>4</v>
      </c>
      <c r="I40">
        <f t="shared" si="3"/>
        <v>0</v>
      </c>
      <c r="J40">
        <f t="shared" si="12"/>
        <v>0</v>
      </c>
      <c r="K40" t="str">
        <f t="shared" si="13"/>
        <v/>
      </c>
      <c r="L40" s="1">
        <f t="shared" si="4"/>
        <v>4</v>
      </c>
      <c r="M40" s="1" t="str">
        <f t="shared" si="5"/>
        <v/>
      </c>
      <c r="N40" s="1" t="str">
        <f t="shared" si="6"/>
        <v/>
      </c>
      <c r="O40">
        <f t="shared" si="9"/>
        <v>0.91</v>
      </c>
      <c r="P40">
        <f t="shared" si="10"/>
        <v>0</v>
      </c>
      <c r="Q40">
        <f t="shared" si="11"/>
        <v>0</v>
      </c>
      <c r="R40">
        <f t="shared" si="7"/>
        <v>8.9999999999999969E-2</v>
      </c>
      <c r="S40" s="2" t="str">
        <f>IF(NOT(MOD(ROWS($A$3:$A40),5)),SUM(H36:H40)/4/5 + SUM(I36:I40)/3/5,"")</f>
        <v/>
      </c>
      <c r="T40" t="str">
        <f>IF(NOT(MOD(ROWS($A$3:$A40),5)),SUM(J36:J40)/3/5,"")</f>
        <v/>
      </c>
      <c r="U40" t="str">
        <f t="shared" si="8"/>
        <v/>
      </c>
    </row>
    <row r="41" spans="1:21" hidden="1">
      <c r="A41" t="s">
        <v>40</v>
      </c>
      <c r="B41">
        <v>0.104</v>
      </c>
      <c r="C41">
        <v>1</v>
      </c>
      <c r="D41">
        <v>0.97499999999999998</v>
      </c>
      <c r="F41">
        <v>0</v>
      </c>
      <c r="G41" t="s">
        <v>208</v>
      </c>
      <c r="H41">
        <f t="shared" si="2"/>
        <v>4</v>
      </c>
      <c r="I41">
        <f t="shared" si="3"/>
        <v>0</v>
      </c>
      <c r="J41">
        <f t="shared" si="12"/>
        <v>0</v>
      </c>
      <c r="K41" t="str">
        <f t="shared" si="13"/>
        <v/>
      </c>
      <c r="L41" s="1">
        <f t="shared" si="4"/>
        <v>4</v>
      </c>
      <c r="M41" s="1" t="str">
        <f t="shared" si="5"/>
        <v/>
      </c>
      <c r="N41" s="1" t="str">
        <f t="shared" si="6"/>
        <v/>
      </c>
      <c r="O41">
        <f t="shared" si="9"/>
        <v>0.91</v>
      </c>
      <c r="P41">
        <f t="shared" si="10"/>
        <v>0</v>
      </c>
      <c r="Q41">
        <f t="shared" si="11"/>
        <v>0</v>
      </c>
      <c r="R41">
        <f t="shared" si="7"/>
        <v>8.9999999999999969E-2</v>
      </c>
      <c r="S41" s="2" t="str">
        <f>IF(NOT(MOD(ROWS($A$3:$A41),5)),SUM(H37:H41)/4/5 + SUM(I37:I41)/3/5,"")</f>
        <v/>
      </c>
      <c r="T41" t="str">
        <f>IF(NOT(MOD(ROWS($A$3:$A41),5)),SUM(J37:J41)/3/5,"")</f>
        <v/>
      </c>
      <c r="U41" t="str">
        <f t="shared" si="8"/>
        <v/>
      </c>
    </row>
    <row r="42" spans="1:21">
      <c r="A42" t="s">
        <v>41</v>
      </c>
      <c r="B42">
        <v>0.104</v>
      </c>
      <c r="C42">
        <v>1</v>
      </c>
      <c r="D42">
        <v>0.97499999999999998</v>
      </c>
      <c r="F42">
        <v>0</v>
      </c>
      <c r="G42" t="s">
        <v>208</v>
      </c>
      <c r="H42">
        <f t="shared" si="2"/>
        <v>4</v>
      </c>
      <c r="I42">
        <f t="shared" si="3"/>
        <v>0</v>
      </c>
      <c r="J42">
        <f t="shared" si="12"/>
        <v>0</v>
      </c>
      <c r="K42" t="str">
        <f t="shared" si="13"/>
        <v/>
      </c>
      <c r="L42" s="1">
        <f t="shared" si="4"/>
        <v>4</v>
      </c>
      <c r="M42" s="1" t="str">
        <f t="shared" si="5"/>
        <v/>
      </c>
      <c r="N42" s="1" t="str">
        <f t="shared" si="6"/>
        <v/>
      </c>
      <c r="O42">
        <f t="shared" si="9"/>
        <v>0.91</v>
      </c>
      <c r="P42">
        <f t="shared" si="10"/>
        <v>0</v>
      </c>
      <c r="Q42">
        <f t="shared" si="11"/>
        <v>0</v>
      </c>
      <c r="R42">
        <f t="shared" si="7"/>
        <v>8.9999999999999969E-2</v>
      </c>
      <c r="S42" s="2">
        <f>IF(NOT(MOD(ROWS($A$3:$A42),5)),SUM(H38:H42)/4/5 + SUM(I38:I42)/3/5,"")</f>
        <v>1</v>
      </c>
      <c r="T42" s="2">
        <f>IF(NOT(MOD(ROWS($A$3:$A42),5)),SUM(J38:J42)/3/5,"")</f>
        <v>0</v>
      </c>
      <c r="U42" s="2">
        <f t="shared" si="8"/>
        <v>0</v>
      </c>
    </row>
    <row r="43" spans="1:21" hidden="1">
      <c r="A43" t="s">
        <v>42</v>
      </c>
      <c r="B43">
        <v>0.10299999999999999</v>
      </c>
      <c r="C43">
        <v>1</v>
      </c>
      <c r="D43">
        <v>0.97399999999999998</v>
      </c>
      <c r="F43">
        <v>0</v>
      </c>
      <c r="G43" t="s">
        <v>208</v>
      </c>
      <c r="H43">
        <f t="shared" si="2"/>
        <v>4</v>
      </c>
      <c r="I43">
        <f t="shared" si="3"/>
        <v>0</v>
      </c>
      <c r="J43">
        <f t="shared" si="12"/>
        <v>0</v>
      </c>
      <c r="K43" t="str">
        <f t="shared" si="13"/>
        <v/>
      </c>
      <c r="L43" s="1">
        <f t="shared" si="4"/>
        <v>4</v>
      </c>
      <c r="M43" s="1" t="str">
        <f t="shared" si="5"/>
        <v/>
      </c>
      <c r="N43" s="1" t="str">
        <f t="shared" si="6"/>
        <v/>
      </c>
      <c r="O43">
        <f t="shared" si="9"/>
        <v>0.91</v>
      </c>
      <c r="P43">
        <f t="shared" si="10"/>
        <v>0</v>
      </c>
      <c r="Q43">
        <f t="shared" si="11"/>
        <v>0</v>
      </c>
      <c r="R43">
        <f t="shared" si="7"/>
        <v>8.9999999999999969E-2</v>
      </c>
      <c r="S43" s="2" t="str">
        <f>IF(NOT(MOD(ROWS($A$3:$A43),5)),SUM(H39:H43)/4/5 + SUM(I39:I43)/3/5,"")</f>
        <v/>
      </c>
      <c r="T43" t="str">
        <f>IF(NOT(MOD(ROWS($A$3:$A43),5)),SUM(J39:J43)/3/5,"")</f>
        <v/>
      </c>
      <c r="U43" t="str">
        <f t="shared" si="8"/>
        <v/>
      </c>
    </row>
    <row r="44" spans="1:21" hidden="1">
      <c r="A44" t="s">
        <v>43</v>
      </c>
      <c r="B44">
        <v>0.10199999999999999</v>
      </c>
      <c r="C44">
        <v>1</v>
      </c>
      <c r="D44">
        <v>0.97299999999999998</v>
      </c>
      <c r="F44">
        <v>0</v>
      </c>
      <c r="G44" t="s">
        <v>208</v>
      </c>
      <c r="H44">
        <f t="shared" si="2"/>
        <v>4</v>
      </c>
      <c r="I44">
        <f t="shared" si="3"/>
        <v>0</v>
      </c>
      <c r="J44">
        <f t="shared" si="12"/>
        <v>0</v>
      </c>
      <c r="K44" t="str">
        <f t="shared" si="13"/>
        <v/>
      </c>
      <c r="L44" s="1">
        <f t="shared" si="4"/>
        <v>4</v>
      </c>
      <c r="M44" s="1" t="str">
        <f t="shared" si="5"/>
        <v/>
      </c>
      <c r="N44" s="1" t="str">
        <f t="shared" si="6"/>
        <v/>
      </c>
      <c r="O44">
        <f t="shared" si="9"/>
        <v>0.91</v>
      </c>
      <c r="P44">
        <f t="shared" si="10"/>
        <v>0</v>
      </c>
      <c r="Q44">
        <f t="shared" si="11"/>
        <v>0</v>
      </c>
      <c r="R44">
        <f t="shared" si="7"/>
        <v>8.9999999999999969E-2</v>
      </c>
      <c r="S44" s="2" t="str">
        <f>IF(NOT(MOD(ROWS($A$3:$A44),5)),SUM(H40:H44)/4/5 + SUM(I40:I44)/3/5,"")</f>
        <v/>
      </c>
      <c r="T44" t="str">
        <f>IF(NOT(MOD(ROWS($A$3:$A44),5)),SUM(J40:J44)/3/5,"")</f>
        <v/>
      </c>
      <c r="U44" t="str">
        <f t="shared" si="8"/>
        <v/>
      </c>
    </row>
    <row r="45" spans="1:21" hidden="1">
      <c r="A45" t="s">
        <v>44</v>
      </c>
      <c r="B45">
        <v>0.1</v>
      </c>
      <c r="C45">
        <v>1</v>
      </c>
      <c r="D45">
        <v>0.97299999999999998</v>
      </c>
      <c r="F45">
        <v>0</v>
      </c>
      <c r="G45" t="s">
        <v>210</v>
      </c>
      <c r="H45">
        <f t="shared" si="2"/>
        <v>0</v>
      </c>
      <c r="I45">
        <f t="shared" si="3"/>
        <v>0</v>
      </c>
      <c r="J45">
        <f t="shared" si="12"/>
        <v>0</v>
      </c>
      <c r="K45" t="str">
        <f t="shared" si="13"/>
        <v>Sevoflurane # Halogenated Ether</v>
      </c>
      <c r="L45" s="1" t="str">
        <f t="shared" si="4"/>
        <v/>
      </c>
      <c r="M45" s="1" t="str">
        <f t="shared" si="5"/>
        <v/>
      </c>
      <c r="N45" s="1" t="str">
        <f t="shared" si="6"/>
        <v/>
      </c>
      <c r="O45">
        <f t="shared" si="9"/>
        <v>0.82</v>
      </c>
      <c r="P45">
        <f t="shared" si="10"/>
        <v>0</v>
      </c>
      <c r="Q45">
        <f t="shared" si="11"/>
        <v>0</v>
      </c>
      <c r="R45">
        <f t="shared" si="7"/>
        <v>0.18000000000000005</v>
      </c>
      <c r="S45" s="2" t="str">
        <f>IF(NOT(MOD(ROWS($A$3:$A45),5)),SUM(H41:H45)/4/5 + SUM(I41:I45)/3/5,"")</f>
        <v/>
      </c>
      <c r="T45" t="str">
        <f>IF(NOT(MOD(ROWS($A$3:$A45),5)),SUM(J41:J45)/3/5,"")</f>
        <v/>
      </c>
      <c r="U45" t="str">
        <f t="shared" si="8"/>
        <v/>
      </c>
    </row>
    <row r="46" spans="1:21" hidden="1">
      <c r="A46" t="s">
        <v>45</v>
      </c>
      <c r="B46">
        <v>9.9500000000000005E-2</v>
      </c>
      <c r="C46">
        <v>1</v>
      </c>
      <c r="D46">
        <v>0.97199999999999998</v>
      </c>
      <c r="F46">
        <v>0</v>
      </c>
      <c r="G46" t="s">
        <v>208</v>
      </c>
      <c r="H46">
        <f t="shared" si="2"/>
        <v>4</v>
      </c>
      <c r="I46">
        <f t="shared" si="3"/>
        <v>0</v>
      </c>
      <c r="J46">
        <f t="shared" si="12"/>
        <v>0</v>
      </c>
      <c r="K46" t="str">
        <f t="shared" si="13"/>
        <v/>
      </c>
      <c r="L46" s="1">
        <f t="shared" si="4"/>
        <v>4</v>
      </c>
      <c r="M46" s="1" t="str">
        <f t="shared" si="5"/>
        <v/>
      </c>
      <c r="N46" s="1" t="str">
        <f t="shared" si="6"/>
        <v/>
      </c>
      <c r="O46">
        <f t="shared" si="9"/>
        <v>0.73</v>
      </c>
      <c r="P46">
        <f t="shared" si="10"/>
        <v>0</v>
      </c>
      <c r="Q46">
        <f t="shared" si="11"/>
        <v>0</v>
      </c>
      <c r="R46">
        <f t="shared" si="7"/>
        <v>0.27</v>
      </c>
      <c r="S46" s="2" t="str">
        <f>IF(NOT(MOD(ROWS($A$3:$A46),5)),SUM(H42:H46)/4/5 + SUM(I42:I46)/3/5,"")</f>
        <v/>
      </c>
      <c r="T46" t="str">
        <f>IF(NOT(MOD(ROWS($A$3:$A46),5)),SUM(J42:J46)/3/5,"")</f>
        <v/>
      </c>
      <c r="U46" t="str">
        <f t="shared" si="8"/>
        <v/>
      </c>
    </row>
    <row r="47" spans="1:21">
      <c r="A47" t="s">
        <v>46</v>
      </c>
      <c r="B47">
        <v>9.8699999999999996E-2</v>
      </c>
      <c r="C47">
        <v>1</v>
      </c>
      <c r="D47">
        <v>0.97099999999999997</v>
      </c>
      <c r="F47">
        <v>1</v>
      </c>
      <c r="G47" t="s">
        <v>208</v>
      </c>
      <c r="H47">
        <f t="shared" si="2"/>
        <v>4</v>
      </c>
      <c r="I47">
        <f t="shared" si="3"/>
        <v>0</v>
      </c>
      <c r="J47">
        <f t="shared" si="12"/>
        <v>0</v>
      </c>
      <c r="K47" t="str">
        <f t="shared" si="13"/>
        <v/>
      </c>
      <c r="L47" s="1">
        <f t="shared" si="4"/>
        <v>4</v>
      </c>
      <c r="M47" s="1" t="str">
        <f t="shared" si="5"/>
        <v/>
      </c>
      <c r="N47" s="1" t="str">
        <f t="shared" si="6"/>
        <v/>
      </c>
      <c r="O47">
        <f t="shared" si="9"/>
        <v>0.73</v>
      </c>
      <c r="P47">
        <f t="shared" si="10"/>
        <v>0</v>
      </c>
      <c r="Q47">
        <f t="shared" si="11"/>
        <v>0</v>
      </c>
      <c r="R47">
        <f t="shared" si="7"/>
        <v>0.27</v>
      </c>
      <c r="S47" s="2">
        <f>IF(NOT(MOD(ROWS($A$3:$A47),5)),SUM(H43:H47)/4/5 + SUM(I43:I47)/3/5,"")</f>
        <v>0.8</v>
      </c>
      <c r="T47" s="2">
        <f>IF(NOT(MOD(ROWS($A$3:$A47),5)),SUM(J43:J47)/3/5,"")</f>
        <v>0</v>
      </c>
      <c r="U47" s="2">
        <f t="shared" si="8"/>
        <v>0.19999999999999996</v>
      </c>
    </row>
    <row r="48" spans="1:21" hidden="1">
      <c r="A48" t="s">
        <v>47</v>
      </c>
      <c r="B48">
        <v>9.7799999999999998E-2</v>
      </c>
      <c r="C48">
        <v>1</v>
      </c>
      <c r="D48">
        <v>0.97099999999999997</v>
      </c>
      <c r="F48">
        <v>0</v>
      </c>
      <c r="G48" t="s">
        <v>208</v>
      </c>
      <c r="H48">
        <f t="shared" si="2"/>
        <v>4</v>
      </c>
      <c r="I48">
        <f t="shared" si="3"/>
        <v>0</v>
      </c>
      <c r="J48">
        <f t="shared" si="12"/>
        <v>0</v>
      </c>
      <c r="K48" t="str">
        <f t="shared" si="13"/>
        <v/>
      </c>
      <c r="L48" s="1">
        <f t="shared" si="4"/>
        <v>4</v>
      </c>
      <c r="M48" s="1" t="str">
        <f t="shared" si="5"/>
        <v/>
      </c>
      <c r="N48" s="1" t="str">
        <f t="shared" si="6"/>
        <v/>
      </c>
      <c r="O48">
        <f t="shared" si="9"/>
        <v>0.73</v>
      </c>
      <c r="P48">
        <f t="shared" si="10"/>
        <v>0</v>
      </c>
      <c r="Q48">
        <f t="shared" si="11"/>
        <v>0</v>
      </c>
      <c r="R48">
        <f t="shared" si="7"/>
        <v>0.27</v>
      </c>
      <c r="S48" s="2" t="str">
        <f>IF(NOT(MOD(ROWS($A$3:$A48),5)),SUM(H44:H48)/4/5 + SUM(I44:I48)/3/5,"")</f>
        <v/>
      </c>
      <c r="T48" t="str">
        <f>IF(NOT(MOD(ROWS($A$3:$A48),5)),SUM(J44:J48)/3/5,"")</f>
        <v/>
      </c>
      <c r="U48" t="str">
        <f t="shared" si="8"/>
        <v/>
      </c>
    </row>
    <row r="49" spans="1:21" hidden="1">
      <c r="A49" t="s">
        <v>48</v>
      </c>
      <c r="B49">
        <v>9.7100000000000006E-2</v>
      </c>
      <c r="C49">
        <v>1</v>
      </c>
      <c r="D49">
        <v>0.97</v>
      </c>
      <c r="E49" t="s">
        <v>1</v>
      </c>
      <c r="F49">
        <v>7</v>
      </c>
      <c r="G49" t="s">
        <v>208</v>
      </c>
      <c r="H49">
        <f t="shared" si="2"/>
        <v>4</v>
      </c>
      <c r="I49">
        <f t="shared" si="3"/>
        <v>0</v>
      </c>
      <c r="J49">
        <f t="shared" si="12"/>
        <v>0</v>
      </c>
      <c r="K49" t="str">
        <f t="shared" si="13"/>
        <v/>
      </c>
      <c r="L49" s="1">
        <f t="shared" si="4"/>
        <v>4</v>
      </c>
      <c r="M49" s="1" t="str">
        <f t="shared" si="5"/>
        <v/>
      </c>
      <c r="N49" s="1" t="str">
        <f t="shared" si="6"/>
        <v/>
      </c>
      <c r="O49">
        <f t="shared" si="9"/>
        <v>0.73</v>
      </c>
      <c r="P49">
        <f t="shared" si="10"/>
        <v>0</v>
      </c>
      <c r="Q49">
        <f t="shared" si="11"/>
        <v>0</v>
      </c>
      <c r="R49">
        <f t="shared" si="7"/>
        <v>0.27</v>
      </c>
      <c r="S49" s="2" t="str">
        <f>IF(NOT(MOD(ROWS($A$3:$A49),5)),SUM(H45:H49)/4/5 + SUM(I45:I49)/3/5,"")</f>
        <v/>
      </c>
      <c r="T49" t="str">
        <f>IF(NOT(MOD(ROWS($A$3:$A49),5)),SUM(J45:J49)/3/5,"")</f>
        <v/>
      </c>
      <c r="U49" t="str">
        <f t="shared" si="8"/>
        <v/>
      </c>
    </row>
    <row r="50" spans="1:21" hidden="1">
      <c r="A50" t="s">
        <v>49</v>
      </c>
      <c r="B50">
        <v>9.01E-2</v>
      </c>
      <c r="C50">
        <v>1</v>
      </c>
      <c r="D50">
        <v>0.96899999999999997</v>
      </c>
      <c r="E50" t="s">
        <v>23</v>
      </c>
      <c r="F50">
        <v>0</v>
      </c>
      <c r="G50" t="s">
        <v>209</v>
      </c>
      <c r="H50">
        <f t="shared" si="2"/>
        <v>0</v>
      </c>
      <c r="I50">
        <f t="shared" si="3"/>
        <v>0</v>
      </c>
      <c r="J50">
        <f t="shared" si="12"/>
        <v>0</v>
      </c>
      <c r="K50" t="str">
        <f t="shared" si="13"/>
        <v>Quinidine barbiturate # quinidine barbiturate</v>
      </c>
      <c r="L50" s="1" t="str">
        <f t="shared" si="4"/>
        <v/>
      </c>
      <c r="M50" s="1" t="str">
        <f t="shared" si="5"/>
        <v/>
      </c>
      <c r="N50" s="1" t="str">
        <f t="shared" si="6"/>
        <v/>
      </c>
      <c r="O50">
        <f t="shared" si="9"/>
        <v>0.73</v>
      </c>
      <c r="P50">
        <f t="shared" si="10"/>
        <v>0</v>
      </c>
      <c r="Q50">
        <f t="shared" si="11"/>
        <v>0</v>
      </c>
      <c r="R50">
        <f t="shared" si="7"/>
        <v>0.27</v>
      </c>
      <c r="S50" s="2" t="str">
        <f>IF(NOT(MOD(ROWS($A$3:$A50),5)),SUM(H46:H50)/4/5 + SUM(I46:I50)/3/5,"")</f>
        <v/>
      </c>
      <c r="T50" t="str">
        <f>IF(NOT(MOD(ROWS($A$3:$A50),5)),SUM(J46:J50)/3/5,"")</f>
        <v/>
      </c>
      <c r="U50" t="str">
        <f t="shared" si="8"/>
        <v/>
      </c>
    </row>
    <row r="51" spans="1:21" hidden="1">
      <c r="A51" t="s">
        <v>50</v>
      </c>
      <c r="B51">
        <v>8.9899999999999994E-2</v>
      </c>
      <c r="C51">
        <v>1</v>
      </c>
      <c r="D51">
        <v>0.96899999999999997</v>
      </c>
      <c r="F51">
        <v>0</v>
      </c>
      <c r="G51" t="s">
        <v>210</v>
      </c>
      <c r="H51">
        <f t="shared" si="2"/>
        <v>0</v>
      </c>
      <c r="I51">
        <f t="shared" si="3"/>
        <v>0</v>
      </c>
      <c r="J51">
        <f t="shared" si="12"/>
        <v>0</v>
      </c>
      <c r="K51" t="str">
        <f t="shared" si="13"/>
        <v>Desflurane # Halogenated Ether</v>
      </c>
      <c r="L51" s="1" t="str">
        <f t="shared" si="4"/>
        <v/>
      </c>
      <c r="M51" s="1" t="str">
        <f t="shared" si="5"/>
        <v/>
      </c>
      <c r="N51" s="1" t="str">
        <f t="shared" si="6"/>
        <v/>
      </c>
      <c r="O51">
        <f t="shared" si="9"/>
        <v>0.82</v>
      </c>
      <c r="P51">
        <f t="shared" si="10"/>
        <v>0</v>
      </c>
      <c r="Q51">
        <f t="shared" si="11"/>
        <v>0</v>
      </c>
      <c r="R51">
        <f t="shared" si="7"/>
        <v>0.18000000000000005</v>
      </c>
      <c r="S51" s="2" t="str">
        <f>IF(NOT(MOD(ROWS($A$3:$A51),5)),SUM(H47:H51)/4/5 + SUM(I47:I51)/3/5,"")</f>
        <v/>
      </c>
      <c r="T51" t="str">
        <f>IF(NOT(MOD(ROWS($A$3:$A51),5)),SUM(J47:J51)/3/5,"")</f>
        <v/>
      </c>
      <c r="U51" t="str">
        <f t="shared" si="8"/>
        <v/>
      </c>
    </row>
    <row r="52" spans="1:21">
      <c r="A52" t="s">
        <v>51</v>
      </c>
      <c r="B52">
        <v>8.77E-2</v>
      </c>
      <c r="C52">
        <v>1</v>
      </c>
      <c r="D52">
        <v>0.96799999999999997</v>
      </c>
      <c r="F52">
        <v>0</v>
      </c>
      <c r="G52" t="s">
        <v>208</v>
      </c>
      <c r="H52">
        <f t="shared" si="2"/>
        <v>4</v>
      </c>
      <c r="I52">
        <f t="shared" si="3"/>
        <v>0</v>
      </c>
      <c r="J52">
        <f t="shared" si="12"/>
        <v>0</v>
      </c>
      <c r="K52" t="str">
        <f t="shared" si="13"/>
        <v/>
      </c>
      <c r="L52" s="1">
        <f t="shared" si="4"/>
        <v>4</v>
      </c>
      <c r="M52" s="1" t="str">
        <f t="shared" si="5"/>
        <v/>
      </c>
      <c r="N52" s="1" t="str">
        <f t="shared" si="6"/>
        <v/>
      </c>
      <c r="O52">
        <f t="shared" si="9"/>
        <v>0.82</v>
      </c>
      <c r="P52">
        <f t="shared" si="10"/>
        <v>0</v>
      </c>
      <c r="Q52">
        <f t="shared" si="11"/>
        <v>0</v>
      </c>
      <c r="R52">
        <f t="shared" si="7"/>
        <v>0.18000000000000005</v>
      </c>
      <c r="S52" s="2">
        <f>IF(NOT(MOD(ROWS($A$3:$A52),5)),SUM(H48:H52)/4/5 + SUM(I48:I52)/3/5,"")</f>
        <v>0.6</v>
      </c>
      <c r="T52" s="2">
        <f>IF(NOT(MOD(ROWS($A$3:$A52),5)),SUM(J48:J52)/3/5,"")</f>
        <v>0</v>
      </c>
      <c r="U52" s="2">
        <f t="shared" si="8"/>
        <v>0.4</v>
      </c>
    </row>
    <row r="53" spans="1:21" hidden="1">
      <c r="A53" t="s">
        <v>52</v>
      </c>
      <c r="B53">
        <v>8.5000000000000006E-2</v>
      </c>
      <c r="C53">
        <v>1</v>
      </c>
      <c r="D53">
        <v>0.96699999999999997</v>
      </c>
      <c r="E53" t="s">
        <v>1</v>
      </c>
      <c r="F53">
        <v>0</v>
      </c>
      <c r="G53" t="s">
        <v>208</v>
      </c>
      <c r="H53">
        <f t="shared" si="2"/>
        <v>4</v>
      </c>
      <c r="I53">
        <f t="shared" si="3"/>
        <v>0</v>
      </c>
      <c r="J53">
        <f t="shared" si="12"/>
        <v>0</v>
      </c>
      <c r="K53" t="str">
        <f t="shared" si="13"/>
        <v/>
      </c>
      <c r="L53" s="1">
        <f t="shared" si="4"/>
        <v>4</v>
      </c>
      <c r="M53" s="1" t="str">
        <f t="shared" si="5"/>
        <v/>
      </c>
      <c r="N53" s="1" t="str">
        <f t="shared" si="6"/>
        <v/>
      </c>
      <c r="O53">
        <f t="shared" si="9"/>
        <v>0.73</v>
      </c>
      <c r="P53">
        <f t="shared" si="10"/>
        <v>0</v>
      </c>
      <c r="Q53">
        <f t="shared" si="11"/>
        <v>0</v>
      </c>
      <c r="R53">
        <f t="shared" si="7"/>
        <v>0.27</v>
      </c>
      <c r="S53" s="2" t="str">
        <f>IF(NOT(MOD(ROWS($A$3:$A53),5)),SUM(H49:H53)/4/5 + SUM(I49:I53)/3/5,"")</f>
        <v/>
      </c>
      <c r="T53" t="str">
        <f>IF(NOT(MOD(ROWS($A$3:$A53),5)),SUM(J49:J53)/3/5,"")</f>
        <v/>
      </c>
      <c r="U53" t="str">
        <f t="shared" si="8"/>
        <v/>
      </c>
    </row>
    <row r="54" spans="1:21" hidden="1">
      <c r="A54" t="s">
        <v>53</v>
      </c>
      <c r="B54">
        <v>8.3299999999999999E-2</v>
      </c>
      <c r="C54">
        <v>1</v>
      </c>
      <c r="D54">
        <v>0.96699999999999997</v>
      </c>
      <c r="F54">
        <v>0</v>
      </c>
      <c r="G54" t="s">
        <v>208</v>
      </c>
      <c r="H54">
        <f t="shared" si="2"/>
        <v>4</v>
      </c>
      <c r="I54">
        <f t="shared" si="3"/>
        <v>0</v>
      </c>
      <c r="J54">
        <f t="shared" si="12"/>
        <v>0</v>
      </c>
      <c r="K54" t="str">
        <f t="shared" si="13"/>
        <v/>
      </c>
      <c r="L54" s="1">
        <f t="shared" si="4"/>
        <v>4</v>
      </c>
      <c r="M54" s="1" t="str">
        <f t="shared" si="5"/>
        <v/>
      </c>
      <c r="N54" s="1" t="str">
        <f t="shared" si="6"/>
        <v/>
      </c>
      <c r="O54">
        <f t="shared" si="9"/>
        <v>0.73</v>
      </c>
      <c r="P54">
        <f t="shared" si="10"/>
        <v>0</v>
      </c>
      <c r="Q54">
        <f t="shared" si="11"/>
        <v>0</v>
      </c>
      <c r="R54">
        <f t="shared" si="7"/>
        <v>0.27</v>
      </c>
      <c r="S54" s="2" t="str">
        <f>IF(NOT(MOD(ROWS($A$3:$A54),5)),SUM(H50:H54)/4/5 + SUM(I50:I54)/3/5,"")</f>
        <v/>
      </c>
      <c r="T54" t="str">
        <f>IF(NOT(MOD(ROWS($A$3:$A54),5)),SUM(J50:J54)/3/5,"")</f>
        <v/>
      </c>
      <c r="U54" t="str">
        <f t="shared" si="8"/>
        <v/>
      </c>
    </row>
    <row r="55" spans="1:21" hidden="1">
      <c r="A55" t="s">
        <v>54</v>
      </c>
      <c r="B55">
        <v>8.2900000000000001E-2</v>
      </c>
      <c r="C55">
        <v>1</v>
      </c>
      <c r="D55">
        <v>0.96599999999999997</v>
      </c>
      <c r="F55">
        <v>0</v>
      </c>
      <c r="G55" t="s">
        <v>208</v>
      </c>
      <c r="H55">
        <f t="shared" si="2"/>
        <v>4</v>
      </c>
      <c r="I55">
        <f t="shared" si="3"/>
        <v>0</v>
      </c>
      <c r="J55">
        <f t="shared" si="12"/>
        <v>0</v>
      </c>
      <c r="K55" t="str">
        <f t="shared" si="13"/>
        <v/>
      </c>
      <c r="L55" s="1">
        <f t="shared" si="4"/>
        <v>4</v>
      </c>
      <c r="M55" s="1" t="str">
        <f t="shared" si="5"/>
        <v/>
      </c>
      <c r="N55" s="1" t="str">
        <f t="shared" si="6"/>
        <v/>
      </c>
      <c r="O55">
        <f t="shared" si="9"/>
        <v>0.73</v>
      </c>
      <c r="P55">
        <f t="shared" si="10"/>
        <v>0</v>
      </c>
      <c r="Q55">
        <f t="shared" si="11"/>
        <v>0</v>
      </c>
      <c r="R55">
        <f t="shared" si="7"/>
        <v>0.27</v>
      </c>
      <c r="S55" s="2" t="str">
        <f>IF(NOT(MOD(ROWS($A$3:$A55),5)),SUM(H51:H55)/4/5 + SUM(I51:I55)/3/5,"")</f>
        <v/>
      </c>
      <c r="T55" t="str">
        <f>IF(NOT(MOD(ROWS($A$3:$A55),5)),SUM(J51:J55)/3/5,"")</f>
        <v/>
      </c>
      <c r="U55" t="str">
        <f t="shared" si="8"/>
        <v/>
      </c>
    </row>
    <row r="56" spans="1:21" hidden="1">
      <c r="A56" t="s">
        <v>55</v>
      </c>
      <c r="B56">
        <v>8.14E-2</v>
      </c>
      <c r="C56">
        <v>1</v>
      </c>
      <c r="D56">
        <v>0.96599999999999997</v>
      </c>
      <c r="F56">
        <v>0</v>
      </c>
      <c r="G56" t="s">
        <v>208</v>
      </c>
      <c r="H56">
        <f t="shared" si="2"/>
        <v>4</v>
      </c>
      <c r="I56">
        <f t="shared" si="3"/>
        <v>0</v>
      </c>
      <c r="J56">
        <f t="shared" si="12"/>
        <v>0</v>
      </c>
      <c r="K56" t="str">
        <f t="shared" si="13"/>
        <v/>
      </c>
      <c r="L56" s="1">
        <f t="shared" si="4"/>
        <v>4</v>
      </c>
      <c r="M56" s="1" t="str">
        <f t="shared" si="5"/>
        <v/>
      </c>
      <c r="N56" s="1" t="str">
        <f t="shared" si="6"/>
        <v/>
      </c>
      <c r="O56">
        <f t="shared" si="9"/>
        <v>0.82</v>
      </c>
      <c r="P56">
        <f t="shared" si="10"/>
        <v>0</v>
      </c>
      <c r="Q56">
        <f t="shared" si="11"/>
        <v>0</v>
      </c>
      <c r="R56">
        <f t="shared" si="7"/>
        <v>0.18000000000000005</v>
      </c>
      <c r="S56" s="2" t="str">
        <f>IF(NOT(MOD(ROWS($A$3:$A56),5)),SUM(H52:H56)/4/5 + SUM(I52:I56)/3/5,"")</f>
        <v/>
      </c>
      <c r="T56" t="str">
        <f>IF(NOT(MOD(ROWS($A$3:$A56),5)),SUM(J52:J56)/3/5,"")</f>
        <v/>
      </c>
      <c r="U56" t="str">
        <f t="shared" si="8"/>
        <v/>
      </c>
    </row>
    <row r="57" spans="1:21">
      <c r="A57" t="s">
        <v>56</v>
      </c>
      <c r="B57">
        <v>8.14E-2</v>
      </c>
      <c r="C57">
        <v>1</v>
      </c>
      <c r="D57">
        <v>0.96499999999999997</v>
      </c>
      <c r="F57">
        <v>0</v>
      </c>
      <c r="G57" t="s">
        <v>208</v>
      </c>
      <c r="H57">
        <f t="shared" si="2"/>
        <v>4</v>
      </c>
      <c r="I57">
        <f t="shared" si="3"/>
        <v>0</v>
      </c>
      <c r="J57">
        <f t="shared" si="12"/>
        <v>0</v>
      </c>
      <c r="K57" t="str">
        <f t="shared" si="13"/>
        <v/>
      </c>
      <c r="L57" s="1">
        <f t="shared" si="4"/>
        <v>4</v>
      </c>
      <c r="M57" s="1" t="str">
        <f t="shared" si="5"/>
        <v/>
      </c>
      <c r="N57" s="1" t="str">
        <f t="shared" si="6"/>
        <v/>
      </c>
      <c r="O57">
        <f t="shared" si="9"/>
        <v>0.91</v>
      </c>
      <c r="P57">
        <f t="shared" si="10"/>
        <v>0</v>
      </c>
      <c r="Q57">
        <f t="shared" si="11"/>
        <v>0</v>
      </c>
      <c r="R57">
        <f t="shared" si="7"/>
        <v>8.9999999999999969E-2</v>
      </c>
      <c r="S57" s="2">
        <f>IF(NOT(MOD(ROWS($A$3:$A57),5)),SUM(H53:H57)/4/5 + SUM(I53:I57)/3/5,"")</f>
        <v>1</v>
      </c>
      <c r="T57" s="2">
        <f>IF(NOT(MOD(ROWS($A$3:$A57),5)),SUM(J53:J57)/3/5,"")</f>
        <v>0</v>
      </c>
      <c r="U57" s="2">
        <f t="shared" si="8"/>
        <v>0</v>
      </c>
    </row>
    <row r="58" spans="1:21" hidden="1">
      <c r="A58" t="s">
        <v>57</v>
      </c>
      <c r="B58">
        <v>8.0500000000000002E-2</v>
      </c>
      <c r="C58">
        <v>1</v>
      </c>
      <c r="D58">
        <v>0.96399999999999997</v>
      </c>
      <c r="F58">
        <v>0</v>
      </c>
      <c r="G58" t="s">
        <v>211</v>
      </c>
      <c r="H58">
        <f t="shared" si="2"/>
        <v>0</v>
      </c>
      <c r="I58">
        <f t="shared" si="3"/>
        <v>0</v>
      </c>
      <c r="J58">
        <f t="shared" si="12"/>
        <v>0</v>
      </c>
      <c r="K58" t="str">
        <f t="shared" si="13"/>
        <v>Glutethimide # GABA Agonist?</v>
      </c>
      <c r="L58" s="1" t="str">
        <f t="shared" si="4"/>
        <v/>
      </c>
      <c r="M58" s="1" t="str">
        <f t="shared" si="5"/>
        <v/>
      </c>
      <c r="N58" s="1" t="str">
        <f t="shared" si="6"/>
        <v/>
      </c>
      <c r="O58">
        <f t="shared" si="9"/>
        <v>0.82</v>
      </c>
      <c r="P58">
        <f t="shared" si="10"/>
        <v>0</v>
      </c>
      <c r="Q58">
        <f t="shared" si="11"/>
        <v>0.09</v>
      </c>
      <c r="R58">
        <f t="shared" si="7"/>
        <v>9.000000000000008E-2</v>
      </c>
      <c r="S58" s="2" t="str">
        <f>IF(NOT(MOD(ROWS($A$3:$A58),5)),SUM(H54:H58)/4/5 + SUM(I54:I58)/3/5,"")</f>
        <v/>
      </c>
      <c r="T58" t="str">
        <f>IF(NOT(MOD(ROWS($A$3:$A58),5)),SUM(J54:J58)/3/5,"")</f>
        <v/>
      </c>
      <c r="U58" t="str">
        <f t="shared" si="8"/>
        <v/>
      </c>
    </row>
    <row r="59" spans="1:21" hidden="1">
      <c r="A59" t="s">
        <v>58</v>
      </c>
      <c r="B59">
        <v>7.9000000000000001E-2</v>
      </c>
      <c r="C59">
        <v>1</v>
      </c>
      <c r="D59">
        <v>0.96399999999999997</v>
      </c>
      <c r="F59">
        <v>0</v>
      </c>
      <c r="G59" t="s">
        <v>208</v>
      </c>
      <c r="H59">
        <f t="shared" si="2"/>
        <v>4</v>
      </c>
      <c r="I59">
        <f t="shared" si="3"/>
        <v>0</v>
      </c>
      <c r="J59">
        <f t="shared" si="12"/>
        <v>0</v>
      </c>
      <c r="K59" t="str">
        <f t="shared" si="13"/>
        <v/>
      </c>
      <c r="L59" s="1">
        <f t="shared" si="4"/>
        <v>4</v>
      </c>
      <c r="M59" s="1" t="str">
        <f t="shared" si="5"/>
        <v/>
      </c>
      <c r="N59" s="1" t="str">
        <f t="shared" si="6"/>
        <v/>
      </c>
      <c r="O59">
        <f t="shared" si="9"/>
        <v>0.82</v>
      </c>
      <c r="P59">
        <f t="shared" si="10"/>
        <v>0</v>
      </c>
      <c r="Q59">
        <f t="shared" si="11"/>
        <v>0.09</v>
      </c>
      <c r="R59">
        <f t="shared" si="7"/>
        <v>9.000000000000008E-2</v>
      </c>
      <c r="S59" s="2" t="str">
        <f>IF(NOT(MOD(ROWS($A$3:$A59),5)),SUM(H55:H59)/4/5 + SUM(I55:I59)/3/5,"")</f>
        <v/>
      </c>
      <c r="T59" t="str">
        <f>IF(NOT(MOD(ROWS($A$3:$A59),5)),SUM(J55:J59)/3/5,"")</f>
        <v/>
      </c>
      <c r="U59" t="str">
        <f t="shared" si="8"/>
        <v/>
      </c>
    </row>
    <row r="60" spans="1:21" hidden="1">
      <c r="A60" t="s">
        <v>59</v>
      </c>
      <c r="B60">
        <v>7.7700000000000005E-2</v>
      </c>
      <c r="C60">
        <v>1</v>
      </c>
      <c r="D60">
        <v>0.96299999999999997</v>
      </c>
      <c r="F60">
        <v>0</v>
      </c>
      <c r="G60" t="s">
        <v>208</v>
      </c>
      <c r="H60">
        <f t="shared" si="2"/>
        <v>4</v>
      </c>
      <c r="I60">
        <f t="shared" si="3"/>
        <v>0</v>
      </c>
      <c r="J60">
        <f t="shared" si="12"/>
        <v>0</v>
      </c>
      <c r="K60" t="str">
        <f t="shared" si="13"/>
        <v/>
      </c>
      <c r="L60" s="1">
        <f t="shared" si="4"/>
        <v>4</v>
      </c>
      <c r="M60" s="1" t="str">
        <f t="shared" si="5"/>
        <v/>
      </c>
      <c r="N60" s="1" t="str">
        <f t="shared" si="6"/>
        <v/>
      </c>
      <c r="O60">
        <f t="shared" si="9"/>
        <v>0.82</v>
      </c>
      <c r="P60">
        <f t="shared" si="10"/>
        <v>0</v>
      </c>
      <c r="Q60">
        <f t="shared" si="11"/>
        <v>0.09</v>
      </c>
      <c r="R60">
        <f t="shared" si="7"/>
        <v>9.000000000000008E-2</v>
      </c>
      <c r="S60" s="2" t="str">
        <f>IF(NOT(MOD(ROWS($A$3:$A60),5)),SUM(H56:H60)/4/5 + SUM(I56:I60)/3/5,"")</f>
        <v/>
      </c>
      <c r="T60" t="str">
        <f>IF(NOT(MOD(ROWS($A$3:$A60),5)),SUM(J56:J60)/3/5,"")</f>
        <v/>
      </c>
      <c r="U60" t="str">
        <f t="shared" si="8"/>
        <v/>
      </c>
    </row>
    <row r="61" spans="1:21" hidden="1">
      <c r="A61" t="s">
        <v>60</v>
      </c>
      <c r="B61">
        <v>7.6999999999999999E-2</v>
      </c>
      <c r="C61">
        <v>1</v>
      </c>
      <c r="D61">
        <v>0.96199999999999997</v>
      </c>
      <c r="F61">
        <v>0</v>
      </c>
      <c r="G61" t="s">
        <v>208</v>
      </c>
      <c r="H61">
        <f t="shared" si="2"/>
        <v>4</v>
      </c>
      <c r="I61">
        <f t="shared" si="3"/>
        <v>0</v>
      </c>
      <c r="J61">
        <f t="shared" si="12"/>
        <v>0</v>
      </c>
      <c r="K61" t="str">
        <f t="shared" si="13"/>
        <v/>
      </c>
      <c r="L61" s="1">
        <f t="shared" si="4"/>
        <v>4</v>
      </c>
      <c r="M61" s="1" t="str">
        <f t="shared" si="5"/>
        <v/>
      </c>
      <c r="N61" s="1" t="str">
        <f t="shared" si="6"/>
        <v/>
      </c>
      <c r="O61">
        <f t="shared" si="9"/>
        <v>0.82</v>
      </c>
      <c r="P61">
        <f t="shared" si="10"/>
        <v>0</v>
      </c>
      <c r="Q61">
        <f t="shared" si="11"/>
        <v>0.09</v>
      </c>
      <c r="R61">
        <f t="shared" si="7"/>
        <v>9.000000000000008E-2</v>
      </c>
      <c r="S61" s="2" t="str">
        <f>IF(NOT(MOD(ROWS($A$3:$A61),5)),SUM(H57:H61)/4/5 + SUM(I57:I61)/3/5,"")</f>
        <v/>
      </c>
      <c r="T61" t="str">
        <f>IF(NOT(MOD(ROWS($A$3:$A61),5)),SUM(J57:J61)/3/5,"")</f>
        <v/>
      </c>
      <c r="U61" t="str">
        <f t="shared" si="8"/>
        <v/>
      </c>
    </row>
    <row r="62" spans="1:21">
      <c r="A62" t="s">
        <v>61</v>
      </c>
      <c r="B62">
        <v>7.5600000000000001E-2</v>
      </c>
      <c r="C62">
        <v>1</v>
      </c>
      <c r="D62">
        <v>0.96199999999999997</v>
      </c>
      <c r="F62">
        <v>0</v>
      </c>
      <c r="G62" t="s">
        <v>208</v>
      </c>
      <c r="H62">
        <f t="shared" si="2"/>
        <v>4</v>
      </c>
      <c r="I62">
        <f t="shared" si="3"/>
        <v>0</v>
      </c>
      <c r="J62">
        <f t="shared" si="12"/>
        <v>0</v>
      </c>
      <c r="K62" t="str">
        <f t="shared" si="13"/>
        <v/>
      </c>
      <c r="L62" s="1">
        <f t="shared" si="4"/>
        <v>4</v>
      </c>
      <c r="M62" s="1" t="str">
        <f t="shared" si="5"/>
        <v/>
      </c>
      <c r="N62" s="1" t="str">
        <f t="shared" si="6"/>
        <v/>
      </c>
      <c r="O62">
        <f t="shared" si="9"/>
        <v>0.73</v>
      </c>
      <c r="P62">
        <f t="shared" si="10"/>
        <v>0</v>
      </c>
      <c r="Q62">
        <f t="shared" si="11"/>
        <v>0.18</v>
      </c>
      <c r="R62">
        <f t="shared" si="7"/>
        <v>9.000000000000008E-2</v>
      </c>
      <c r="S62" s="2">
        <f>IF(NOT(MOD(ROWS($A$3:$A62),5)),SUM(H58:H62)/4/5 + SUM(I58:I62)/3/5,"")</f>
        <v>0.8</v>
      </c>
      <c r="T62" s="2">
        <f>IF(NOT(MOD(ROWS($A$3:$A62),5)),SUM(J58:J62)/3/5,"")</f>
        <v>0</v>
      </c>
      <c r="U62" s="2">
        <f t="shared" si="8"/>
        <v>0.19999999999999996</v>
      </c>
    </row>
    <row r="63" spans="1:21" hidden="1">
      <c r="A63" t="s">
        <v>62</v>
      </c>
      <c r="B63">
        <v>7.4499999999999997E-2</v>
      </c>
      <c r="C63">
        <v>1</v>
      </c>
      <c r="D63">
        <v>0.96099999999999997</v>
      </c>
      <c r="F63">
        <v>0</v>
      </c>
      <c r="G63" t="s">
        <v>213</v>
      </c>
      <c r="H63">
        <f t="shared" si="2"/>
        <v>0</v>
      </c>
      <c r="I63">
        <f t="shared" si="3"/>
        <v>0</v>
      </c>
      <c r="J63">
        <f t="shared" si="12"/>
        <v>1</v>
      </c>
      <c r="K63" t="str">
        <f t="shared" si="13"/>
        <v/>
      </c>
      <c r="L63" s="1" t="str">
        <f t="shared" si="4"/>
        <v/>
      </c>
      <c r="M63" s="1" t="str">
        <f t="shared" si="5"/>
        <v/>
      </c>
      <c r="N63" s="1">
        <f t="shared" si="6"/>
        <v>1</v>
      </c>
      <c r="O63">
        <f t="shared" si="9"/>
        <v>0.64</v>
      </c>
      <c r="P63">
        <f t="shared" si="10"/>
        <v>0.09</v>
      </c>
      <c r="Q63">
        <f t="shared" si="11"/>
        <v>0.18</v>
      </c>
      <c r="R63">
        <f t="shared" si="7"/>
        <v>9.000000000000008E-2</v>
      </c>
      <c r="S63" s="2" t="str">
        <f>IF(NOT(MOD(ROWS($A$3:$A63),5)),SUM(H59:H63)/4/5 + SUM(I59:I63)/3/5,"")</f>
        <v/>
      </c>
      <c r="T63" t="str">
        <f>IF(NOT(MOD(ROWS($A$3:$A63),5)),SUM(J59:J63)/3/5,"")</f>
        <v/>
      </c>
      <c r="U63" t="str">
        <f t="shared" si="8"/>
        <v/>
      </c>
    </row>
    <row r="64" spans="1:21" hidden="1">
      <c r="A64" t="s">
        <v>63</v>
      </c>
      <c r="B64">
        <v>7.2499999999999995E-2</v>
      </c>
      <c r="C64">
        <v>1</v>
      </c>
      <c r="D64">
        <v>0.96</v>
      </c>
      <c r="F64">
        <v>1</v>
      </c>
      <c r="G64" t="s">
        <v>208</v>
      </c>
      <c r="H64">
        <f t="shared" si="2"/>
        <v>4</v>
      </c>
      <c r="I64">
        <f t="shared" si="3"/>
        <v>0</v>
      </c>
      <c r="J64">
        <f t="shared" si="12"/>
        <v>0</v>
      </c>
      <c r="K64" t="str">
        <f t="shared" si="13"/>
        <v/>
      </c>
      <c r="L64" s="1">
        <f t="shared" si="4"/>
        <v>4</v>
      </c>
      <c r="M64" s="1" t="str">
        <f t="shared" si="5"/>
        <v/>
      </c>
      <c r="N64" s="1" t="str">
        <f t="shared" si="6"/>
        <v/>
      </c>
      <c r="O64">
        <f t="shared" si="9"/>
        <v>0.73</v>
      </c>
      <c r="P64">
        <f t="shared" si="10"/>
        <v>0.09</v>
      </c>
      <c r="Q64">
        <f t="shared" si="11"/>
        <v>0.18</v>
      </c>
      <c r="R64">
        <f t="shared" si="7"/>
        <v>0</v>
      </c>
      <c r="S64" s="2" t="str">
        <f>IF(NOT(MOD(ROWS($A$3:$A64),5)),SUM(H60:H64)/4/5 + SUM(I60:I64)/3/5,"")</f>
        <v/>
      </c>
      <c r="T64" t="str">
        <f>IF(NOT(MOD(ROWS($A$3:$A64),5)),SUM(J60:J64)/3/5,"")</f>
        <v/>
      </c>
      <c r="U64" t="str">
        <f t="shared" si="8"/>
        <v/>
      </c>
    </row>
    <row r="65" spans="1:21" hidden="1">
      <c r="A65" t="s">
        <v>64</v>
      </c>
      <c r="B65">
        <v>7.0099999999999996E-2</v>
      </c>
      <c r="C65">
        <v>1</v>
      </c>
      <c r="D65">
        <v>0.96</v>
      </c>
      <c r="E65" t="s">
        <v>1</v>
      </c>
      <c r="F65">
        <v>0</v>
      </c>
      <c r="G65" t="s">
        <v>208</v>
      </c>
      <c r="H65">
        <f t="shared" si="2"/>
        <v>4</v>
      </c>
      <c r="I65">
        <f t="shared" si="3"/>
        <v>0</v>
      </c>
      <c r="J65">
        <f t="shared" si="12"/>
        <v>0</v>
      </c>
      <c r="K65" t="str">
        <f t="shared" si="13"/>
        <v/>
      </c>
      <c r="L65" s="1">
        <f t="shared" si="4"/>
        <v>4</v>
      </c>
      <c r="M65" s="1" t="str">
        <f t="shared" si="5"/>
        <v/>
      </c>
      <c r="N65" s="1" t="str">
        <f t="shared" si="6"/>
        <v/>
      </c>
      <c r="O65">
        <f t="shared" si="9"/>
        <v>0.73</v>
      </c>
      <c r="P65">
        <f t="shared" si="10"/>
        <v>0.09</v>
      </c>
      <c r="Q65">
        <f t="shared" si="11"/>
        <v>0.18</v>
      </c>
      <c r="R65">
        <f t="shared" si="7"/>
        <v>0</v>
      </c>
      <c r="S65" s="2" t="str">
        <f>IF(NOT(MOD(ROWS($A$3:$A65),5)),SUM(H61:H65)/4/5 + SUM(I61:I65)/3/5,"")</f>
        <v/>
      </c>
      <c r="T65" t="str">
        <f>IF(NOT(MOD(ROWS($A$3:$A65),5)),SUM(J61:J65)/3/5,"")</f>
        <v/>
      </c>
      <c r="U65" t="str">
        <f t="shared" si="8"/>
        <v/>
      </c>
    </row>
    <row r="66" spans="1:21" hidden="1">
      <c r="A66" t="s">
        <v>65</v>
      </c>
      <c r="B66">
        <v>6.9199999999999998E-2</v>
      </c>
      <c r="C66">
        <v>1</v>
      </c>
      <c r="D66">
        <v>0.95899999999999996</v>
      </c>
      <c r="F66">
        <v>2</v>
      </c>
      <c r="G66" t="s">
        <v>208</v>
      </c>
      <c r="H66">
        <f t="shared" si="2"/>
        <v>4</v>
      </c>
      <c r="I66">
        <f t="shared" si="3"/>
        <v>0</v>
      </c>
      <c r="J66">
        <f t="shared" si="12"/>
        <v>0</v>
      </c>
      <c r="K66" t="str">
        <f t="shared" si="13"/>
        <v/>
      </c>
      <c r="L66" s="1">
        <f t="shared" si="4"/>
        <v>4</v>
      </c>
      <c r="M66" s="1" t="str">
        <f t="shared" si="5"/>
        <v/>
      </c>
      <c r="N66" s="1" t="str">
        <f t="shared" si="6"/>
        <v/>
      </c>
      <c r="O66">
        <f t="shared" si="9"/>
        <v>0.64</v>
      </c>
      <c r="P66">
        <f t="shared" si="10"/>
        <v>0.09</v>
      </c>
      <c r="Q66">
        <f t="shared" si="11"/>
        <v>0.27</v>
      </c>
      <c r="R66">
        <f t="shared" si="7"/>
        <v>0</v>
      </c>
      <c r="S66" s="2" t="str">
        <f>IF(NOT(MOD(ROWS($A$3:$A66),5)),SUM(H62:H66)/4/5 + SUM(I62:I66)/3/5,"")</f>
        <v/>
      </c>
      <c r="T66" t="str">
        <f>IF(NOT(MOD(ROWS($A$3:$A66),5)),SUM(J62:J66)/3/5,"")</f>
        <v/>
      </c>
      <c r="U66" t="str">
        <f t="shared" si="8"/>
        <v/>
      </c>
    </row>
    <row r="67" spans="1:21">
      <c r="A67" t="s">
        <v>66</v>
      </c>
      <c r="B67">
        <v>6.6400000000000001E-2</v>
      </c>
      <c r="C67">
        <v>0.99299999999999999</v>
      </c>
      <c r="D67">
        <v>0.95799999999999996</v>
      </c>
      <c r="F67">
        <v>0</v>
      </c>
      <c r="G67" t="s">
        <v>212</v>
      </c>
      <c r="H67">
        <f t="shared" si="2"/>
        <v>0</v>
      </c>
      <c r="I67">
        <f t="shared" si="3"/>
        <v>0</v>
      </c>
      <c r="J67">
        <f t="shared" ref="J67:J103" si="14">(LEFT(G67,5)="# Ind") * 1</f>
        <v>1</v>
      </c>
      <c r="K67" t="str">
        <f t="shared" ref="K67:K103" si="15">IF(NOT(H67) * NOT(I67) * NOT(J67),A67 &amp; " " &amp; G67,"")</f>
        <v/>
      </c>
      <c r="L67" s="1" t="str">
        <f t="shared" si="4"/>
        <v/>
      </c>
      <c r="M67" s="1" t="str">
        <f t="shared" si="5"/>
        <v/>
      </c>
      <c r="N67" s="1">
        <f t="shared" si="6"/>
        <v>1</v>
      </c>
      <c r="O67">
        <f t="shared" si="9"/>
        <v>0.55000000000000004</v>
      </c>
      <c r="P67">
        <f t="shared" si="10"/>
        <v>0.09</v>
      </c>
      <c r="Q67">
        <f t="shared" si="11"/>
        <v>0.36</v>
      </c>
      <c r="R67">
        <f t="shared" si="7"/>
        <v>0</v>
      </c>
      <c r="S67" s="2">
        <f>IF(NOT(MOD(ROWS($A$3:$A67),5)),SUM(H63:H67)/4/5 + SUM(I63:I67)/3/5,"")</f>
        <v>0.6</v>
      </c>
      <c r="T67" s="2">
        <f>IF(NOT(MOD(ROWS($A$3:$A67),5)),SUM(J63:J67)/3/5,"")</f>
        <v>0.13333333333333333</v>
      </c>
      <c r="U67" s="2">
        <f t="shared" si="8"/>
        <v>0.26666666666666672</v>
      </c>
    </row>
    <row r="68" spans="1:21" hidden="1">
      <c r="A68" t="s">
        <v>67</v>
      </c>
      <c r="B68">
        <v>6.5699999999999995E-2</v>
      </c>
      <c r="C68">
        <v>0.99299999999999999</v>
      </c>
      <c r="D68">
        <v>0.95799999999999996</v>
      </c>
      <c r="F68">
        <v>0</v>
      </c>
      <c r="G68" t="s">
        <v>215</v>
      </c>
      <c r="H68">
        <f t="shared" ref="H68:H103" si="16">(G68="AED") * 4</f>
        <v>0</v>
      </c>
      <c r="I68">
        <f t="shared" ref="I68:I103" si="17">OR(LEFT(G68,5)="# AED") * 3</f>
        <v>3</v>
      </c>
      <c r="J68">
        <f t="shared" si="14"/>
        <v>0</v>
      </c>
      <c r="K68" t="str">
        <f t="shared" si="15"/>
        <v/>
      </c>
      <c r="L68" s="1" t="str">
        <f t="shared" ref="L68:L103" si="18">IF(H68,H68,"")</f>
        <v/>
      </c>
      <c r="M68" s="1">
        <f t="shared" ref="M68:M103" si="19">IF(I68,I68,"")</f>
        <v>3</v>
      </c>
      <c r="N68" s="1" t="str">
        <f t="shared" ref="N68:N103" si="20">IF(J68,J68,"")</f>
        <v/>
      </c>
      <c r="O68">
        <f t="shared" si="9"/>
        <v>0.45</v>
      </c>
      <c r="P68">
        <f t="shared" si="10"/>
        <v>0.18</v>
      </c>
      <c r="Q68">
        <f t="shared" si="11"/>
        <v>0.36</v>
      </c>
      <c r="R68">
        <f t="shared" ref="R68:R92" si="21">1-SUM(O68:Q68)</f>
        <v>1.0000000000000009E-2</v>
      </c>
      <c r="S68" s="2" t="str">
        <f>IF(NOT(MOD(ROWS($A$3:$A68),5)),SUM(H64:H68)/4/5 + SUM(I64:I68)/3/5,"")</f>
        <v/>
      </c>
      <c r="T68" t="str">
        <f>IF(NOT(MOD(ROWS($A$3:$A68),5)),SUM(J64:J68)/3/5,"")</f>
        <v/>
      </c>
      <c r="U68" t="str">
        <f t="shared" si="8"/>
        <v/>
      </c>
    </row>
    <row r="69" spans="1:21" hidden="1">
      <c r="A69" t="s">
        <v>68</v>
      </c>
      <c r="B69">
        <v>6.1400000000000003E-2</v>
      </c>
      <c r="C69">
        <v>1</v>
      </c>
      <c r="D69">
        <v>0.95699999999999996</v>
      </c>
      <c r="F69">
        <v>0</v>
      </c>
      <c r="G69" t="s">
        <v>208</v>
      </c>
      <c r="H69">
        <f t="shared" si="16"/>
        <v>4</v>
      </c>
      <c r="I69">
        <f t="shared" si="17"/>
        <v>0</v>
      </c>
      <c r="J69">
        <f t="shared" si="14"/>
        <v>0</v>
      </c>
      <c r="K69" t="str">
        <f t="shared" si="15"/>
        <v/>
      </c>
      <c r="L69" s="1">
        <f t="shared" si="18"/>
        <v>4</v>
      </c>
      <c r="M69" s="1" t="str">
        <f t="shared" si="19"/>
        <v/>
      </c>
      <c r="N69" s="1" t="str">
        <f t="shared" si="20"/>
        <v/>
      </c>
      <c r="O69">
        <f t="shared" si="9"/>
        <v>0.45</v>
      </c>
      <c r="P69">
        <f t="shared" si="10"/>
        <v>0.18</v>
      </c>
      <c r="Q69">
        <f t="shared" si="11"/>
        <v>0.27</v>
      </c>
      <c r="R69">
        <f t="shared" si="21"/>
        <v>9.9999999999999978E-2</v>
      </c>
      <c r="S69" s="2" t="str">
        <f>IF(NOT(MOD(ROWS($A$3:$A69),5)),SUM(H65:H69)/4/5 + SUM(I65:I69)/3/5,"")</f>
        <v/>
      </c>
      <c r="T69" t="str">
        <f>IF(NOT(MOD(ROWS($A$3:$A69),5)),SUM(J65:J69)/3/5,"")</f>
        <v/>
      </c>
      <c r="U69" t="str">
        <f t="shared" si="8"/>
        <v/>
      </c>
    </row>
    <row r="70" spans="1:21" hidden="1">
      <c r="A70" t="s">
        <v>69</v>
      </c>
      <c r="B70">
        <v>5.7700000000000001E-2</v>
      </c>
      <c r="C70">
        <v>1</v>
      </c>
      <c r="D70">
        <v>0.95599999999999996</v>
      </c>
      <c r="E70" t="s">
        <v>23</v>
      </c>
      <c r="F70">
        <v>0</v>
      </c>
      <c r="G70" t="s">
        <v>208</v>
      </c>
      <c r="H70">
        <f t="shared" si="16"/>
        <v>4</v>
      </c>
      <c r="I70">
        <f t="shared" si="17"/>
        <v>0</v>
      </c>
      <c r="J70">
        <f t="shared" si="14"/>
        <v>0</v>
      </c>
      <c r="K70" t="str">
        <f t="shared" si="15"/>
        <v/>
      </c>
      <c r="L70" s="1">
        <f t="shared" si="18"/>
        <v>4</v>
      </c>
      <c r="M70" s="1" t="str">
        <f t="shared" si="19"/>
        <v/>
      </c>
      <c r="N70" s="1" t="str">
        <f t="shared" si="20"/>
        <v/>
      </c>
      <c r="O70">
        <f t="shared" si="9"/>
        <v>0.36</v>
      </c>
      <c r="P70">
        <f t="shared" si="10"/>
        <v>0.27</v>
      </c>
      <c r="Q70">
        <f t="shared" si="11"/>
        <v>0.27</v>
      </c>
      <c r="R70">
        <f t="shared" si="21"/>
        <v>9.9999999999999978E-2</v>
      </c>
      <c r="S70" s="2" t="str">
        <f>IF(NOT(MOD(ROWS($A$3:$A70),5)),SUM(H66:H70)/4/5 + SUM(I66:I70)/3/5,"")</f>
        <v/>
      </c>
      <c r="T70" t="str">
        <f>IF(NOT(MOD(ROWS($A$3:$A70),5)),SUM(J66:J70)/3/5,"")</f>
        <v/>
      </c>
      <c r="U70" t="str">
        <f t="shared" si="8"/>
        <v/>
      </c>
    </row>
    <row r="71" spans="1:21" hidden="1">
      <c r="A71" t="s">
        <v>70</v>
      </c>
      <c r="B71">
        <v>5.6000000000000001E-2</v>
      </c>
      <c r="C71">
        <v>0.99299999999999999</v>
      </c>
      <c r="D71">
        <v>0.95599999999999996</v>
      </c>
      <c r="F71">
        <v>0</v>
      </c>
      <c r="G71" t="s">
        <v>212</v>
      </c>
      <c r="H71">
        <f t="shared" si="16"/>
        <v>0</v>
      </c>
      <c r="I71">
        <f t="shared" si="17"/>
        <v>0</v>
      </c>
      <c r="J71">
        <f t="shared" si="14"/>
        <v>1</v>
      </c>
      <c r="K71" t="str">
        <f t="shared" si="15"/>
        <v/>
      </c>
      <c r="L71" s="1" t="str">
        <f t="shared" si="18"/>
        <v/>
      </c>
      <c r="M71" s="1" t="str">
        <f t="shared" si="19"/>
        <v/>
      </c>
      <c r="N71" s="1">
        <f t="shared" si="20"/>
        <v>1</v>
      </c>
      <c r="O71">
        <f t="shared" si="9"/>
        <v>0.36</v>
      </c>
      <c r="P71">
        <f t="shared" si="10"/>
        <v>0.27</v>
      </c>
      <c r="Q71">
        <f t="shared" si="11"/>
        <v>0.27</v>
      </c>
      <c r="R71">
        <f t="shared" si="21"/>
        <v>9.9999999999999978E-2</v>
      </c>
      <c r="S71" s="2" t="str">
        <f>IF(NOT(MOD(ROWS($A$3:$A71),5)),SUM(H67:H71)/4/5 + SUM(I67:I71)/3/5,"")</f>
        <v/>
      </c>
      <c r="T71" t="str">
        <f>IF(NOT(MOD(ROWS($A$3:$A71),5)),SUM(J67:J71)/3/5,"")</f>
        <v/>
      </c>
      <c r="U71" t="str">
        <f t="shared" si="8"/>
        <v/>
      </c>
    </row>
    <row r="72" spans="1:21">
      <c r="A72" t="s">
        <v>71</v>
      </c>
      <c r="B72">
        <v>5.5399999999999998E-2</v>
      </c>
      <c r="C72">
        <v>1</v>
      </c>
      <c r="D72">
        <v>0.95499999999999996</v>
      </c>
      <c r="F72">
        <v>0</v>
      </c>
      <c r="G72" t="s">
        <v>212</v>
      </c>
      <c r="H72">
        <f t="shared" si="16"/>
        <v>0</v>
      </c>
      <c r="I72">
        <f t="shared" si="17"/>
        <v>0</v>
      </c>
      <c r="J72">
        <f t="shared" si="14"/>
        <v>1</v>
      </c>
      <c r="K72" t="str">
        <f t="shared" si="15"/>
        <v/>
      </c>
      <c r="L72" s="1" t="str">
        <f t="shared" si="18"/>
        <v/>
      </c>
      <c r="M72" s="1" t="str">
        <f t="shared" si="19"/>
        <v/>
      </c>
      <c r="N72" s="1">
        <f t="shared" si="20"/>
        <v>1</v>
      </c>
      <c r="O72">
        <f t="shared" si="9"/>
        <v>0.36</v>
      </c>
      <c r="P72">
        <f t="shared" si="10"/>
        <v>0.27</v>
      </c>
      <c r="Q72">
        <f t="shared" si="11"/>
        <v>0.27</v>
      </c>
      <c r="R72">
        <f t="shared" si="21"/>
        <v>9.9999999999999978E-2</v>
      </c>
      <c r="S72" s="2">
        <f>IF(NOT(MOD(ROWS($A$3:$A72),5)),SUM(H68:H72)/4/5 + SUM(I68:I72)/3/5,"")</f>
        <v>0.60000000000000009</v>
      </c>
      <c r="T72" s="2">
        <f>IF(NOT(MOD(ROWS($A$3:$A72),5)),SUM(J68:J72)/3/5,"")</f>
        <v>0.13333333333333333</v>
      </c>
      <c r="U72" s="2">
        <f t="shared" ref="U72:U92" si="22">IF(T72="","",1-SUM(S72:T72))</f>
        <v>0.26666666666666661</v>
      </c>
    </row>
    <row r="73" spans="1:21" hidden="1">
      <c r="A73" t="s">
        <v>72</v>
      </c>
      <c r="B73">
        <v>5.2699999999999997E-2</v>
      </c>
      <c r="C73">
        <v>0.99299999999999999</v>
      </c>
      <c r="D73">
        <v>0.95399999999999996</v>
      </c>
      <c r="E73" t="s">
        <v>1</v>
      </c>
      <c r="F73">
        <v>0</v>
      </c>
      <c r="G73" t="s">
        <v>215</v>
      </c>
      <c r="H73">
        <f t="shared" si="16"/>
        <v>0</v>
      </c>
      <c r="I73">
        <f t="shared" si="17"/>
        <v>3</v>
      </c>
      <c r="J73">
        <f t="shared" si="14"/>
        <v>0</v>
      </c>
      <c r="K73" t="str">
        <f t="shared" si="15"/>
        <v/>
      </c>
      <c r="L73" s="1" t="str">
        <f t="shared" si="18"/>
        <v/>
      </c>
      <c r="M73" s="1">
        <f t="shared" si="19"/>
        <v>3</v>
      </c>
      <c r="N73" s="1" t="str">
        <f t="shared" si="20"/>
        <v/>
      </c>
      <c r="O73">
        <f t="shared" si="9"/>
        <v>0.36</v>
      </c>
      <c r="P73">
        <f t="shared" si="10"/>
        <v>0.36</v>
      </c>
      <c r="Q73">
        <f t="shared" si="11"/>
        <v>0.18</v>
      </c>
      <c r="R73">
        <f t="shared" si="21"/>
        <v>0.10000000000000009</v>
      </c>
      <c r="S73" s="2" t="str">
        <f>IF(NOT(MOD(ROWS($A$3:$A73),5)),SUM(H69:H73)/4/5 + SUM(I69:I73)/3/5,"")</f>
        <v/>
      </c>
      <c r="T73" t="str">
        <f>IF(NOT(MOD(ROWS($A$3:$A73),5)),SUM(J69:J73)/3/5,"")</f>
        <v/>
      </c>
      <c r="U73" t="str">
        <f t="shared" si="22"/>
        <v/>
      </c>
    </row>
    <row r="74" spans="1:21" hidden="1">
      <c r="A74" t="s">
        <v>73</v>
      </c>
      <c r="B74">
        <v>5.0299999999999997E-2</v>
      </c>
      <c r="C74">
        <v>1</v>
      </c>
      <c r="D74">
        <v>0.95399999999999996</v>
      </c>
      <c r="F74">
        <v>0</v>
      </c>
      <c r="G74" t="s">
        <v>210</v>
      </c>
      <c r="H74">
        <f t="shared" si="16"/>
        <v>0</v>
      </c>
      <c r="I74">
        <f t="shared" si="17"/>
        <v>0</v>
      </c>
      <c r="J74">
        <f t="shared" si="14"/>
        <v>0</v>
      </c>
      <c r="K74" t="str">
        <f t="shared" si="15"/>
        <v>Enflurane # Halogenated Ether</v>
      </c>
      <c r="L74" s="1" t="str">
        <f t="shared" si="18"/>
        <v/>
      </c>
      <c r="M74" s="1" t="str">
        <f t="shared" si="19"/>
        <v/>
      </c>
      <c r="N74" s="1" t="str">
        <f t="shared" si="20"/>
        <v/>
      </c>
      <c r="O74">
        <f t="shared" si="9"/>
        <v>0.36</v>
      </c>
      <c r="P74">
        <f t="shared" si="10"/>
        <v>0.27</v>
      </c>
      <c r="Q74">
        <f t="shared" si="11"/>
        <v>0.18</v>
      </c>
      <c r="R74">
        <f t="shared" si="21"/>
        <v>0.18999999999999995</v>
      </c>
      <c r="S74" s="2" t="str">
        <f>IF(NOT(MOD(ROWS($A$3:$A74),5)),SUM(H70:H74)/4/5 + SUM(I70:I74)/3/5,"")</f>
        <v/>
      </c>
      <c r="T74" t="str">
        <f>IF(NOT(MOD(ROWS($A$3:$A74),5)),SUM(J70:J74)/3/5,"")</f>
        <v/>
      </c>
      <c r="U74" t="str">
        <f t="shared" si="22"/>
        <v/>
      </c>
    </row>
    <row r="75" spans="1:21" hidden="1">
      <c r="A75" t="s">
        <v>74</v>
      </c>
      <c r="B75">
        <v>5.0299999999999997E-2</v>
      </c>
      <c r="C75">
        <v>0.99299999999999999</v>
      </c>
      <c r="D75">
        <v>0.95299999999999996</v>
      </c>
      <c r="F75">
        <v>0</v>
      </c>
      <c r="G75" t="s">
        <v>214</v>
      </c>
      <c r="H75">
        <f t="shared" si="16"/>
        <v>0</v>
      </c>
      <c r="I75">
        <f t="shared" si="17"/>
        <v>3</v>
      </c>
      <c r="J75">
        <f t="shared" si="14"/>
        <v>0</v>
      </c>
      <c r="K75" t="str">
        <f t="shared" si="15"/>
        <v/>
      </c>
      <c r="L75" s="1" t="str">
        <f t="shared" si="18"/>
        <v/>
      </c>
      <c r="M75" s="1">
        <f t="shared" si="19"/>
        <v>3</v>
      </c>
      <c r="N75" s="1" t="str">
        <f t="shared" si="20"/>
        <v/>
      </c>
      <c r="O75">
        <f t="shared" ref="O75:O92" si="23">ROUND(SUM(L70:L80)/4/11,2)</f>
        <v>0.27</v>
      </c>
      <c r="P75">
        <f t="shared" ref="P75:P92" si="24">ROUND(SUM(M70:M80)/3/11,2)</f>
        <v>0.36</v>
      </c>
      <c r="Q75">
        <f t="shared" ref="Q75:Q92" si="25">ROUND(SUM(N70:N80)/1/11,2)</f>
        <v>0.18</v>
      </c>
      <c r="R75">
        <f t="shared" si="21"/>
        <v>0.18999999999999995</v>
      </c>
      <c r="S75" s="2" t="str">
        <f>IF(NOT(MOD(ROWS($A$3:$A75),5)),SUM(H71:H75)/4/5 + SUM(I71:I75)/3/5,"")</f>
        <v/>
      </c>
      <c r="T75" t="str">
        <f>IF(NOT(MOD(ROWS($A$3:$A75),5)),SUM(J71:J75)/3/5,"")</f>
        <v/>
      </c>
      <c r="U75" t="str">
        <f t="shared" si="22"/>
        <v/>
      </c>
    </row>
    <row r="76" spans="1:21" hidden="1">
      <c r="A76" t="s">
        <v>75</v>
      </c>
      <c r="B76">
        <v>4.87E-2</v>
      </c>
      <c r="C76">
        <v>1</v>
      </c>
      <c r="D76">
        <v>0.95299999999999996</v>
      </c>
      <c r="F76">
        <v>0</v>
      </c>
      <c r="G76" t="s">
        <v>208</v>
      </c>
      <c r="H76">
        <f t="shared" si="16"/>
        <v>4</v>
      </c>
      <c r="I76">
        <f t="shared" si="17"/>
        <v>0</v>
      </c>
      <c r="J76">
        <f t="shared" si="14"/>
        <v>0</v>
      </c>
      <c r="K76" t="str">
        <f t="shared" si="15"/>
        <v/>
      </c>
      <c r="L76" s="1">
        <f t="shared" si="18"/>
        <v>4</v>
      </c>
      <c r="M76" s="1" t="str">
        <f t="shared" si="19"/>
        <v/>
      </c>
      <c r="N76" s="1" t="str">
        <f t="shared" si="20"/>
        <v/>
      </c>
      <c r="O76">
        <f t="shared" si="23"/>
        <v>0.18</v>
      </c>
      <c r="P76">
        <f t="shared" si="24"/>
        <v>0.36</v>
      </c>
      <c r="Q76">
        <f t="shared" si="25"/>
        <v>0.27</v>
      </c>
      <c r="R76">
        <f t="shared" si="21"/>
        <v>0.18999999999999995</v>
      </c>
      <c r="S76" s="2" t="str">
        <f>IF(NOT(MOD(ROWS($A$3:$A76),5)),SUM(H72:H76)/4/5 + SUM(I72:I76)/3/5,"")</f>
        <v/>
      </c>
      <c r="T76" t="str">
        <f>IF(NOT(MOD(ROWS($A$3:$A76),5)),SUM(J72:J76)/3/5,"")</f>
        <v/>
      </c>
      <c r="U76" t="str">
        <f t="shared" si="22"/>
        <v/>
      </c>
    </row>
    <row r="77" spans="1:21">
      <c r="A77" t="s">
        <v>76</v>
      </c>
      <c r="B77">
        <v>4.6899999999999997E-2</v>
      </c>
      <c r="C77">
        <v>1</v>
      </c>
      <c r="D77">
        <v>0.95199999999999996</v>
      </c>
      <c r="F77">
        <v>0</v>
      </c>
      <c r="G77" t="s">
        <v>208</v>
      </c>
      <c r="H77">
        <f t="shared" si="16"/>
        <v>4</v>
      </c>
      <c r="I77">
        <f t="shared" si="17"/>
        <v>0</v>
      </c>
      <c r="J77">
        <f t="shared" si="14"/>
        <v>0</v>
      </c>
      <c r="K77" t="str">
        <f t="shared" si="15"/>
        <v/>
      </c>
      <c r="L77" s="1">
        <f t="shared" si="18"/>
        <v>4</v>
      </c>
      <c r="M77" s="1" t="str">
        <f t="shared" si="19"/>
        <v/>
      </c>
      <c r="N77" s="1" t="str">
        <f t="shared" si="20"/>
        <v/>
      </c>
      <c r="O77">
        <f t="shared" si="23"/>
        <v>0.18</v>
      </c>
      <c r="P77">
        <f t="shared" si="24"/>
        <v>0.36</v>
      </c>
      <c r="Q77">
        <f t="shared" si="25"/>
        <v>0.27</v>
      </c>
      <c r="R77">
        <f t="shared" si="21"/>
        <v>0.18999999999999995</v>
      </c>
      <c r="S77" s="2">
        <f>IF(NOT(MOD(ROWS($A$3:$A77),5)),SUM(H73:H77)/4/5 + SUM(I73:I77)/3/5,"")</f>
        <v>0.8</v>
      </c>
      <c r="T77" s="2">
        <f>IF(NOT(MOD(ROWS($A$3:$A77),5)),SUM(J73:J77)/3/5,"")</f>
        <v>0</v>
      </c>
      <c r="U77" s="2">
        <f t="shared" si="22"/>
        <v>0.19999999999999996</v>
      </c>
    </row>
    <row r="78" spans="1:21" hidden="1">
      <c r="A78" t="s">
        <v>77</v>
      </c>
      <c r="B78">
        <v>4.6300000000000001E-2</v>
      </c>
      <c r="C78">
        <v>0.99299999999999999</v>
      </c>
      <c r="D78">
        <v>0.95099999999999996</v>
      </c>
      <c r="F78">
        <v>3</v>
      </c>
      <c r="G78" t="s">
        <v>214</v>
      </c>
      <c r="H78">
        <f t="shared" si="16"/>
        <v>0</v>
      </c>
      <c r="I78">
        <f t="shared" si="17"/>
        <v>3</v>
      </c>
      <c r="J78">
        <f t="shared" si="14"/>
        <v>0</v>
      </c>
      <c r="K78" t="str">
        <f t="shared" si="15"/>
        <v/>
      </c>
      <c r="L78" s="1" t="str">
        <f t="shared" si="18"/>
        <v/>
      </c>
      <c r="M78" s="1">
        <f t="shared" si="19"/>
        <v>3</v>
      </c>
      <c r="N78" s="1" t="str">
        <f t="shared" si="20"/>
        <v/>
      </c>
      <c r="O78">
        <f t="shared" si="23"/>
        <v>0.18</v>
      </c>
      <c r="P78">
        <f t="shared" si="24"/>
        <v>0.36</v>
      </c>
      <c r="Q78">
        <f t="shared" si="25"/>
        <v>0.27</v>
      </c>
      <c r="R78">
        <f t="shared" si="21"/>
        <v>0.18999999999999995</v>
      </c>
      <c r="S78" s="2" t="str">
        <f>IF(NOT(MOD(ROWS($A$3:$A78),5)),SUM(H74:H78)/4/5 + SUM(I74:I78)/3/5,"")</f>
        <v/>
      </c>
      <c r="T78" t="str">
        <f>IF(NOT(MOD(ROWS($A$3:$A78),5)),SUM(J74:J78)/3/5,"")</f>
        <v/>
      </c>
      <c r="U78" t="str">
        <f t="shared" si="22"/>
        <v/>
      </c>
    </row>
    <row r="79" spans="1:21" hidden="1">
      <c r="A79" t="s">
        <v>78</v>
      </c>
      <c r="B79">
        <v>4.4400000000000002E-2</v>
      </c>
      <c r="C79">
        <v>0.98499999999999999</v>
      </c>
      <c r="D79">
        <v>0.95099999999999996</v>
      </c>
      <c r="F79">
        <v>0</v>
      </c>
      <c r="G79" t="s">
        <v>216</v>
      </c>
      <c r="H79">
        <f t="shared" si="16"/>
        <v>0</v>
      </c>
      <c r="I79">
        <f t="shared" si="17"/>
        <v>0</v>
      </c>
      <c r="J79">
        <f t="shared" si="14"/>
        <v>0</v>
      </c>
      <c r="K79" t="str">
        <f t="shared" si="15"/>
        <v>Chlorthalidone BP medication, Acts on Na/Cl channels</v>
      </c>
      <c r="L79" s="1" t="str">
        <f t="shared" si="18"/>
        <v/>
      </c>
      <c r="M79" s="1" t="str">
        <f t="shared" si="19"/>
        <v/>
      </c>
      <c r="N79" s="1" t="str">
        <f t="shared" si="20"/>
        <v/>
      </c>
      <c r="O79">
        <f t="shared" si="23"/>
        <v>0.18</v>
      </c>
      <c r="P79">
        <f t="shared" si="24"/>
        <v>0.27</v>
      </c>
      <c r="Q79">
        <f t="shared" si="25"/>
        <v>0.27</v>
      </c>
      <c r="R79">
        <f t="shared" si="21"/>
        <v>0.28000000000000003</v>
      </c>
      <c r="S79" s="2" t="str">
        <f>IF(NOT(MOD(ROWS($A$3:$A79),5)),SUM(H75:H79)/4/5 + SUM(I75:I79)/3/5,"")</f>
        <v/>
      </c>
      <c r="T79" t="str">
        <f>IF(NOT(MOD(ROWS($A$3:$A79),5)),SUM(J75:J79)/3/5,"")</f>
        <v/>
      </c>
      <c r="U79" t="str">
        <f t="shared" si="22"/>
        <v/>
      </c>
    </row>
    <row r="80" spans="1:21" hidden="1">
      <c r="A80" t="s">
        <v>79</v>
      </c>
      <c r="B80">
        <v>4.3700000000000003E-2</v>
      </c>
      <c r="C80">
        <v>0.99299999999999999</v>
      </c>
      <c r="D80">
        <v>0.95</v>
      </c>
      <c r="F80">
        <v>0</v>
      </c>
      <c r="G80" t="s">
        <v>217</v>
      </c>
      <c r="H80">
        <f t="shared" si="16"/>
        <v>0</v>
      </c>
      <c r="I80">
        <f t="shared" si="17"/>
        <v>3</v>
      </c>
      <c r="J80">
        <f t="shared" si="14"/>
        <v>0</v>
      </c>
      <c r="K80" t="str">
        <f t="shared" si="15"/>
        <v/>
      </c>
      <c r="L80" s="1" t="str">
        <f t="shared" si="18"/>
        <v/>
      </c>
      <c r="M80" s="1">
        <f t="shared" si="19"/>
        <v>3</v>
      </c>
      <c r="N80" s="1" t="str">
        <f t="shared" si="20"/>
        <v/>
      </c>
      <c r="O80">
        <f t="shared" si="23"/>
        <v>0.18</v>
      </c>
      <c r="P80">
        <f t="shared" si="24"/>
        <v>0.27</v>
      </c>
      <c r="Q80">
        <f t="shared" si="25"/>
        <v>0.36</v>
      </c>
      <c r="R80">
        <f t="shared" si="21"/>
        <v>0.18999999999999995</v>
      </c>
      <c r="S80" s="2" t="str">
        <f>IF(NOT(MOD(ROWS($A$3:$A80),5)),SUM(H76:H80)/4/5 + SUM(I76:I80)/3/5,"")</f>
        <v/>
      </c>
      <c r="T80" t="str">
        <f>IF(NOT(MOD(ROWS($A$3:$A80),5)),SUM(J76:J80)/3/5,"")</f>
        <v/>
      </c>
      <c r="U80" t="str">
        <f t="shared" si="22"/>
        <v/>
      </c>
    </row>
    <row r="81" spans="1:21" hidden="1">
      <c r="A81" t="s">
        <v>80</v>
      </c>
      <c r="B81">
        <v>4.0099999999999997E-2</v>
      </c>
      <c r="C81">
        <v>1</v>
      </c>
      <c r="D81">
        <v>0.94899999999999995</v>
      </c>
      <c r="F81">
        <v>0</v>
      </c>
      <c r="G81" t="s">
        <v>224</v>
      </c>
      <c r="H81">
        <f t="shared" si="16"/>
        <v>0</v>
      </c>
      <c r="I81">
        <f t="shared" si="17"/>
        <v>0</v>
      </c>
      <c r="J81">
        <f t="shared" si="14"/>
        <v>1</v>
      </c>
      <c r="K81" t="str">
        <f t="shared" si="15"/>
        <v/>
      </c>
      <c r="L81" s="1" t="str">
        <f t="shared" si="18"/>
        <v/>
      </c>
      <c r="M81" s="1" t="str">
        <f t="shared" si="19"/>
        <v/>
      </c>
      <c r="N81" s="1">
        <f t="shared" si="20"/>
        <v>1</v>
      </c>
      <c r="O81">
        <f t="shared" si="23"/>
        <v>0.18</v>
      </c>
      <c r="P81">
        <f t="shared" si="24"/>
        <v>0.27</v>
      </c>
      <c r="Q81">
        <f t="shared" si="25"/>
        <v>0.36</v>
      </c>
      <c r="R81">
        <f t="shared" si="21"/>
        <v>0.18999999999999995</v>
      </c>
      <c r="S81" s="2" t="str">
        <f>IF(NOT(MOD(ROWS($A$3:$A81),5)),SUM(H77:H81)/4/5 + SUM(I77:I81)/3/5,"")</f>
        <v/>
      </c>
      <c r="T81" t="str">
        <f>IF(NOT(MOD(ROWS($A$3:$A81),5)),SUM(J77:J81)/3/5,"")</f>
        <v/>
      </c>
      <c r="U81" t="str">
        <f t="shared" si="22"/>
        <v/>
      </c>
    </row>
    <row r="82" spans="1:21">
      <c r="A82" t="s">
        <v>81</v>
      </c>
      <c r="B82">
        <v>3.9699999999999999E-2</v>
      </c>
      <c r="C82">
        <v>0.98499999999999999</v>
      </c>
      <c r="D82">
        <v>0.94899999999999995</v>
      </c>
      <c r="F82">
        <v>0</v>
      </c>
      <c r="G82" t="s">
        <v>225</v>
      </c>
      <c r="H82">
        <f t="shared" si="16"/>
        <v>0</v>
      </c>
      <c r="I82">
        <f t="shared" si="17"/>
        <v>0</v>
      </c>
      <c r="J82">
        <f t="shared" si="14"/>
        <v>1</v>
      </c>
      <c r="K82" t="str">
        <f t="shared" si="15"/>
        <v/>
      </c>
      <c r="L82" s="1" t="str">
        <f t="shared" si="18"/>
        <v/>
      </c>
      <c r="M82" s="1" t="str">
        <f t="shared" si="19"/>
        <v/>
      </c>
      <c r="N82" s="1">
        <f t="shared" si="20"/>
        <v>1</v>
      </c>
      <c r="O82">
        <f t="shared" si="23"/>
        <v>0.18</v>
      </c>
      <c r="P82">
        <f t="shared" si="24"/>
        <v>0.27</v>
      </c>
      <c r="Q82">
        <f t="shared" si="25"/>
        <v>0.36</v>
      </c>
      <c r="R82">
        <f t="shared" si="21"/>
        <v>0.18999999999999995</v>
      </c>
      <c r="S82" s="2">
        <f>IF(NOT(MOD(ROWS($A$3:$A82),5)),SUM(H78:H82)/4/5 + SUM(I78:I82)/3/5,"")</f>
        <v>0.4</v>
      </c>
      <c r="T82" s="2">
        <f>IF(NOT(MOD(ROWS($A$3:$A82),5)),SUM(J78:J82)/3/5,"")</f>
        <v>0.13333333333333333</v>
      </c>
      <c r="U82" s="2">
        <f t="shared" si="22"/>
        <v>0.46666666666666667</v>
      </c>
    </row>
    <row r="83" spans="1:21" hidden="1">
      <c r="A83" t="s">
        <v>82</v>
      </c>
      <c r="B83">
        <v>3.8300000000000001E-2</v>
      </c>
      <c r="C83">
        <v>0.99299999999999999</v>
      </c>
      <c r="D83">
        <v>0.94799999999999995</v>
      </c>
      <c r="F83">
        <v>0</v>
      </c>
      <c r="G83" t="s">
        <v>226</v>
      </c>
      <c r="H83">
        <f t="shared" si="16"/>
        <v>0</v>
      </c>
      <c r="I83">
        <f t="shared" si="17"/>
        <v>0</v>
      </c>
      <c r="J83">
        <f t="shared" si="14"/>
        <v>1</v>
      </c>
      <c r="K83" t="str">
        <f t="shared" si="15"/>
        <v/>
      </c>
      <c r="L83" s="1" t="str">
        <f t="shared" si="18"/>
        <v/>
      </c>
      <c r="M83" s="1" t="str">
        <f t="shared" si="19"/>
        <v/>
      </c>
      <c r="N83" s="1">
        <f t="shared" si="20"/>
        <v>1</v>
      </c>
      <c r="O83">
        <f t="shared" si="23"/>
        <v>0.18</v>
      </c>
      <c r="P83">
        <f t="shared" si="24"/>
        <v>0.27</v>
      </c>
      <c r="Q83">
        <f t="shared" si="25"/>
        <v>0.36</v>
      </c>
      <c r="R83">
        <f t="shared" si="21"/>
        <v>0.18999999999999995</v>
      </c>
      <c r="S83" s="2" t="str">
        <f>IF(NOT(MOD(ROWS($A$3:$A83),5)),SUM(H79:H83)/4/5 + SUM(I79:I83)/3/5,"")</f>
        <v/>
      </c>
      <c r="T83" t="str">
        <f>IF(NOT(MOD(ROWS($A$3:$A83),5)),SUM(J79:J83)/3/5,"")</f>
        <v/>
      </c>
      <c r="U83" t="str">
        <f t="shared" si="22"/>
        <v/>
      </c>
    </row>
    <row r="84" spans="1:21" hidden="1">
      <c r="A84" t="s">
        <v>83</v>
      </c>
      <c r="B84">
        <v>3.8300000000000001E-2</v>
      </c>
      <c r="C84">
        <v>0.99299999999999999</v>
      </c>
      <c r="D84">
        <v>0.94699999999999995</v>
      </c>
      <c r="F84">
        <v>0</v>
      </c>
      <c r="G84" t="s">
        <v>227</v>
      </c>
      <c r="H84">
        <f t="shared" si="16"/>
        <v>0</v>
      </c>
      <c r="I84">
        <f t="shared" si="17"/>
        <v>0</v>
      </c>
      <c r="J84">
        <f t="shared" si="14"/>
        <v>0</v>
      </c>
      <c r="K84" t="str">
        <f t="shared" si="15"/>
        <v>Bortezomib # antineoplastic agent</v>
      </c>
      <c r="L84" s="1" t="str">
        <f t="shared" si="18"/>
        <v/>
      </c>
      <c r="M84" s="1" t="str">
        <f t="shared" si="19"/>
        <v/>
      </c>
      <c r="N84" s="1" t="str">
        <f t="shared" si="20"/>
        <v/>
      </c>
      <c r="O84">
        <f t="shared" si="23"/>
        <v>0.18</v>
      </c>
      <c r="P84">
        <f t="shared" si="24"/>
        <v>0.18</v>
      </c>
      <c r="Q84">
        <f t="shared" si="25"/>
        <v>0.45</v>
      </c>
      <c r="R84">
        <f t="shared" si="21"/>
        <v>0.18999999999999995</v>
      </c>
      <c r="S84" s="2" t="str">
        <f>IF(NOT(MOD(ROWS($A$3:$A84),5)),SUM(H80:H84)/4/5 + SUM(I80:I84)/3/5,"")</f>
        <v/>
      </c>
      <c r="T84" t="str">
        <f>IF(NOT(MOD(ROWS($A$3:$A84),5)),SUM(J80:J84)/3/5,"")</f>
        <v/>
      </c>
      <c r="U84" t="str">
        <f t="shared" si="22"/>
        <v/>
      </c>
    </row>
    <row r="85" spans="1:21" hidden="1">
      <c r="A85" t="s">
        <v>84</v>
      </c>
      <c r="B85">
        <v>3.7400000000000003E-2</v>
      </c>
      <c r="C85">
        <v>0.99299999999999999</v>
      </c>
      <c r="D85">
        <v>0.94699999999999995</v>
      </c>
      <c r="F85">
        <v>0</v>
      </c>
      <c r="G85" t="s">
        <v>226</v>
      </c>
      <c r="H85">
        <f t="shared" si="16"/>
        <v>0</v>
      </c>
      <c r="I85">
        <f t="shared" si="17"/>
        <v>0</v>
      </c>
      <c r="J85">
        <f t="shared" si="14"/>
        <v>1</v>
      </c>
      <c r="K85" t="str">
        <f t="shared" si="15"/>
        <v/>
      </c>
      <c r="L85" s="1" t="str">
        <f t="shared" si="18"/>
        <v/>
      </c>
      <c r="M85" s="1" t="str">
        <f t="shared" si="19"/>
        <v/>
      </c>
      <c r="N85" s="1">
        <f t="shared" si="20"/>
        <v>1</v>
      </c>
      <c r="O85">
        <f t="shared" si="23"/>
        <v>0.18</v>
      </c>
      <c r="P85">
        <f t="shared" si="24"/>
        <v>0.18</v>
      </c>
      <c r="Q85">
        <f t="shared" si="25"/>
        <v>0.55000000000000004</v>
      </c>
      <c r="R85">
        <f t="shared" si="21"/>
        <v>8.9999999999999969E-2</v>
      </c>
      <c r="S85" s="2" t="str">
        <f>IF(NOT(MOD(ROWS($A$3:$A85),5)),SUM(H81:H85)/4/5 + SUM(I81:I85)/3/5,"")</f>
        <v/>
      </c>
      <c r="T85" t="str">
        <f>IF(NOT(MOD(ROWS($A$3:$A85),5)),SUM(J81:J85)/3/5,"")</f>
        <v/>
      </c>
      <c r="U85" t="str">
        <f t="shared" si="22"/>
        <v/>
      </c>
    </row>
    <row r="86" spans="1:21" hidden="1">
      <c r="A86" t="s">
        <v>85</v>
      </c>
      <c r="B86">
        <v>3.7100000000000001E-2</v>
      </c>
      <c r="C86">
        <v>0.97799999999999998</v>
      </c>
      <c r="D86">
        <v>0.94599999999999995</v>
      </c>
      <c r="F86">
        <v>0</v>
      </c>
      <c r="G86" t="s">
        <v>215</v>
      </c>
      <c r="H86">
        <f t="shared" si="16"/>
        <v>0</v>
      </c>
      <c r="I86">
        <f t="shared" si="17"/>
        <v>3</v>
      </c>
      <c r="J86">
        <f t="shared" si="14"/>
        <v>0</v>
      </c>
      <c r="K86" t="str">
        <f t="shared" si="15"/>
        <v/>
      </c>
      <c r="L86" s="1" t="str">
        <f t="shared" si="18"/>
        <v/>
      </c>
      <c r="M86" s="1">
        <f t="shared" si="19"/>
        <v>3</v>
      </c>
      <c r="N86" s="1" t="str">
        <f t="shared" si="20"/>
        <v/>
      </c>
      <c r="O86">
        <f t="shared" si="23"/>
        <v>0.18</v>
      </c>
      <c r="P86">
        <f t="shared" si="24"/>
        <v>0.09</v>
      </c>
      <c r="Q86">
        <f t="shared" si="25"/>
        <v>0.55000000000000004</v>
      </c>
      <c r="R86">
        <f t="shared" si="21"/>
        <v>0.17999999999999994</v>
      </c>
      <c r="S86" s="2" t="str">
        <f>IF(NOT(MOD(ROWS($A$3:$A86),5)),SUM(H82:H86)/4/5 + SUM(I82:I86)/3/5,"")</f>
        <v/>
      </c>
      <c r="T86" t="str">
        <f>IF(NOT(MOD(ROWS($A$3:$A86),5)),SUM(J82:J86)/3/5,"")</f>
        <v/>
      </c>
      <c r="U86" t="str">
        <f t="shared" si="22"/>
        <v/>
      </c>
    </row>
    <row r="87" spans="1:21">
      <c r="A87" t="s">
        <v>86</v>
      </c>
      <c r="B87">
        <v>3.4700000000000002E-2</v>
      </c>
      <c r="C87">
        <v>0.99299999999999999</v>
      </c>
      <c r="D87">
        <v>0.94499999999999995</v>
      </c>
      <c r="E87" t="s">
        <v>1</v>
      </c>
      <c r="F87">
        <v>0</v>
      </c>
      <c r="G87" t="s">
        <v>208</v>
      </c>
      <c r="H87">
        <f t="shared" si="16"/>
        <v>4</v>
      </c>
      <c r="I87">
        <f t="shared" si="17"/>
        <v>0</v>
      </c>
      <c r="J87">
        <f t="shared" si="14"/>
        <v>0</v>
      </c>
      <c r="K87" t="str">
        <f t="shared" si="15"/>
        <v/>
      </c>
      <c r="L87" s="1">
        <f t="shared" si="18"/>
        <v>4</v>
      </c>
      <c r="M87" s="1" t="str">
        <f t="shared" si="19"/>
        <v/>
      </c>
      <c r="N87" s="1" t="str">
        <f t="shared" si="20"/>
        <v/>
      </c>
      <c r="O87">
        <f t="shared" si="23"/>
        <v>0.27</v>
      </c>
      <c r="P87">
        <f t="shared" si="24"/>
        <v>0.09</v>
      </c>
      <c r="Q87">
        <f t="shared" si="25"/>
        <v>0.45</v>
      </c>
      <c r="R87">
        <f t="shared" si="21"/>
        <v>0.18999999999999995</v>
      </c>
      <c r="S87" s="2">
        <f>IF(NOT(MOD(ROWS($A$3:$A87),5)),SUM(H83:H87)/4/5 + SUM(I83:I87)/3/5,"")</f>
        <v>0.4</v>
      </c>
      <c r="T87" s="2">
        <f>IF(NOT(MOD(ROWS($A$3:$A87),5)),SUM(J83:J87)/3/5,"")</f>
        <v>0.13333333333333333</v>
      </c>
      <c r="U87" s="2">
        <f t="shared" si="22"/>
        <v>0.46666666666666667</v>
      </c>
    </row>
    <row r="88" spans="1:21" hidden="1">
      <c r="A88" t="s">
        <v>87</v>
      </c>
      <c r="B88">
        <v>3.4599999999999999E-2</v>
      </c>
      <c r="C88">
        <v>1</v>
      </c>
      <c r="D88">
        <v>0.94499999999999995</v>
      </c>
      <c r="F88">
        <v>0</v>
      </c>
      <c r="G88" t="s">
        <v>208</v>
      </c>
      <c r="H88">
        <f t="shared" si="16"/>
        <v>4</v>
      </c>
      <c r="I88">
        <f t="shared" si="17"/>
        <v>0</v>
      </c>
      <c r="J88">
        <f t="shared" si="14"/>
        <v>0</v>
      </c>
      <c r="K88" t="str">
        <f t="shared" si="15"/>
        <v/>
      </c>
      <c r="L88" s="1">
        <f t="shared" si="18"/>
        <v>4</v>
      </c>
      <c r="M88" s="1" t="str">
        <f t="shared" si="19"/>
        <v/>
      </c>
      <c r="N88" s="1" t="str">
        <f t="shared" si="20"/>
        <v/>
      </c>
      <c r="O88">
        <f t="shared" si="23"/>
        <v>0.27</v>
      </c>
      <c r="P88">
        <f t="shared" si="24"/>
        <v>0.18</v>
      </c>
      <c r="Q88">
        <f t="shared" si="25"/>
        <v>0.36</v>
      </c>
      <c r="R88">
        <f t="shared" si="21"/>
        <v>0.18999999999999995</v>
      </c>
      <c r="S88" s="2" t="str">
        <f>IF(NOT(MOD(ROWS($A$3:$A88),5)),SUM(H84:H88)/4/5 + SUM(I84:I88)/3/5,"")</f>
        <v/>
      </c>
      <c r="T88" t="str">
        <f>IF(NOT(MOD(ROWS($A$3:$A88),5)),SUM(J84:J88)/3/5,"")</f>
        <v/>
      </c>
      <c r="U88" t="str">
        <f t="shared" si="22"/>
        <v/>
      </c>
    </row>
    <row r="89" spans="1:21" hidden="1">
      <c r="A89" t="s">
        <v>88</v>
      </c>
      <c r="B89">
        <v>3.4299999999999997E-2</v>
      </c>
      <c r="C89">
        <v>1</v>
      </c>
      <c r="D89">
        <v>0.94399999999999995</v>
      </c>
      <c r="F89">
        <v>0</v>
      </c>
      <c r="G89" t="s">
        <v>213</v>
      </c>
      <c r="H89">
        <f t="shared" si="16"/>
        <v>0</v>
      </c>
      <c r="I89">
        <f t="shared" si="17"/>
        <v>0</v>
      </c>
      <c r="J89">
        <f t="shared" si="14"/>
        <v>1</v>
      </c>
      <c r="K89" t="str">
        <f t="shared" si="15"/>
        <v/>
      </c>
      <c r="L89" s="1" t="str">
        <f t="shared" si="18"/>
        <v/>
      </c>
      <c r="M89" s="1" t="str">
        <f t="shared" si="19"/>
        <v/>
      </c>
      <c r="N89" s="1">
        <f t="shared" si="20"/>
        <v>1</v>
      </c>
      <c r="O89">
        <f t="shared" si="23"/>
        <v>0.27</v>
      </c>
      <c r="P89">
        <f t="shared" si="24"/>
        <v>0.18</v>
      </c>
      <c r="Q89">
        <f t="shared" si="25"/>
        <v>0.36</v>
      </c>
      <c r="R89">
        <f t="shared" si="21"/>
        <v>0.18999999999999995</v>
      </c>
      <c r="S89" s="2" t="str">
        <f>IF(NOT(MOD(ROWS($A$3:$A89),5)),SUM(H85:H89)/4/5 + SUM(I85:I89)/3/5,"")</f>
        <v/>
      </c>
      <c r="T89" t="str">
        <f>IF(NOT(MOD(ROWS($A$3:$A89),5)),SUM(J85:J89)/3/5,"")</f>
        <v/>
      </c>
      <c r="U89" t="str">
        <f t="shared" si="22"/>
        <v/>
      </c>
    </row>
    <row r="90" spans="1:21" hidden="1">
      <c r="A90" t="s">
        <v>89</v>
      </c>
      <c r="B90">
        <v>3.32E-2</v>
      </c>
      <c r="C90">
        <v>1</v>
      </c>
      <c r="D90">
        <v>0.94299999999999995</v>
      </c>
      <c r="F90">
        <v>0</v>
      </c>
      <c r="G90" t="s">
        <v>228</v>
      </c>
      <c r="H90">
        <f t="shared" si="16"/>
        <v>0</v>
      </c>
      <c r="I90">
        <f t="shared" si="17"/>
        <v>0</v>
      </c>
      <c r="J90">
        <f t="shared" si="14"/>
        <v>1</v>
      </c>
      <c r="K90" t="str">
        <f t="shared" si="15"/>
        <v/>
      </c>
      <c r="L90" s="1" t="str">
        <f t="shared" si="18"/>
        <v/>
      </c>
      <c r="M90" s="1" t="str">
        <f t="shared" si="19"/>
        <v/>
      </c>
      <c r="N90" s="1">
        <f t="shared" si="20"/>
        <v>1</v>
      </c>
      <c r="O90">
        <f t="shared" si="23"/>
        <v>0.27</v>
      </c>
      <c r="P90">
        <f t="shared" si="24"/>
        <v>0.18</v>
      </c>
      <c r="Q90">
        <f t="shared" si="25"/>
        <v>0.45</v>
      </c>
      <c r="R90">
        <f t="shared" si="21"/>
        <v>9.9999999999999978E-2</v>
      </c>
      <c r="S90" s="2" t="str">
        <f>IF(NOT(MOD(ROWS($A$3:$A90),5)),SUM(H86:H90)/4/5 + SUM(I86:I90)/3/5,"")</f>
        <v/>
      </c>
      <c r="T90" t="str">
        <f>IF(NOT(MOD(ROWS($A$3:$A90),5)),SUM(J86:J90)/3/5,"")</f>
        <v/>
      </c>
      <c r="U90" t="str">
        <f t="shared" si="22"/>
        <v/>
      </c>
    </row>
    <row r="91" spans="1:21" hidden="1">
      <c r="A91" t="s">
        <v>90</v>
      </c>
      <c r="B91">
        <v>3.3000000000000002E-2</v>
      </c>
      <c r="C91">
        <v>1</v>
      </c>
      <c r="D91">
        <v>0.94299999999999995</v>
      </c>
      <c r="F91">
        <v>0</v>
      </c>
      <c r="G91" t="s">
        <v>229</v>
      </c>
      <c r="H91">
        <f t="shared" si="16"/>
        <v>0</v>
      </c>
      <c r="I91">
        <f t="shared" si="17"/>
        <v>0</v>
      </c>
      <c r="J91">
        <f t="shared" si="14"/>
        <v>0</v>
      </c>
      <c r="K91" t="str">
        <f t="shared" si="15"/>
        <v>Phenazopyridine Urinary analgesic, excreted immediately in urine</v>
      </c>
      <c r="L91" s="1" t="str">
        <f t="shared" si="18"/>
        <v/>
      </c>
      <c r="M91" s="1" t="str">
        <f t="shared" si="19"/>
        <v/>
      </c>
      <c r="N91" s="1" t="str">
        <f t="shared" si="20"/>
        <v/>
      </c>
      <c r="O91">
        <f t="shared" si="23"/>
        <v>0.36</v>
      </c>
      <c r="P91">
        <f t="shared" si="24"/>
        <v>0.18</v>
      </c>
      <c r="Q91">
        <f t="shared" si="25"/>
        <v>0.36</v>
      </c>
      <c r="R91">
        <f t="shared" si="21"/>
        <v>9.9999999999999978E-2</v>
      </c>
      <c r="S91" s="2" t="str">
        <f>IF(NOT(MOD(ROWS($A$3:$A91),5)),SUM(H87:H91)/4/5 + SUM(I87:I91)/3/5,"")</f>
        <v/>
      </c>
      <c r="T91" t="str">
        <f>IF(NOT(MOD(ROWS($A$3:$A91),5)),SUM(J87:J91)/3/5,"")</f>
        <v/>
      </c>
      <c r="U91" t="str">
        <f t="shared" si="22"/>
        <v/>
      </c>
    </row>
    <row r="92" spans="1:21">
      <c r="A92" t="s">
        <v>91</v>
      </c>
      <c r="B92">
        <v>3.2899999999999999E-2</v>
      </c>
      <c r="C92">
        <v>1</v>
      </c>
      <c r="D92">
        <v>0.94199999999999995</v>
      </c>
      <c r="F92">
        <v>0</v>
      </c>
      <c r="G92" t="s">
        <v>208</v>
      </c>
      <c r="H92">
        <f t="shared" si="16"/>
        <v>4</v>
      </c>
      <c r="I92">
        <f t="shared" si="17"/>
        <v>0</v>
      </c>
      <c r="J92">
        <f t="shared" si="14"/>
        <v>0</v>
      </c>
      <c r="K92" t="str">
        <f t="shared" si="15"/>
        <v/>
      </c>
      <c r="L92" s="1">
        <f t="shared" si="18"/>
        <v>4</v>
      </c>
      <c r="M92" s="1" t="str">
        <f t="shared" si="19"/>
        <v/>
      </c>
      <c r="N92" s="1" t="str">
        <f t="shared" si="20"/>
        <v/>
      </c>
      <c r="O92">
        <f t="shared" si="23"/>
        <v>0.45</v>
      </c>
      <c r="P92">
        <f t="shared" si="24"/>
        <v>0.09</v>
      </c>
      <c r="Q92">
        <f t="shared" si="25"/>
        <v>0.36</v>
      </c>
      <c r="R92">
        <f t="shared" si="21"/>
        <v>9.9999999999999978E-2</v>
      </c>
      <c r="S92" s="2">
        <f>IF(NOT(MOD(ROWS($A$3:$A92),5)),SUM(H88:H92)/4/5 + SUM(I88:I92)/3/5,"")</f>
        <v>0.4</v>
      </c>
      <c r="T92" s="2">
        <f>IF(NOT(MOD(ROWS($A$3:$A92),5)),SUM(J88:J92)/3/5,"")</f>
        <v>0.13333333333333333</v>
      </c>
      <c r="U92" s="2">
        <f t="shared" si="22"/>
        <v>0.46666666666666667</v>
      </c>
    </row>
    <row r="93" spans="1:21" hidden="1">
      <c r="A93" t="s">
        <v>92</v>
      </c>
      <c r="B93">
        <v>3.27E-2</v>
      </c>
      <c r="C93">
        <v>1</v>
      </c>
      <c r="D93">
        <v>0.94099999999999995</v>
      </c>
      <c r="F93">
        <v>0</v>
      </c>
      <c r="G93" t="s">
        <v>231</v>
      </c>
      <c r="H93">
        <f t="shared" si="16"/>
        <v>0</v>
      </c>
      <c r="I93">
        <f t="shared" si="17"/>
        <v>3</v>
      </c>
      <c r="J93">
        <f t="shared" si="14"/>
        <v>0</v>
      </c>
      <c r="K93" t="str">
        <f t="shared" si="15"/>
        <v/>
      </c>
      <c r="L93" s="1" t="str">
        <f t="shared" si="18"/>
        <v/>
      </c>
      <c r="M93" s="1">
        <f t="shared" si="19"/>
        <v>3</v>
      </c>
      <c r="N93" s="1" t="str">
        <f t="shared" si="20"/>
        <v/>
      </c>
      <c r="O93">
        <f t="shared" ref="O93:O99" si="26">ROUND(SUM(L88:L98)/4/11,2)</f>
        <v>0.36</v>
      </c>
      <c r="P93">
        <f t="shared" ref="P93:P99" si="27">ROUND(SUM(M88:M98)/3/11,2)</f>
        <v>0.09</v>
      </c>
      <c r="Q93">
        <f t="shared" ref="Q93:Q99" si="28">ROUND(SUM(N88:N98)/1/11,2)</f>
        <v>0.45</v>
      </c>
      <c r="R93">
        <f t="shared" ref="R93:R99" si="29">1-SUM(O93:Q93)</f>
        <v>0.10000000000000009</v>
      </c>
      <c r="S93" s="2" t="str">
        <f>IF(NOT(MOD(ROWS($A$3:$A93),5)),SUM(H89:H93)/4/5 + SUM(I89:I93)/3/5,"")</f>
        <v/>
      </c>
      <c r="T93" s="2" t="str">
        <f>IF(NOT(MOD(ROWS($A$3:$A93),5)),SUM(J89:J93)/3/5,"")</f>
        <v/>
      </c>
      <c r="U93" s="2" t="str">
        <f t="shared" ref="U93:U99" si="30">IF(T93="","",1-SUM(S93:T93))</f>
        <v/>
      </c>
    </row>
    <row r="94" spans="1:21" hidden="1">
      <c r="A94" t="s">
        <v>93</v>
      </c>
      <c r="B94">
        <v>3.27E-2</v>
      </c>
      <c r="C94">
        <v>1</v>
      </c>
      <c r="D94">
        <v>0.94099999999999995</v>
      </c>
      <c r="F94">
        <v>0</v>
      </c>
      <c r="G94" t="s">
        <v>226</v>
      </c>
      <c r="H94">
        <f t="shared" si="16"/>
        <v>0</v>
      </c>
      <c r="I94">
        <f t="shared" si="17"/>
        <v>0</v>
      </c>
      <c r="J94">
        <f t="shared" si="14"/>
        <v>1</v>
      </c>
      <c r="K94" t="str">
        <f t="shared" si="15"/>
        <v/>
      </c>
      <c r="L94" s="1" t="str">
        <f t="shared" si="18"/>
        <v/>
      </c>
      <c r="M94" s="1" t="str">
        <f t="shared" si="19"/>
        <v/>
      </c>
      <c r="N94" s="1">
        <f t="shared" si="20"/>
        <v>1</v>
      </c>
      <c r="O94">
        <f t="shared" si="26"/>
        <v>0.27</v>
      </c>
      <c r="P94">
        <f t="shared" si="27"/>
        <v>0.09</v>
      </c>
      <c r="Q94">
        <f t="shared" si="28"/>
        <v>0.45</v>
      </c>
      <c r="R94">
        <f t="shared" si="29"/>
        <v>0.18999999999999995</v>
      </c>
      <c r="S94" s="2" t="str">
        <f>IF(NOT(MOD(ROWS($A$3:$A94),5)),SUM(H90:H94)/4/5 + SUM(I90:I94)/3/5,"")</f>
        <v/>
      </c>
      <c r="T94" s="2" t="str">
        <f>IF(NOT(MOD(ROWS($A$3:$A94),5)),SUM(J90:J94)/3/5,"")</f>
        <v/>
      </c>
      <c r="U94" s="2" t="str">
        <f t="shared" si="30"/>
        <v/>
      </c>
    </row>
    <row r="95" spans="1:21" hidden="1">
      <c r="A95" t="s">
        <v>94</v>
      </c>
      <c r="B95">
        <v>3.2500000000000001E-2</v>
      </c>
      <c r="C95">
        <v>1</v>
      </c>
      <c r="D95">
        <v>0.94</v>
      </c>
      <c r="F95">
        <v>0</v>
      </c>
      <c r="G95" t="s">
        <v>230</v>
      </c>
      <c r="H95">
        <f t="shared" si="16"/>
        <v>0</v>
      </c>
      <c r="I95">
        <f t="shared" si="17"/>
        <v>0</v>
      </c>
      <c r="J95">
        <f t="shared" si="14"/>
        <v>1</v>
      </c>
      <c r="K95" t="str">
        <f t="shared" si="15"/>
        <v/>
      </c>
      <c r="L95" s="1" t="str">
        <f t="shared" si="18"/>
        <v/>
      </c>
      <c r="M95" s="1" t="str">
        <f t="shared" si="19"/>
        <v/>
      </c>
      <c r="N95" s="1">
        <f t="shared" si="20"/>
        <v>1</v>
      </c>
      <c r="O95">
        <f t="shared" si="26"/>
        <v>0.36</v>
      </c>
      <c r="P95">
        <f t="shared" si="27"/>
        <v>0.09</v>
      </c>
      <c r="Q95">
        <f t="shared" si="28"/>
        <v>0.36</v>
      </c>
      <c r="R95">
        <f t="shared" si="29"/>
        <v>0.19000000000000006</v>
      </c>
      <c r="S95" s="2" t="str">
        <f>IF(NOT(MOD(ROWS($A$3:$A95),5)),SUM(H91:H95)/4/5 + SUM(I91:I95)/3/5,"")</f>
        <v/>
      </c>
      <c r="T95" s="2" t="str">
        <f>IF(NOT(MOD(ROWS($A$3:$A95),5)),SUM(J91:J95)/3/5,"")</f>
        <v/>
      </c>
      <c r="U95" s="2" t="str">
        <f t="shared" si="30"/>
        <v/>
      </c>
    </row>
    <row r="96" spans="1:21" hidden="1">
      <c r="A96" t="s">
        <v>95</v>
      </c>
      <c r="B96">
        <v>3.2399999999999998E-2</v>
      </c>
      <c r="C96">
        <v>1</v>
      </c>
      <c r="D96">
        <v>0.94</v>
      </c>
      <c r="F96">
        <v>0</v>
      </c>
      <c r="G96" t="s">
        <v>208</v>
      </c>
      <c r="H96">
        <f t="shared" si="16"/>
        <v>4</v>
      </c>
      <c r="I96">
        <f t="shared" si="17"/>
        <v>0</v>
      </c>
      <c r="J96">
        <f t="shared" si="14"/>
        <v>0</v>
      </c>
      <c r="K96" t="str">
        <f t="shared" si="15"/>
        <v/>
      </c>
      <c r="L96" s="1">
        <f t="shared" si="18"/>
        <v>4</v>
      </c>
      <c r="M96" s="1" t="str">
        <f t="shared" si="19"/>
        <v/>
      </c>
      <c r="N96" s="1" t="str">
        <f t="shared" si="20"/>
        <v/>
      </c>
      <c r="O96">
        <f t="shared" si="26"/>
        <v>0.36</v>
      </c>
      <c r="P96">
        <f t="shared" si="27"/>
        <v>0.09</v>
      </c>
      <c r="Q96">
        <f t="shared" si="28"/>
        <v>0.36</v>
      </c>
      <c r="R96">
        <f t="shared" si="29"/>
        <v>0.19000000000000006</v>
      </c>
      <c r="S96" s="2" t="str">
        <f>IF(NOT(MOD(ROWS($A$3:$A96),5)),SUM(H92:H96)/4/5 + SUM(I92:I96)/3/5,"")</f>
        <v/>
      </c>
      <c r="T96" s="2" t="str">
        <f>IF(NOT(MOD(ROWS($A$3:$A96),5)),SUM(J92:J96)/3/5,"")</f>
        <v/>
      </c>
      <c r="U96" s="2" t="str">
        <f t="shared" si="30"/>
        <v/>
      </c>
    </row>
    <row r="97" spans="1:21">
      <c r="A97" t="s">
        <v>96</v>
      </c>
      <c r="B97">
        <v>3.15E-2</v>
      </c>
      <c r="C97">
        <v>1</v>
      </c>
      <c r="D97">
        <v>0.93899999999999995</v>
      </c>
      <c r="F97">
        <v>0</v>
      </c>
      <c r="G97" t="s">
        <v>208</v>
      </c>
      <c r="H97">
        <f t="shared" si="16"/>
        <v>4</v>
      </c>
      <c r="I97">
        <f t="shared" si="17"/>
        <v>0</v>
      </c>
      <c r="J97">
        <f t="shared" si="14"/>
        <v>0</v>
      </c>
      <c r="K97" t="str">
        <f t="shared" si="15"/>
        <v/>
      </c>
      <c r="L97" s="1">
        <f t="shared" si="18"/>
        <v>4</v>
      </c>
      <c r="M97" s="1" t="str">
        <f t="shared" si="19"/>
        <v/>
      </c>
      <c r="N97" s="1" t="str">
        <f t="shared" si="20"/>
        <v/>
      </c>
      <c r="O97">
        <f t="shared" si="26"/>
        <v>0.45</v>
      </c>
      <c r="P97">
        <f t="shared" si="27"/>
        <v>0.09</v>
      </c>
      <c r="Q97">
        <f t="shared" si="28"/>
        <v>0.36</v>
      </c>
      <c r="R97">
        <f t="shared" si="29"/>
        <v>9.9999999999999978E-2</v>
      </c>
      <c r="S97" s="2">
        <f>IF(NOT(MOD(ROWS($A$3:$A97),5)),SUM(H93:H97)/4/5 + SUM(I93:I97)/3/5,"")</f>
        <v>0.60000000000000009</v>
      </c>
      <c r="T97" s="2">
        <f>IF(NOT(MOD(ROWS($A$3:$A97),5)),SUM(J93:J97)/3/5,"")</f>
        <v>0.13333333333333333</v>
      </c>
      <c r="U97" s="2">
        <f t="shared" si="30"/>
        <v>0.26666666666666661</v>
      </c>
    </row>
    <row r="98" spans="1:21" hidden="1">
      <c r="A98" t="s">
        <v>97</v>
      </c>
      <c r="B98">
        <v>3.0800000000000001E-2</v>
      </c>
      <c r="C98">
        <v>0.98499999999999999</v>
      </c>
      <c r="D98">
        <v>0.93799999999999994</v>
      </c>
      <c r="F98">
        <v>0</v>
      </c>
      <c r="G98" t="s">
        <v>212</v>
      </c>
      <c r="H98">
        <f t="shared" si="16"/>
        <v>0</v>
      </c>
      <c r="I98">
        <f t="shared" si="17"/>
        <v>0</v>
      </c>
      <c r="J98">
        <f t="shared" si="14"/>
        <v>1</v>
      </c>
      <c r="K98" t="str">
        <f t="shared" si="15"/>
        <v/>
      </c>
      <c r="L98" s="1" t="str">
        <f t="shared" si="18"/>
        <v/>
      </c>
      <c r="M98" s="1" t="str">
        <f t="shared" si="19"/>
        <v/>
      </c>
      <c r="N98" s="1">
        <f t="shared" si="20"/>
        <v>1</v>
      </c>
      <c r="O98">
        <f t="shared" si="26"/>
        <v>0.36</v>
      </c>
      <c r="P98">
        <f t="shared" si="27"/>
        <v>0.09</v>
      </c>
      <c r="Q98">
        <f t="shared" si="28"/>
        <v>0.36</v>
      </c>
      <c r="R98">
        <f t="shared" si="29"/>
        <v>0.19000000000000006</v>
      </c>
      <c r="S98" s="2" t="str">
        <f>IF(NOT(MOD(ROWS($A$3:$A98),5)),SUM(H94:H98)/4/5 + SUM(I94:I98)/3/5,"")</f>
        <v/>
      </c>
      <c r="T98" s="2" t="str">
        <f>IF(NOT(MOD(ROWS($A$3:$A98),5)),SUM(J94:J98)/3/5,"")</f>
        <v/>
      </c>
      <c r="U98" s="2" t="str">
        <f t="shared" si="30"/>
        <v/>
      </c>
    </row>
    <row r="99" spans="1:21" hidden="1">
      <c r="A99" t="s">
        <v>98</v>
      </c>
      <c r="B99">
        <v>3.0599999999999999E-2</v>
      </c>
      <c r="C99">
        <v>1</v>
      </c>
      <c r="D99">
        <v>0.93799999999999994</v>
      </c>
      <c r="F99">
        <v>0</v>
      </c>
      <c r="G99" t="s">
        <v>227</v>
      </c>
      <c r="H99">
        <f t="shared" si="16"/>
        <v>0</v>
      </c>
      <c r="I99">
        <f t="shared" si="17"/>
        <v>0</v>
      </c>
      <c r="J99">
        <f t="shared" si="14"/>
        <v>0</v>
      </c>
      <c r="K99" t="str">
        <f t="shared" si="15"/>
        <v>Dabrafenib # antineoplastic agent</v>
      </c>
      <c r="L99" s="1" t="str">
        <f t="shared" si="18"/>
        <v/>
      </c>
      <c r="M99" s="1" t="str">
        <f t="shared" si="19"/>
        <v/>
      </c>
      <c r="N99" s="1" t="str">
        <f t="shared" si="20"/>
        <v/>
      </c>
      <c r="O99">
        <f t="shared" si="26"/>
        <v>0.36</v>
      </c>
      <c r="P99">
        <f t="shared" si="27"/>
        <v>0</v>
      </c>
      <c r="Q99">
        <f t="shared" si="28"/>
        <v>0.36</v>
      </c>
      <c r="R99">
        <f t="shared" si="29"/>
        <v>0.28000000000000003</v>
      </c>
      <c r="S99" s="2" t="str">
        <f>IF(NOT(MOD(ROWS($A$3:$A99),5)),SUM(H95:H99)/4/5 + SUM(I95:I99)/3/5,"")</f>
        <v/>
      </c>
      <c r="T99" s="2" t="str">
        <f>IF(NOT(MOD(ROWS($A$3:$A99),5)),SUM(J95:J99)/3/5,"")</f>
        <v/>
      </c>
      <c r="U99" s="2" t="str">
        <f t="shared" si="30"/>
        <v/>
      </c>
    </row>
    <row r="100" spans="1:21" hidden="1">
      <c r="A100" t="s">
        <v>99</v>
      </c>
      <c r="B100">
        <v>3.0499999999999999E-2</v>
      </c>
      <c r="C100">
        <v>0.99299999999999999</v>
      </c>
      <c r="D100">
        <v>0.93700000000000006</v>
      </c>
      <c r="E100" t="s">
        <v>1</v>
      </c>
      <c r="F100">
        <v>0</v>
      </c>
      <c r="G100" t="s">
        <v>208</v>
      </c>
      <c r="H100">
        <f t="shared" si="16"/>
        <v>4</v>
      </c>
      <c r="I100">
        <f t="shared" si="17"/>
        <v>0</v>
      </c>
      <c r="J100">
        <f t="shared" si="14"/>
        <v>0</v>
      </c>
      <c r="K100" t="str">
        <f t="shared" si="15"/>
        <v/>
      </c>
      <c r="L100" s="1">
        <f t="shared" si="18"/>
        <v>4</v>
      </c>
      <c r="M100" s="1" t="str">
        <f t="shared" si="19"/>
        <v/>
      </c>
      <c r="N100" s="1" t="str">
        <f t="shared" si="20"/>
        <v/>
      </c>
      <c r="O100">
        <f t="shared" ref="O100:O103" si="31">ROUND(SUM(L95:L105)/4/11,2)</f>
        <v>0.36</v>
      </c>
      <c r="P100">
        <f t="shared" ref="P100:P103" si="32">ROUND(SUM(M95:M105)/3/11,2)</f>
        <v>0</v>
      </c>
      <c r="Q100">
        <f t="shared" ref="Q100:Q103" si="33">ROUND(SUM(N95:N105)/1/11,2)</f>
        <v>0.27</v>
      </c>
      <c r="R100">
        <f t="shared" ref="R100:R103" si="34">1-SUM(O100:Q100)</f>
        <v>0.37</v>
      </c>
      <c r="S100" s="2" t="str">
        <f>IF(NOT(MOD(ROWS($A$3:$A100),5)),SUM(H96:H100)/4/5 + SUM(I96:I100)/3/5,"")</f>
        <v/>
      </c>
      <c r="T100" s="2" t="str">
        <f>IF(NOT(MOD(ROWS($A$3:$A100),5)),SUM(J96:J100)/3/5,"")</f>
        <v/>
      </c>
      <c r="U100" s="2" t="str">
        <f t="shared" ref="U100:U103" si="35">IF(T100="","",1-SUM(S100:T100))</f>
        <v/>
      </c>
    </row>
    <row r="101" spans="1:21" hidden="1">
      <c r="A101" t="s">
        <v>100</v>
      </c>
      <c r="B101">
        <v>3.0300000000000001E-2</v>
      </c>
      <c r="C101">
        <v>1</v>
      </c>
      <c r="D101">
        <v>0.93600000000000005</v>
      </c>
      <c r="F101">
        <v>2</v>
      </c>
      <c r="G101" t="s">
        <v>240</v>
      </c>
      <c r="H101">
        <f t="shared" si="16"/>
        <v>0</v>
      </c>
      <c r="I101">
        <f t="shared" si="17"/>
        <v>0</v>
      </c>
      <c r="J101">
        <f t="shared" si="14"/>
        <v>1</v>
      </c>
      <c r="K101" t="str">
        <f t="shared" si="15"/>
        <v/>
      </c>
      <c r="L101" s="1" t="str">
        <f t="shared" si="18"/>
        <v/>
      </c>
      <c r="M101" s="1" t="str">
        <f t="shared" si="19"/>
        <v/>
      </c>
      <c r="N101" s="1">
        <f t="shared" si="20"/>
        <v>1</v>
      </c>
      <c r="O101">
        <f t="shared" si="31"/>
        <v>0.36</v>
      </c>
      <c r="P101">
        <f t="shared" si="32"/>
        <v>0</v>
      </c>
      <c r="Q101">
        <f t="shared" si="33"/>
        <v>0.18</v>
      </c>
      <c r="R101">
        <f t="shared" si="34"/>
        <v>0.45999999999999996</v>
      </c>
      <c r="S101" s="2" t="str">
        <f>IF(NOT(MOD(ROWS($A$3:$A101),5)),SUM(H97:H101)/4/5 + SUM(I97:I101)/3/5,"")</f>
        <v/>
      </c>
      <c r="T101" s="2" t="str">
        <f>IF(NOT(MOD(ROWS($A$3:$A101),5)),SUM(J97:J101)/3/5,"")</f>
        <v/>
      </c>
      <c r="U101" s="2" t="str">
        <f t="shared" si="35"/>
        <v/>
      </c>
    </row>
    <row r="102" spans="1:21">
      <c r="A102" t="s">
        <v>101</v>
      </c>
      <c r="B102">
        <v>2.98E-2</v>
      </c>
      <c r="C102">
        <v>1</v>
      </c>
      <c r="D102">
        <v>0.93600000000000005</v>
      </c>
      <c r="F102">
        <v>0</v>
      </c>
      <c r="G102" t="s">
        <v>208</v>
      </c>
      <c r="H102">
        <f t="shared" si="16"/>
        <v>4</v>
      </c>
      <c r="I102">
        <f t="shared" si="17"/>
        <v>0</v>
      </c>
      <c r="J102">
        <f t="shared" si="14"/>
        <v>0</v>
      </c>
      <c r="K102" t="str">
        <f t="shared" si="15"/>
        <v/>
      </c>
      <c r="L102" s="1">
        <f t="shared" si="18"/>
        <v>4</v>
      </c>
      <c r="M102" s="1" t="str">
        <f t="shared" si="19"/>
        <v/>
      </c>
      <c r="N102" s="1" t="str">
        <f t="shared" si="20"/>
        <v/>
      </c>
      <c r="O102">
        <f t="shared" si="31"/>
        <v>0.27</v>
      </c>
      <c r="P102">
        <f t="shared" si="32"/>
        <v>0</v>
      </c>
      <c r="Q102">
        <f t="shared" si="33"/>
        <v>0.18</v>
      </c>
      <c r="R102">
        <f t="shared" si="34"/>
        <v>0.55000000000000004</v>
      </c>
      <c r="S102" s="2">
        <f>IF(NOT(MOD(ROWS($A$3:$A102),5)),SUM(H98:H102)/4/5 + SUM(I98:I102)/3/5,"")</f>
        <v>0.4</v>
      </c>
      <c r="T102" s="2">
        <f>IF(NOT(MOD(ROWS($A$3:$A102),5)),SUM(J98:J102)/3/5,"")</f>
        <v>0.13333333333333333</v>
      </c>
      <c r="U102" s="2">
        <f t="shared" si="35"/>
        <v>0.46666666666666667</v>
      </c>
    </row>
    <row r="103" spans="1:21" hidden="1">
      <c r="A103" t="s">
        <v>107</v>
      </c>
      <c r="B103">
        <v>2.9600000000000001E-2</v>
      </c>
      <c r="C103">
        <v>1</v>
      </c>
      <c r="D103">
        <v>0.93500000000000005</v>
      </c>
      <c r="F103">
        <v>0</v>
      </c>
      <c r="G103" t="s">
        <v>241</v>
      </c>
      <c r="H103">
        <f t="shared" si="16"/>
        <v>0</v>
      </c>
      <c r="I103">
        <f t="shared" si="17"/>
        <v>0</v>
      </c>
      <c r="J103">
        <f t="shared" si="14"/>
        <v>0</v>
      </c>
      <c r="K103" t="str">
        <f t="shared" si="15"/>
        <v>Acamprosate # Alcohol dependence</v>
      </c>
      <c r="L103" s="1" t="str">
        <f t="shared" si="18"/>
        <v/>
      </c>
      <c r="M103" s="1" t="str">
        <f t="shared" si="19"/>
        <v/>
      </c>
      <c r="N103" s="1" t="str">
        <f t="shared" si="20"/>
        <v/>
      </c>
      <c r="O103">
        <f t="shared" si="31"/>
        <v>0.18</v>
      </c>
      <c r="P103">
        <f t="shared" si="32"/>
        <v>0</v>
      </c>
      <c r="Q103">
        <f t="shared" si="33"/>
        <v>0.18</v>
      </c>
      <c r="R103">
        <f t="shared" si="34"/>
        <v>0.64</v>
      </c>
      <c r="S103" s="2" t="str">
        <f>IF(NOT(MOD(ROWS($A$3:$A103),5)),SUM(H99:H103)/4/5 + SUM(I99:I103)/3/5,"")</f>
        <v/>
      </c>
      <c r="T103" s="2" t="str">
        <f>IF(NOT(MOD(ROWS($A$3:$A103),5)),SUM(J99:J103)/3/5,"")</f>
        <v/>
      </c>
      <c r="U103" s="2" t="str">
        <f t="shared" si="35"/>
        <v/>
      </c>
    </row>
    <row r="104" spans="1:21" hidden="1">
      <c r="A104" t="s">
        <v>108</v>
      </c>
      <c r="B104">
        <v>2.93E-2</v>
      </c>
      <c r="C104">
        <v>0.99299999999999999</v>
      </c>
      <c r="D104">
        <v>0.93400000000000005</v>
      </c>
      <c r="F104">
        <v>0</v>
      </c>
      <c r="S104"/>
      <c r="T104"/>
      <c r="U104"/>
    </row>
    <row r="105" spans="1:21" hidden="1">
      <c r="A105" t="s">
        <v>109</v>
      </c>
      <c r="B105">
        <v>2.7699999999999999E-2</v>
      </c>
      <c r="C105">
        <v>0.99299999999999999</v>
      </c>
      <c r="D105">
        <v>0.93400000000000005</v>
      </c>
      <c r="F105">
        <v>1</v>
      </c>
      <c r="S105"/>
      <c r="T105"/>
      <c r="U105"/>
    </row>
    <row r="106" spans="1:21" hidden="1">
      <c r="A106" t="s">
        <v>110</v>
      </c>
      <c r="B106">
        <v>2.6800000000000001E-2</v>
      </c>
      <c r="C106">
        <v>0.99299999999999999</v>
      </c>
      <c r="D106">
        <v>0.93300000000000005</v>
      </c>
      <c r="F106">
        <v>0</v>
      </c>
      <c r="S106"/>
      <c r="T106"/>
      <c r="U106"/>
    </row>
    <row r="107" spans="1:21" hidden="1">
      <c r="A107" t="s">
        <v>111</v>
      </c>
      <c r="B107">
        <v>2.6499999999999999E-2</v>
      </c>
      <c r="C107">
        <v>0.99299999999999999</v>
      </c>
      <c r="D107">
        <v>0.93200000000000005</v>
      </c>
      <c r="F107">
        <v>0</v>
      </c>
      <c r="S107"/>
      <c r="T107"/>
      <c r="U107"/>
    </row>
    <row r="108" spans="1:21" hidden="1">
      <c r="A108" t="s">
        <v>112</v>
      </c>
      <c r="B108">
        <v>2.64E-2</v>
      </c>
      <c r="C108">
        <v>0.99299999999999999</v>
      </c>
      <c r="D108">
        <v>0.93200000000000005</v>
      </c>
      <c r="F108">
        <v>0</v>
      </c>
      <c r="S108"/>
      <c r="T108"/>
      <c r="U108"/>
    </row>
    <row r="109" spans="1:21" hidden="1">
      <c r="A109" t="s">
        <v>113</v>
      </c>
      <c r="B109">
        <v>2.6200000000000001E-2</v>
      </c>
      <c r="C109">
        <v>1</v>
      </c>
      <c r="D109">
        <v>0.93100000000000005</v>
      </c>
      <c r="F109">
        <v>0</v>
      </c>
      <c r="S109"/>
      <c r="T109"/>
      <c r="U109"/>
    </row>
    <row r="110" spans="1:21" hidden="1">
      <c r="A110" t="s">
        <v>114</v>
      </c>
      <c r="B110">
        <v>2.58E-2</v>
      </c>
      <c r="C110">
        <v>0.99299999999999999</v>
      </c>
      <c r="D110">
        <v>0.93</v>
      </c>
      <c r="F110">
        <v>0</v>
      </c>
      <c r="S110"/>
      <c r="T110"/>
      <c r="U110"/>
    </row>
    <row r="111" spans="1:21" hidden="1">
      <c r="A111" t="s">
        <v>115</v>
      </c>
      <c r="B111">
        <v>2.5600000000000001E-2</v>
      </c>
      <c r="C111">
        <v>1</v>
      </c>
      <c r="D111">
        <v>0.93</v>
      </c>
      <c r="F111">
        <v>0</v>
      </c>
      <c r="S111"/>
      <c r="T111"/>
      <c r="U111"/>
    </row>
    <row r="112" spans="1:21" hidden="1">
      <c r="A112" t="s">
        <v>116</v>
      </c>
      <c r="B112">
        <v>2.5399999999999999E-2</v>
      </c>
      <c r="C112">
        <v>0.97799999999999998</v>
      </c>
      <c r="D112">
        <v>0.92900000000000005</v>
      </c>
      <c r="F112">
        <v>0</v>
      </c>
      <c r="S112"/>
      <c r="T112"/>
      <c r="U112"/>
    </row>
    <row r="113" spans="1:14" customFormat="1" hidden="1">
      <c r="A113" t="s">
        <v>117</v>
      </c>
      <c r="B113">
        <v>2.5399999999999999E-2</v>
      </c>
      <c r="C113">
        <v>0.98499999999999999</v>
      </c>
      <c r="D113">
        <v>0.92800000000000005</v>
      </c>
      <c r="F113">
        <v>0</v>
      </c>
      <c r="L113" s="1"/>
      <c r="M113" s="1"/>
      <c r="N113" s="1"/>
    </row>
    <row r="114" spans="1:14" customFormat="1" hidden="1">
      <c r="A114" t="s">
        <v>118</v>
      </c>
      <c r="B114">
        <v>2.52E-2</v>
      </c>
      <c r="C114">
        <v>0.99299999999999999</v>
      </c>
      <c r="D114">
        <v>0.92800000000000005</v>
      </c>
      <c r="F114">
        <v>0</v>
      </c>
      <c r="L114" s="1"/>
      <c r="M114" s="1"/>
      <c r="N114" s="1"/>
    </row>
    <row r="115" spans="1:14" customFormat="1" hidden="1">
      <c r="A115" t="s">
        <v>119</v>
      </c>
      <c r="B115">
        <v>2.5100000000000001E-2</v>
      </c>
      <c r="C115">
        <v>0.99299999999999999</v>
      </c>
      <c r="D115">
        <v>0.92700000000000005</v>
      </c>
      <c r="F115">
        <v>0</v>
      </c>
      <c r="L115" s="1"/>
      <c r="M115" s="1"/>
      <c r="N115" s="1"/>
    </row>
    <row r="116" spans="1:14" customFormat="1" hidden="1">
      <c r="A116" t="s">
        <v>120</v>
      </c>
      <c r="B116">
        <v>2.47E-2</v>
      </c>
      <c r="C116">
        <v>0.98499999999999999</v>
      </c>
      <c r="D116">
        <v>0.92700000000000005</v>
      </c>
      <c r="F116">
        <v>0</v>
      </c>
      <c r="L116" s="1"/>
      <c r="M116" s="1"/>
      <c r="N116" s="1"/>
    </row>
    <row r="117" spans="1:14" customFormat="1" hidden="1">
      <c r="A117" t="s">
        <v>121</v>
      </c>
      <c r="B117">
        <v>2.46E-2</v>
      </c>
      <c r="C117">
        <v>0.98499999999999999</v>
      </c>
      <c r="D117">
        <v>0.92600000000000005</v>
      </c>
      <c r="F117">
        <v>0</v>
      </c>
      <c r="L117" s="1"/>
      <c r="M117" s="1"/>
      <c r="N117" s="1"/>
    </row>
    <row r="118" spans="1:14" customFormat="1" hidden="1">
      <c r="A118" t="s">
        <v>122</v>
      </c>
      <c r="B118">
        <v>2.46E-2</v>
      </c>
      <c r="C118">
        <v>1</v>
      </c>
      <c r="D118">
        <v>0.92500000000000004</v>
      </c>
      <c r="F118">
        <v>0</v>
      </c>
      <c r="L118" s="1"/>
      <c r="M118" s="1"/>
      <c r="N118" s="1"/>
    </row>
    <row r="119" spans="1:14" customFormat="1" hidden="1">
      <c r="A119" t="s">
        <v>123</v>
      </c>
      <c r="B119">
        <v>2.4500000000000001E-2</v>
      </c>
      <c r="C119">
        <v>1</v>
      </c>
      <c r="D119">
        <v>0.92500000000000004</v>
      </c>
      <c r="F119">
        <v>0</v>
      </c>
      <c r="L119" s="1"/>
      <c r="M119" s="1"/>
      <c r="N119" s="1"/>
    </row>
    <row r="120" spans="1:14" customFormat="1" hidden="1">
      <c r="A120" t="s">
        <v>124</v>
      </c>
      <c r="B120">
        <v>2.4199999999999999E-2</v>
      </c>
      <c r="C120">
        <v>0.99299999999999999</v>
      </c>
      <c r="D120">
        <v>0.92400000000000004</v>
      </c>
      <c r="F120">
        <v>0</v>
      </c>
      <c r="L120" s="1"/>
      <c r="M120" s="1"/>
      <c r="N120" s="1"/>
    </row>
    <row r="121" spans="1:14" customFormat="1" hidden="1">
      <c r="A121" t="s">
        <v>125</v>
      </c>
      <c r="B121">
        <v>2.4E-2</v>
      </c>
      <c r="C121">
        <v>1</v>
      </c>
      <c r="D121">
        <v>0.92300000000000004</v>
      </c>
      <c r="F121">
        <v>0</v>
      </c>
      <c r="L121" s="1"/>
      <c r="M121" s="1"/>
      <c r="N121" s="1"/>
    </row>
    <row r="122" spans="1:14" customFormat="1" hidden="1">
      <c r="A122" t="s">
        <v>126</v>
      </c>
      <c r="B122">
        <v>2.3699999999999999E-2</v>
      </c>
      <c r="C122">
        <v>1</v>
      </c>
      <c r="D122">
        <v>0.92300000000000004</v>
      </c>
      <c r="F122">
        <v>0</v>
      </c>
      <c r="L122" s="1"/>
      <c r="M122" s="1"/>
      <c r="N122" s="1"/>
    </row>
    <row r="123" spans="1:14" customFormat="1" hidden="1">
      <c r="A123" t="s">
        <v>127</v>
      </c>
      <c r="B123">
        <v>2.3400000000000001E-2</v>
      </c>
      <c r="C123">
        <v>0.99299999999999999</v>
      </c>
      <c r="D123">
        <v>0.92200000000000004</v>
      </c>
      <c r="F123">
        <v>0</v>
      </c>
      <c r="L123" s="1"/>
      <c r="M123" s="1"/>
      <c r="N123" s="1"/>
    </row>
    <row r="124" spans="1:14" customFormat="1" hidden="1">
      <c r="A124" t="s">
        <v>128</v>
      </c>
      <c r="B124">
        <v>2.3400000000000001E-2</v>
      </c>
      <c r="C124">
        <v>0.98499999999999999</v>
      </c>
      <c r="D124">
        <v>0.92100000000000004</v>
      </c>
      <c r="F124">
        <v>0</v>
      </c>
      <c r="L124" s="1"/>
      <c r="M124" s="1"/>
      <c r="N124" s="1"/>
    </row>
    <row r="125" spans="1:14" customFormat="1" hidden="1">
      <c r="A125" t="s">
        <v>129</v>
      </c>
      <c r="B125">
        <v>2.3300000000000001E-2</v>
      </c>
      <c r="C125">
        <v>0.99299999999999999</v>
      </c>
      <c r="D125">
        <v>0.92100000000000004</v>
      </c>
      <c r="F125">
        <v>0</v>
      </c>
      <c r="L125" s="1"/>
      <c r="M125" s="1"/>
      <c r="N125" s="1"/>
    </row>
    <row r="126" spans="1:14" customFormat="1" hidden="1">
      <c r="A126" t="s">
        <v>130</v>
      </c>
      <c r="B126">
        <v>2.29E-2</v>
      </c>
      <c r="C126">
        <v>1</v>
      </c>
      <c r="D126">
        <v>0.92</v>
      </c>
      <c r="F126">
        <v>0</v>
      </c>
      <c r="L126" s="1"/>
      <c r="M126" s="1"/>
      <c r="N126" s="1"/>
    </row>
    <row r="127" spans="1:14" customFormat="1" hidden="1">
      <c r="A127" t="s">
        <v>131</v>
      </c>
      <c r="B127">
        <v>2.2599999999999999E-2</v>
      </c>
      <c r="C127">
        <v>0.99299999999999999</v>
      </c>
      <c r="D127">
        <v>0.91900000000000004</v>
      </c>
      <c r="F127">
        <v>0</v>
      </c>
      <c r="L127" s="1"/>
      <c r="M127" s="1"/>
      <c r="N127" s="1"/>
    </row>
    <row r="128" spans="1:14" customFormat="1" hidden="1">
      <c r="A128" t="s">
        <v>132</v>
      </c>
      <c r="B128">
        <v>2.1299999999999999E-2</v>
      </c>
      <c r="C128">
        <v>0.96299999999999997</v>
      </c>
      <c r="D128">
        <v>0.91900000000000004</v>
      </c>
      <c r="F128">
        <v>0</v>
      </c>
      <c r="L128" s="1"/>
      <c r="M128" s="1"/>
      <c r="N128" s="1"/>
    </row>
    <row r="129" spans="1:14" customFormat="1" hidden="1">
      <c r="A129" t="s">
        <v>133</v>
      </c>
      <c r="B129">
        <v>2.0799999999999999E-2</v>
      </c>
      <c r="C129">
        <v>0.99299999999999999</v>
      </c>
      <c r="D129">
        <v>0.91800000000000004</v>
      </c>
      <c r="F129">
        <v>0</v>
      </c>
      <c r="L129" s="1"/>
      <c r="M129" s="1"/>
      <c r="N129" s="1"/>
    </row>
    <row r="130" spans="1:14" customFormat="1" hidden="1">
      <c r="A130" t="s">
        <v>134</v>
      </c>
      <c r="B130">
        <v>2.06E-2</v>
      </c>
      <c r="C130">
        <v>0.99299999999999999</v>
      </c>
      <c r="D130">
        <v>0.91700000000000004</v>
      </c>
      <c r="F130">
        <v>0</v>
      </c>
      <c r="L130" s="1"/>
      <c r="M130" s="1"/>
      <c r="N130" s="1"/>
    </row>
    <row r="131" spans="1:14" customFormat="1" hidden="1">
      <c r="A131" t="s">
        <v>135</v>
      </c>
      <c r="B131">
        <v>2.0299999999999999E-2</v>
      </c>
      <c r="C131">
        <v>1</v>
      </c>
      <c r="D131">
        <v>0.91700000000000004</v>
      </c>
      <c r="F131">
        <v>0</v>
      </c>
      <c r="L131" s="1"/>
      <c r="M131" s="1"/>
      <c r="N131" s="1"/>
    </row>
    <row r="132" spans="1:14" customFormat="1" hidden="1">
      <c r="A132" t="s">
        <v>136</v>
      </c>
      <c r="B132">
        <v>2.01E-2</v>
      </c>
      <c r="C132">
        <v>1</v>
      </c>
      <c r="D132">
        <v>0.91600000000000004</v>
      </c>
      <c r="F132">
        <v>0</v>
      </c>
      <c r="L132" s="1"/>
      <c r="M132" s="1"/>
      <c r="N132" s="1"/>
    </row>
    <row r="133" spans="1:14" customFormat="1" hidden="1">
      <c r="A133" t="s">
        <v>137</v>
      </c>
      <c r="B133">
        <v>1.9800000000000002E-2</v>
      </c>
      <c r="C133">
        <v>1</v>
      </c>
      <c r="D133">
        <v>0.91500000000000004</v>
      </c>
      <c r="E133" t="s">
        <v>23</v>
      </c>
      <c r="F133">
        <v>1</v>
      </c>
      <c r="L133" s="1"/>
      <c r="M133" s="1"/>
      <c r="N133" s="1"/>
    </row>
    <row r="134" spans="1:14" customFormat="1" hidden="1">
      <c r="A134" t="s">
        <v>138</v>
      </c>
      <c r="B134">
        <v>1.9800000000000002E-2</v>
      </c>
      <c r="C134">
        <v>0.98499999999999999</v>
      </c>
      <c r="D134">
        <v>0.91500000000000004</v>
      </c>
      <c r="F134">
        <v>0</v>
      </c>
      <c r="L134" s="1"/>
      <c r="M134" s="1"/>
      <c r="N134" s="1"/>
    </row>
    <row r="135" spans="1:14" customFormat="1" hidden="1">
      <c r="A135" t="s">
        <v>139</v>
      </c>
      <c r="B135">
        <v>1.9800000000000002E-2</v>
      </c>
      <c r="C135">
        <v>1</v>
      </c>
      <c r="D135">
        <v>0.91400000000000003</v>
      </c>
      <c r="F135">
        <v>0</v>
      </c>
      <c r="L135" s="1"/>
      <c r="M135" s="1"/>
      <c r="N135" s="1"/>
    </row>
    <row r="136" spans="1:14" customFormat="1" hidden="1">
      <c r="A136" t="s">
        <v>140</v>
      </c>
      <c r="B136">
        <v>1.9800000000000002E-2</v>
      </c>
      <c r="C136">
        <v>0.99299999999999999</v>
      </c>
      <c r="D136">
        <v>0.91400000000000003</v>
      </c>
      <c r="F136">
        <v>2</v>
      </c>
      <c r="L136" s="1"/>
      <c r="M136" s="1"/>
      <c r="N136" s="1"/>
    </row>
    <row r="137" spans="1:14" customFormat="1" hidden="1">
      <c r="A137" t="s">
        <v>141</v>
      </c>
      <c r="B137">
        <v>1.9699999999999999E-2</v>
      </c>
      <c r="C137">
        <v>1</v>
      </c>
      <c r="D137">
        <v>0.91300000000000003</v>
      </c>
      <c r="F137">
        <v>0</v>
      </c>
      <c r="L137" s="1"/>
      <c r="M137" s="1"/>
      <c r="N137" s="1"/>
    </row>
    <row r="138" spans="1:14" customFormat="1" hidden="1">
      <c r="A138" t="s">
        <v>142</v>
      </c>
      <c r="B138">
        <v>1.9699999999999999E-2</v>
      </c>
      <c r="C138">
        <v>1</v>
      </c>
      <c r="D138">
        <v>0.91200000000000003</v>
      </c>
      <c r="F138">
        <v>0</v>
      </c>
      <c r="L138" s="1"/>
      <c r="M138" s="1"/>
      <c r="N138" s="1"/>
    </row>
    <row r="139" spans="1:14" customFormat="1" hidden="1">
      <c r="A139" t="s">
        <v>143</v>
      </c>
      <c r="B139">
        <v>1.95E-2</v>
      </c>
      <c r="C139">
        <v>0.99299999999999999</v>
      </c>
      <c r="D139">
        <v>0.91200000000000003</v>
      </c>
      <c r="F139">
        <v>0</v>
      </c>
      <c r="L139" s="1"/>
      <c r="M139" s="1"/>
      <c r="N139" s="1"/>
    </row>
    <row r="140" spans="1:14" customFormat="1" hidden="1">
      <c r="A140" t="s">
        <v>144</v>
      </c>
      <c r="B140">
        <v>1.95E-2</v>
      </c>
      <c r="C140">
        <v>1</v>
      </c>
      <c r="D140">
        <v>0.91100000000000003</v>
      </c>
      <c r="F140">
        <v>0</v>
      </c>
      <c r="L140" s="1"/>
      <c r="M140" s="1"/>
      <c r="N140" s="1"/>
    </row>
    <row r="141" spans="1:14" customFormat="1" hidden="1">
      <c r="A141" t="s">
        <v>145</v>
      </c>
      <c r="B141">
        <v>1.9199999999999998E-2</v>
      </c>
      <c r="C141">
        <v>0.98499999999999999</v>
      </c>
      <c r="D141">
        <v>0.91</v>
      </c>
      <c r="F141">
        <v>0</v>
      </c>
      <c r="L141" s="1"/>
      <c r="M141" s="1"/>
      <c r="N141" s="1"/>
    </row>
    <row r="142" spans="1:14" customFormat="1" hidden="1">
      <c r="A142" t="s">
        <v>146</v>
      </c>
      <c r="B142">
        <v>1.9199999999999998E-2</v>
      </c>
      <c r="C142">
        <v>1</v>
      </c>
      <c r="D142">
        <v>0.91</v>
      </c>
      <c r="F142">
        <v>0</v>
      </c>
      <c r="L142" s="1"/>
      <c r="M142" s="1"/>
      <c r="N142" s="1"/>
    </row>
    <row r="143" spans="1:14" customFormat="1" hidden="1">
      <c r="A143" t="s">
        <v>147</v>
      </c>
      <c r="B143">
        <v>1.9E-2</v>
      </c>
      <c r="C143">
        <v>0.97799999999999998</v>
      </c>
      <c r="D143">
        <v>0.90900000000000003</v>
      </c>
      <c r="F143">
        <v>2</v>
      </c>
      <c r="L143" s="1"/>
      <c r="M143" s="1"/>
      <c r="N143" s="1"/>
    </row>
    <row r="144" spans="1:14" customFormat="1" hidden="1">
      <c r="A144" t="s">
        <v>148</v>
      </c>
      <c r="B144">
        <v>1.8800000000000001E-2</v>
      </c>
      <c r="C144">
        <v>0.99299999999999999</v>
      </c>
      <c r="D144">
        <v>0.90800000000000003</v>
      </c>
      <c r="F144">
        <v>0</v>
      </c>
      <c r="L144" s="1"/>
      <c r="M144" s="1"/>
      <c r="N144" s="1"/>
    </row>
    <row r="145" spans="1:14" customFormat="1" hidden="1">
      <c r="A145" t="s">
        <v>149</v>
      </c>
      <c r="B145">
        <v>1.8599999999999998E-2</v>
      </c>
      <c r="C145">
        <v>1</v>
      </c>
      <c r="D145">
        <v>0.90800000000000003</v>
      </c>
      <c r="F145">
        <v>0</v>
      </c>
      <c r="L145" s="1"/>
      <c r="M145" s="1"/>
      <c r="N145" s="1"/>
    </row>
    <row r="146" spans="1:14" customFormat="1" hidden="1">
      <c r="A146" t="s">
        <v>150</v>
      </c>
      <c r="B146">
        <v>1.8599999999999998E-2</v>
      </c>
      <c r="C146">
        <v>1</v>
      </c>
      <c r="D146">
        <v>0.90700000000000003</v>
      </c>
      <c r="F146">
        <v>0</v>
      </c>
      <c r="L146" s="1"/>
      <c r="M146" s="1"/>
      <c r="N146" s="1"/>
    </row>
    <row r="147" spans="1:14" customFormat="1" hidden="1">
      <c r="A147" t="s">
        <v>151</v>
      </c>
      <c r="B147">
        <v>1.8599999999999998E-2</v>
      </c>
      <c r="C147">
        <v>0.99299999999999999</v>
      </c>
      <c r="D147">
        <v>0.90600000000000003</v>
      </c>
      <c r="E147" t="s">
        <v>1</v>
      </c>
      <c r="F147">
        <v>2</v>
      </c>
      <c r="L147" s="1"/>
      <c r="M147" s="1"/>
      <c r="N147" s="1"/>
    </row>
    <row r="148" spans="1:14" customFormat="1" hidden="1">
      <c r="A148" t="s">
        <v>152</v>
      </c>
      <c r="B148">
        <v>1.84E-2</v>
      </c>
      <c r="C148">
        <v>0.98499999999999999</v>
      </c>
      <c r="D148">
        <v>0.90600000000000003</v>
      </c>
      <c r="F148">
        <v>0</v>
      </c>
      <c r="L148" s="1"/>
      <c r="M148" s="1"/>
      <c r="N148" s="1"/>
    </row>
    <row r="149" spans="1:14" customFormat="1" hidden="1">
      <c r="A149" t="s">
        <v>153</v>
      </c>
      <c r="B149">
        <v>1.84E-2</v>
      </c>
      <c r="C149">
        <v>0.99299999999999999</v>
      </c>
      <c r="D149">
        <v>0.90500000000000003</v>
      </c>
      <c r="F149">
        <v>0</v>
      </c>
      <c r="L149" s="1"/>
      <c r="M149" s="1"/>
      <c r="N149" s="1"/>
    </row>
    <row r="150" spans="1:14" customFormat="1" hidden="1">
      <c r="A150" t="s">
        <v>154</v>
      </c>
      <c r="B150">
        <v>1.84E-2</v>
      </c>
      <c r="C150">
        <v>0.99299999999999999</v>
      </c>
      <c r="D150">
        <v>0.90400000000000003</v>
      </c>
      <c r="F150">
        <v>0</v>
      </c>
      <c r="L150" s="1"/>
      <c r="M150" s="1"/>
      <c r="N150" s="1"/>
    </row>
    <row r="151" spans="1:14" customFormat="1" hidden="1">
      <c r="A151" t="s">
        <v>155</v>
      </c>
      <c r="B151">
        <v>1.83E-2</v>
      </c>
      <c r="C151">
        <v>0.99299999999999999</v>
      </c>
      <c r="D151">
        <v>0.90400000000000003</v>
      </c>
      <c r="F151">
        <v>0</v>
      </c>
      <c r="L151" s="1"/>
      <c r="M151" s="1"/>
      <c r="N151" s="1"/>
    </row>
    <row r="152" spans="1:14" customFormat="1" hidden="1">
      <c r="A152" t="s">
        <v>156</v>
      </c>
      <c r="B152">
        <v>1.8200000000000001E-2</v>
      </c>
      <c r="C152">
        <v>0.97799999999999998</v>
      </c>
      <c r="D152">
        <v>0.90300000000000002</v>
      </c>
      <c r="F152">
        <v>0</v>
      </c>
      <c r="L152" s="1"/>
      <c r="M152" s="1"/>
      <c r="N152" s="1"/>
    </row>
    <row r="153" spans="1:14" customFormat="1" hidden="1">
      <c r="A153" t="s">
        <v>157</v>
      </c>
      <c r="B153">
        <v>1.7999999999999999E-2</v>
      </c>
      <c r="C153">
        <v>1</v>
      </c>
      <c r="D153">
        <v>0.90200000000000002</v>
      </c>
      <c r="F153">
        <v>0</v>
      </c>
      <c r="L153" s="1"/>
      <c r="M153" s="1"/>
      <c r="N153" s="1"/>
    </row>
    <row r="154" spans="1:14" customFormat="1" hidden="1">
      <c r="A154" t="s">
        <v>158</v>
      </c>
      <c r="B154">
        <v>1.77E-2</v>
      </c>
      <c r="C154">
        <v>1</v>
      </c>
      <c r="D154">
        <v>0.90200000000000002</v>
      </c>
      <c r="F154">
        <v>0</v>
      </c>
      <c r="L154" s="1"/>
      <c r="M154" s="1"/>
      <c r="N154" s="1"/>
    </row>
    <row r="155" spans="1:14" customFormat="1" hidden="1">
      <c r="A155" t="s">
        <v>159</v>
      </c>
      <c r="B155">
        <v>1.7600000000000001E-2</v>
      </c>
      <c r="C155">
        <v>1</v>
      </c>
      <c r="D155">
        <v>0.90100000000000002</v>
      </c>
      <c r="F155">
        <v>0</v>
      </c>
      <c r="L155" s="1"/>
      <c r="M155" s="1"/>
      <c r="N155" s="1"/>
    </row>
    <row r="156" spans="1:14" customFormat="1" hidden="1">
      <c r="A156" t="s">
        <v>160</v>
      </c>
      <c r="B156">
        <v>1.7600000000000001E-2</v>
      </c>
      <c r="C156">
        <v>0.98499999999999999</v>
      </c>
      <c r="D156">
        <v>0.90100000000000002</v>
      </c>
      <c r="F156">
        <v>0</v>
      </c>
      <c r="L156" s="1"/>
      <c r="M156" s="1"/>
      <c r="N156" s="1"/>
    </row>
    <row r="157" spans="1:14" customFormat="1" hidden="1">
      <c r="A157" t="s">
        <v>161</v>
      </c>
      <c r="B157">
        <v>1.7500000000000002E-2</v>
      </c>
      <c r="C157">
        <v>0.99299999999999999</v>
      </c>
      <c r="D157">
        <v>0.9</v>
      </c>
      <c r="F157">
        <v>0</v>
      </c>
      <c r="L157" s="1"/>
      <c r="M157" s="1"/>
      <c r="N157" s="1"/>
    </row>
    <row r="158" spans="1:14" customFormat="1" hidden="1">
      <c r="A158" t="s">
        <v>162</v>
      </c>
      <c r="B158">
        <v>1.7399999999999999E-2</v>
      </c>
      <c r="C158">
        <v>0.98499999999999999</v>
      </c>
      <c r="D158">
        <v>0.89900000000000002</v>
      </c>
      <c r="F158">
        <v>0</v>
      </c>
      <c r="L158" s="1"/>
      <c r="M158" s="1"/>
      <c r="N158" s="1"/>
    </row>
    <row r="159" spans="1:14" customFormat="1" hidden="1">
      <c r="A159" t="s">
        <v>163</v>
      </c>
      <c r="B159">
        <v>1.7299999999999999E-2</v>
      </c>
      <c r="C159">
        <v>0.97099999999999997</v>
      </c>
      <c r="D159">
        <v>0.89900000000000002</v>
      </c>
      <c r="F159">
        <v>1</v>
      </c>
      <c r="L159" s="1"/>
      <c r="M159" s="1"/>
      <c r="N159" s="1"/>
    </row>
    <row r="160" spans="1:14" customFormat="1" hidden="1">
      <c r="A160" t="s">
        <v>164</v>
      </c>
      <c r="B160">
        <v>1.7299999999999999E-2</v>
      </c>
      <c r="C160">
        <v>0.97099999999999997</v>
      </c>
      <c r="D160">
        <v>0.89800000000000002</v>
      </c>
      <c r="F160">
        <v>1</v>
      </c>
      <c r="L160" s="1"/>
      <c r="M160" s="1"/>
      <c r="N160" s="1"/>
    </row>
    <row r="161" spans="1:14" customFormat="1" hidden="1">
      <c r="A161" t="s">
        <v>165</v>
      </c>
      <c r="B161">
        <v>1.7299999999999999E-2</v>
      </c>
      <c r="C161">
        <v>1</v>
      </c>
      <c r="D161">
        <v>0.89700000000000002</v>
      </c>
      <c r="F161">
        <v>0</v>
      </c>
      <c r="L161" s="1"/>
      <c r="M161" s="1"/>
      <c r="N161" s="1"/>
    </row>
    <row r="162" spans="1:14" customFormat="1" hidden="1">
      <c r="A162" t="s">
        <v>166</v>
      </c>
      <c r="B162">
        <v>1.72E-2</v>
      </c>
      <c r="C162">
        <v>0.98499999999999999</v>
      </c>
      <c r="D162">
        <v>0.89700000000000002</v>
      </c>
      <c r="F162">
        <v>0</v>
      </c>
      <c r="L162" s="1"/>
      <c r="M162" s="1"/>
      <c r="N162" s="1"/>
    </row>
    <row r="163" spans="1:14" customFormat="1" hidden="1">
      <c r="A163" t="s">
        <v>167</v>
      </c>
      <c r="B163">
        <v>1.7000000000000001E-2</v>
      </c>
      <c r="C163">
        <v>1</v>
      </c>
      <c r="D163">
        <v>0.89600000000000002</v>
      </c>
      <c r="F163">
        <v>0</v>
      </c>
      <c r="L163" s="1"/>
      <c r="M163" s="1"/>
      <c r="N163" s="1"/>
    </row>
    <row r="164" spans="1:14" customFormat="1" hidden="1">
      <c r="A164" t="s">
        <v>168</v>
      </c>
      <c r="B164">
        <v>1.6799999999999999E-2</v>
      </c>
      <c r="C164">
        <v>1</v>
      </c>
      <c r="D164">
        <v>0.89500000000000002</v>
      </c>
      <c r="F164">
        <v>9</v>
      </c>
      <c r="L164" s="1"/>
      <c r="M164" s="1"/>
      <c r="N164" s="1"/>
    </row>
    <row r="165" spans="1:14" customFormat="1" hidden="1">
      <c r="A165" t="s">
        <v>169</v>
      </c>
      <c r="B165">
        <v>1.6500000000000001E-2</v>
      </c>
      <c r="C165">
        <v>0.99299999999999999</v>
      </c>
      <c r="D165">
        <v>0.89500000000000002</v>
      </c>
      <c r="F165">
        <v>0</v>
      </c>
      <c r="L165" s="1"/>
      <c r="M165" s="1"/>
      <c r="N165" s="1"/>
    </row>
    <row r="166" spans="1:14" customFormat="1" hidden="1">
      <c r="A166" t="s">
        <v>170</v>
      </c>
      <c r="B166">
        <v>1.6400000000000001E-2</v>
      </c>
      <c r="C166">
        <v>1</v>
      </c>
      <c r="D166">
        <v>0.89400000000000002</v>
      </c>
      <c r="F166">
        <v>0</v>
      </c>
      <c r="L166" s="1"/>
      <c r="M166" s="1"/>
      <c r="N166" s="1"/>
    </row>
    <row r="167" spans="1:14" customFormat="1" hidden="1">
      <c r="A167" t="s">
        <v>171</v>
      </c>
      <c r="B167">
        <v>1.6299999999999999E-2</v>
      </c>
      <c r="C167">
        <v>1</v>
      </c>
      <c r="D167">
        <v>0.89300000000000002</v>
      </c>
      <c r="F167">
        <v>0</v>
      </c>
      <c r="L167" s="1"/>
      <c r="M167" s="1"/>
      <c r="N167" s="1"/>
    </row>
    <row r="168" spans="1:14" customFormat="1" hidden="1">
      <c r="A168" t="s">
        <v>172</v>
      </c>
      <c r="B168">
        <v>1.6299999999999999E-2</v>
      </c>
      <c r="C168">
        <v>1</v>
      </c>
      <c r="D168">
        <v>0.89300000000000002</v>
      </c>
      <c r="F168">
        <v>0</v>
      </c>
      <c r="L168" s="1"/>
      <c r="M168" s="1"/>
      <c r="N168" s="1"/>
    </row>
    <row r="169" spans="1:14" customFormat="1" hidden="1">
      <c r="A169" t="s">
        <v>173</v>
      </c>
      <c r="B169">
        <v>1.61E-2</v>
      </c>
      <c r="C169">
        <v>0.99299999999999999</v>
      </c>
      <c r="D169">
        <v>0.89200000000000002</v>
      </c>
      <c r="F169">
        <v>0</v>
      </c>
      <c r="L169" s="1"/>
      <c r="M169" s="1"/>
      <c r="N169" s="1"/>
    </row>
    <row r="170" spans="1:14" customFormat="1" hidden="1">
      <c r="A170" t="s">
        <v>174</v>
      </c>
      <c r="B170">
        <v>1.5900000000000001E-2</v>
      </c>
      <c r="C170">
        <v>0.99299999999999999</v>
      </c>
      <c r="D170">
        <v>0.89100000000000001</v>
      </c>
      <c r="F170">
        <v>0</v>
      </c>
      <c r="L170" s="1"/>
      <c r="M170" s="1"/>
      <c r="N170" s="1"/>
    </row>
    <row r="171" spans="1:14" customFormat="1" hidden="1">
      <c r="A171" t="s">
        <v>175</v>
      </c>
      <c r="B171">
        <v>1.5800000000000002E-2</v>
      </c>
      <c r="C171">
        <v>0.98499999999999999</v>
      </c>
      <c r="D171">
        <v>0.89100000000000001</v>
      </c>
      <c r="F171">
        <v>0</v>
      </c>
      <c r="L171" s="1"/>
      <c r="M171" s="1"/>
      <c r="N171" s="1"/>
    </row>
    <row r="172" spans="1:14" customFormat="1" hidden="1">
      <c r="A172" t="s">
        <v>176</v>
      </c>
      <c r="B172">
        <v>1.5699999999999999E-2</v>
      </c>
      <c r="C172">
        <v>1</v>
      </c>
      <c r="D172">
        <v>0.89</v>
      </c>
      <c r="F172">
        <v>0</v>
      </c>
      <c r="L172" s="1"/>
      <c r="M172" s="1"/>
      <c r="N172" s="1"/>
    </row>
    <row r="173" spans="1:14" customFormat="1" hidden="1">
      <c r="A173" t="s">
        <v>177</v>
      </c>
      <c r="B173">
        <v>1.5699999999999999E-2</v>
      </c>
      <c r="C173">
        <v>1</v>
      </c>
      <c r="D173">
        <v>0.88900000000000001</v>
      </c>
      <c r="F173">
        <v>0</v>
      </c>
      <c r="L173" s="1"/>
      <c r="M173" s="1"/>
      <c r="N173" s="1"/>
    </row>
    <row r="174" spans="1:14" customFormat="1" hidden="1">
      <c r="A174" t="s">
        <v>178</v>
      </c>
      <c r="B174">
        <v>1.5599999999999999E-2</v>
      </c>
      <c r="C174">
        <v>0.99299999999999999</v>
      </c>
      <c r="D174">
        <v>0.88900000000000001</v>
      </c>
      <c r="F174">
        <v>0</v>
      </c>
      <c r="L174" s="1"/>
      <c r="M174" s="1"/>
      <c r="N174" s="1"/>
    </row>
    <row r="175" spans="1:14" customFormat="1" hidden="1">
      <c r="A175" t="s">
        <v>179</v>
      </c>
      <c r="B175">
        <v>1.55E-2</v>
      </c>
      <c r="C175">
        <v>0.99299999999999999</v>
      </c>
      <c r="D175">
        <v>0.88800000000000001</v>
      </c>
      <c r="F175">
        <v>0</v>
      </c>
      <c r="L175" s="1"/>
      <c r="M175" s="1"/>
      <c r="N175" s="1"/>
    </row>
    <row r="176" spans="1:14" customFormat="1" hidden="1">
      <c r="A176" t="s">
        <v>180</v>
      </c>
      <c r="B176">
        <v>1.55E-2</v>
      </c>
      <c r="C176">
        <v>0.99299999999999999</v>
      </c>
      <c r="D176">
        <v>0.88800000000000001</v>
      </c>
      <c r="F176">
        <v>4</v>
      </c>
      <c r="L176" s="1"/>
      <c r="M176" s="1"/>
      <c r="N176" s="1"/>
    </row>
    <row r="177" spans="1:14" customFormat="1" hidden="1">
      <c r="A177" t="s">
        <v>181</v>
      </c>
      <c r="B177">
        <v>1.54E-2</v>
      </c>
      <c r="C177">
        <v>1</v>
      </c>
      <c r="D177">
        <v>0.88700000000000001</v>
      </c>
      <c r="F177">
        <v>0</v>
      </c>
      <c r="L177" s="1"/>
      <c r="M177" s="1"/>
      <c r="N177" s="1"/>
    </row>
    <row r="178" spans="1:14" customFormat="1" hidden="1">
      <c r="A178" t="s">
        <v>182</v>
      </c>
      <c r="B178">
        <v>1.52E-2</v>
      </c>
      <c r="C178">
        <v>0.99299999999999999</v>
      </c>
      <c r="D178">
        <v>0.88600000000000001</v>
      </c>
      <c r="F178">
        <v>0</v>
      </c>
      <c r="L178" s="1"/>
      <c r="M178" s="1"/>
      <c r="N178" s="1"/>
    </row>
    <row r="179" spans="1:14" customFormat="1" hidden="1">
      <c r="A179" t="s">
        <v>183</v>
      </c>
      <c r="B179">
        <v>1.52E-2</v>
      </c>
      <c r="C179">
        <v>1</v>
      </c>
      <c r="D179">
        <v>0.88600000000000001</v>
      </c>
      <c r="F179">
        <v>0</v>
      </c>
      <c r="L179" s="1"/>
      <c r="M179" s="1"/>
      <c r="N179" s="1"/>
    </row>
    <row r="180" spans="1:14" customFormat="1" hidden="1">
      <c r="A180" t="s">
        <v>184</v>
      </c>
      <c r="B180">
        <v>1.52E-2</v>
      </c>
      <c r="C180">
        <v>0.98499999999999999</v>
      </c>
      <c r="D180">
        <v>0.88500000000000001</v>
      </c>
      <c r="F180">
        <v>0</v>
      </c>
      <c r="L180" s="1"/>
      <c r="M180" s="1"/>
      <c r="N180" s="1"/>
    </row>
    <row r="181" spans="1:14" customFormat="1" hidden="1">
      <c r="A181" t="s">
        <v>185</v>
      </c>
      <c r="B181">
        <v>1.52E-2</v>
      </c>
      <c r="C181">
        <v>0.97799999999999998</v>
      </c>
      <c r="D181">
        <v>0.88400000000000001</v>
      </c>
      <c r="F181">
        <v>0</v>
      </c>
      <c r="L181" s="1"/>
      <c r="M181" s="1"/>
      <c r="N181" s="1"/>
    </row>
    <row r="182" spans="1:14" customFormat="1" hidden="1">
      <c r="A182" t="s">
        <v>186</v>
      </c>
      <c r="B182">
        <v>1.5100000000000001E-2</v>
      </c>
      <c r="C182">
        <v>1</v>
      </c>
      <c r="D182">
        <v>0.88400000000000001</v>
      </c>
      <c r="F182">
        <v>0</v>
      </c>
      <c r="L182" s="1"/>
      <c r="M182" s="1"/>
      <c r="N182" s="1"/>
    </row>
    <row r="183" spans="1:14" customFormat="1" hidden="1">
      <c r="A183" t="s">
        <v>187</v>
      </c>
      <c r="B183">
        <v>1.5100000000000001E-2</v>
      </c>
      <c r="C183">
        <v>1</v>
      </c>
      <c r="D183">
        <v>0.88300000000000001</v>
      </c>
      <c r="F183">
        <v>0</v>
      </c>
      <c r="L183" s="1"/>
      <c r="M183" s="1"/>
      <c r="N183" s="1"/>
    </row>
    <row r="184" spans="1:14" customFormat="1" hidden="1">
      <c r="A184" t="s">
        <v>188</v>
      </c>
      <c r="B184">
        <v>1.5100000000000001E-2</v>
      </c>
      <c r="C184">
        <v>1</v>
      </c>
      <c r="D184">
        <v>0.88200000000000001</v>
      </c>
      <c r="F184">
        <v>0</v>
      </c>
      <c r="L184" s="1"/>
      <c r="M184" s="1"/>
      <c r="N184" s="1"/>
    </row>
    <row r="185" spans="1:14" customFormat="1" hidden="1">
      <c r="A185" t="s">
        <v>189</v>
      </c>
      <c r="B185">
        <v>1.5100000000000001E-2</v>
      </c>
      <c r="C185">
        <v>0.99299999999999999</v>
      </c>
      <c r="D185">
        <v>0.88200000000000001</v>
      </c>
      <c r="F185">
        <v>0</v>
      </c>
      <c r="L185" s="1"/>
      <c r="M185" s="1"/>
      <c r="N185" s="1"/>
    </row>
    <row r="186" spans="1:14" customFormat="1" hidden="1">
      <c r="A186" t="s">
        <v>190</v>
      </c>
      <c r="B186">
        <v>1.4999999999999999E-2</v>
      </c>
      <c r="C186">
        <v>0.99299999999999999</v>
      </c>
      <c r="D186">
        <v>0.88100000000000001</v>
      </c>
      <c r="F186">
        <v>0</v>
      </c>
      <c r="L186" s="1"/>
      <c r="M186" s="1"/>
      <c r="N186" s="1"/>
    </row>
    <row r="187" spans="1:14" customFormat="1" hidden="1">
      <c r="A187" t="s">
        <v>191</v>
      </c>
      <c r="B187">
        <v>1.4999999999999999E-2</v>
      </c>
      <c r="C187">
        <v>1</v>
      </c>
      <c r="D187">
        <v>0.88</v>
      </c>
      <c r="F187">
        <v>0</v>
      </c>
      <c r="L187" s="1"/>
      <c r="M187" s="1"/>
      <c r="N187" s="1"/>
    </row>
    <row r="188" spans="1:14" customFormat="1" hidden="1">
      <c r="A188" t="s">
        <v>192</v>
      </c>
      <c r="B188">
        <v>1.4999999999999999E-2</v>
      </c>
      <c r="C188">
        <v>0.98499999999999999</v>
      </c>
      <c r="D188">
        <v>0.88</v>
      </c>
      <c r="F188">
        <v>0</v>
      </c>
      <c r="L188" s="1"/>
      <c r="M188" s="1"/>
      <c r="N188" s="1"/>
    </row>
    <row r="189" spans="1:14" customFormat="1" hidden="1">
      <c r="A189" t="s">
        <v>193</v>
      </c>
      <c r="B189">
        <v>1.49E-2</v>
      </c>
      <c r="C189">
        <v>1</v>
      </c>
      <c r="D189">
        <v>0.879</v>
      </c>
      <c r="F189">
        <v>0</v>
      </c>
      <c r="L189" s="1"/>
      <c r="M189" s="1"/>
      <c r="N189" s="1"/>
    </row>
    <row r="190" spans="1:14" customFormat="1" hidden="1">
      <c r="A190" t="s">
        <v>194</v>
      </c>
      <c r="B190">
        <v>1.46E-2</v>
      </c>
      <c r="C190">
        <v>0.99299999999999999</v>
      </c>
      <c r="D190">
        <v>0.878</v>
      </c>
      <c r="F190">
        <v>0</v>
      </c>
      <c r="L190" s="1"/>
      <c r="M190" s="1"/>
      <c r="N190" s="1"/>
    </row>
    <row r="191" spans="1:14" customFormat="1" hidden="1">
      <c r="A191" t="s">
        <v>195</v>
      </c>
      <c r="B191">
        <v>1.4500000000000001E-2</v>
      </c>
      <c r="C191">
        <v>1</v>
      </c>
      <c r="D191">
        <v>0.878</v>
      </c>
      <c r="F191">
        <v>0</v>
      </c>
      <c r="L191" s="1"/>
      <c r="M191" s="1"/>
      <c r="N191" s="1"/>
    </row>
    <row r="192" spans="1:14" customFormat="1" hidden="1">
      <c r="A192" t="s">
        <v>196</v>
      </c>
      <c r="B192">
        <v>1.44E-2</v>
      </c>
      <c r="C192">
        <v>0.98499999999999999</v>
      </c>
      <c r="D192">
        <v>0.877</v>
      </c>
      <c r="F192">
        <v>0</v>
      </c>
      <c r="L192" s="1"/>
      <c r="M192" s="1"/>
      <c r="N192" s="1"/>
    </row>
    <row r="193" spans="1:14" customFormat="1" hidden="1">
      <c r="A193" t="s">
        <v>197</v>
      </c>
      <c r="B193">
        <v>1.41E-2</v>
      </c>
      <c r="C193">
        <v>0.99299999999999999</v>
      </c>
      <c r="D193">
        <v>0.876</v>
      </c>
      <c r="F193">
        <v>0</v>
      </c>
      <c r="L193" s="1"/>
      <c r="M193" s="1"/>
      <c r="N193" s="1"/>
    </row>
    <row r="194" spans="1:14" customFormat="1" hidden="1">
      <c r="A194" t="s">
        <v>198</v>
      </c>
      <c r="B194">
        <v>1.4E-2</v>
      </c>
      <c r="C194">
        <v>0.98499999999999999</v>
      </c>
      <c r="D194">
        <v>0.876</v>
      </c>
      <c r="F194">
        <v>1</v>
      </c>
      <c r="L194" s="1"/>
      <c r="M194" s="1"/>
      <c r="N194" s="1"/>
    </row>
    <row r="195" spans="1:14" customFormat="1" hidden="1">
      <c r="A195" t="s">
        <v>199</v>
      </c>
      <c r="B195">
        <v>1.3899999999999999E-2</v>
      </c>
      <c r="C195">
        <v>0.99299999999999999</v>
      </c>
      <c r="D195">
        <v>0.875</v>
      </c>
      <c r="F195">
        <v>0</v>
      </c>
      <c r="L195" s="1"/>
      <c r="M195" s="1"/>
      <c r="N195" s="1"/>
    </row>
    <row r="196" spans="1:14" customFormat="1" hidden="1">
      <c r="A196" t="s">
        <v>200</v>
      </c>
      <c r="B196">
        <v>1.38E-2</v>
      </c>
      <c r="C196">
        <v>0.99299999999999999</v>
      </c>
      <c r="D196">
        <v>0.875</v>
      </c>
      <c r="F196">
        <v>0</v>
      </c>
      <c r="L196" s="1"/>
      <c r="M196" s="1"/>
      <c r="N196" s="1"/>
    </row>
    <row r="197" spans="1:14" customFormat="1" hidden="1">
      <c r="A197" t="s">
        <v>201</v>
      </c>
      <c r="B197">
        <v>1.38E-2</v>
      </c>
      <c r="C197">
        <v>0.99299999999999999</v>
      </c>
      <c r="D197">
        <v>0.874</v>
      </c>
      <c r="F197">
        <v>0</v>
      </c>
      <c r="L197" s="1"/>
      <c r="M197" s="1"/>
      <c r="N197" s="1"/>
    </row>
    <row r="198" spans="1:14" customFormat="1" hidden="1">
      <c r="A198" t="s">
        <v>202</v>
      </c>
      <c r="B198">
        <v>1.38E-2</v>
      </c>
      <c r="C198">
        <v>0.97799999999999998</v>
      </c>
      <c r="D198">
        <v>0.873</v>
      </c>
      <c r="F198">
        <v>0</v>
      </c>
      <c r="L198" s="1"/>
      <c r="M198" s="1"/>
      <c r="N198" s="1"/>
    </row>
    <row r="199" spans="1:14" customFormat="1" hidden="1">
      <c r="A199" t="s">
        <v>203</v>
      </c>
      <c r="B199">
        <v>1.38E-2</v>
      </c>
      <c r="C199">
        <v>0.99299999999999999</v>
      </c>
      <c r="D199">
        <v>0.873</v>
      </c>
      <c r="F199">
        <v>0</v>
      </c>
      <c r="L199" s="1"/>
      <c r="M199" s="1"/>
      <c r="N199" s="1"/>
    </row>
    <row r="200" spans="1:14" customFormat="1" hidden="1">
      <c r="A200" t="s">
        <v>204</v>
      </c>
      <c r="B200">
        <v>1.37E-2</v>
      </c>
      <c r="C200">
        <v>1</v>
      </c>
      <c r="D200">
        <v>0.872</v>
      </c>
      <c r="F200">
        <v>0</v>
      </c>
      <c r="L200" s="1"/>
      <c r="M200" s="1"/>
      <c r="N200" s="1"/>
    </row>
    <row r="201" spans="1:14" customFormat="1" hidden="1">
      <c r="A201" t="s">
        <v>205</v>
      </c>
      <c r="B201">
        <v>1.37E-2</v>
      </c>
      <c r="C201">
        <v>0.99299999999999999</v>
      </c>
      <c r="D201">
        <v>0.871</v>
      </c>
      <c r="F201">
        <v>0</v>
      </c>
      <c r="L201" s="1"/>
      <c r="M201" s="1"/>
      <c r="N201" s="1"/>
    </row>
    <row r="202" spans="1:14" customFormat="1" hidden="1">
      <c r="A202" t="s">
        <v>206</v>
      </c>
      <c r="B202">
        <v>1.37E-2</v>
      </c>
      <c r="C202">
        <v>1</v>
      </c>
      <c r="D202">
        <v>0.871</v>
      </c>
      <c r="F202">
        <v>0</v>
      </c>
      <c r="L202" s="1"/>
      <c r="M202" s="1"/>
      <c r="N202" s="1"/>
    </row>
  </sheetData>
  <autoFilter ref="A2:U202">
    <filterColumn colId="18">
      <customFilters>
        <customFilter operator="notEqual" val=" "/>
      </customFilters>
    </filterColumn>
  </autoFilter>
  <mergeCells count="3">
    <mergeCell ref="L1:N1"/>
    <mergeCell ref="O1:R1"/>
    <mergeCell ref="S1:U1"/>
  </mergeCells>
  <conditionalFormatting sqref="L3:N1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scale="2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</dc:creator>
  <cp:lastModifiedBy>Linus</cp:lastModifiedBy>
  <cp:lastPrinted>2016-09-08T04:32:06Z</cp:lastPrinted>
  <dcterms:created xsi:type="dcterms:W3CDTF">2016-09-08T03:29:51Z</dcterms:created>
  <dcterms:modified xsi:type="dcterms:W3CDTF">2016-09-10T17:13:44Z</dcterms:modified>
</cp:coreProperties>
</file>