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TAL\"/>
    </mc:Choice>
  </mc:AlternateContent>
  <xr:revisionPtr revIDLastSave="0" documentId="13_ncr:1_{581527A7-AA12-4D98-8A07-7564F998B99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AL_MPSP_vs_cpcty" sheetId="1" r:id="rId1"/>
    <sheet name="rudimentary_5-HH_costing" sheetId="2" r:id="rId2"/>
    <sheet name="rudimentary_5-HH_MPSP_vs_cpct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2" l="1"/>
  <c r="B40" i="2"/>
  <c r="B39" i="2"/>
  <c r="B32" i="2"/>
  <c r="B38" i="2"/>
  <c r="B37" i="2"/>
  <c r="B29" i="2"/>
  <c r="B31" i="2"/>
  <c r="B30" i="2"/>
  <c r="B7" i="2"/>
  <c r="B12" i="2"/>
  <c r="B13" i="2" s="1"/>
  <c r="D13" i="2" s="1"/>
  <c r="B14" i="2" s="1"/>
  <c r="D2" i="2"/>
  <c r="B3" i="2"/>
  <c r="D3" i="2" s="1"/>
  <c r="D12" i="2" l="1"/>
  <c r="D23" i="2"/>
  <c r="D25" i="2" l="1"/>
  <c r="B25" i="2" s="1"/>
  <c r="B23" i="2"/>
  <c r="D15" i="2"/>
  <c r="B16" i="2" s="1"/>
  <c r="D17" i="2"/>
  <c r="B18" i="2" s="1"/>
  <c r="D24" i="2"/>
  <c r="B24" i="2" s="1"/>
  <c r="B33" i="2" s="1"/>
  <c r="B15" i="2" l="1"/>
  <c r="B17" i="2"/>
  <c r="B44" i="2" l="1"/>
  <c r="D44" i="2" s="1"/>
</calcChain>
</file>

<file path=xl/sharedStrings.xml><?xml version="1.0" encoding="utf-8"?>
<sst xmlns="http://schemas.openxmlformats.org/spreadsheetml/2006/main" count="82" uniqueCount="52">
  <si>
    <t>H2 price</t>
  </si>
  <si>
    <t>$/kg</t>
  </si>
  <si>
    <t>EtOH price</t>
  </si>
  <si>
    <t>H2 mol_req</t>
  </si>
  <si>
    <t>EtOH mol_req</t>
  </si>
  <si>
    <t>$/mol</t>
  </si>
  <si>
    <t>feed TAL</t>
  </si>
  <si>
    <t>TAL capacity (metric tonne /d)</t>
  </si>
  <si>
    <t>Feedstock dry mass (metric tonne /d)</t>
  </si>
  <si>
    <t>Glucose to fermentation (metric tonne /d)</t>
  </si>
  <si>
    <t>TAL MPSP ($/kg-TAL)</t>
  </si>
  <si>
    <t>metric tonne /d</t>
  </si>
  <si>
    <t>Rxn yield</t>
  </si>
  <si>
    <t>mol-5-HH/mol-TAL</t>
  </si>
  <si>
    <t>mol/d</t>
  </si>
  <si>
    <t>5-HH produced</t>
  </si>
  <si>
    <t>TAL price</t>
  </si>
  <si>
    <t>H2O produced</t>
  </si>
  <si>
    <t>H2O mol_prod</t>
  </si>
  <si>
    <t>mol/mol-5-HH</t>
  </si>
  <si>
    <t>$/metric-tonne</t>
  </si>
  <si>
    <t>EtOH consumed</t>
  </si>
  <si>
    <t>H2 consumed</t>
  </si>
  <si>
    <t>$/d</t>
  </si>
  <si>
    <t>Overall heat efficiency</t>
  </si>
  <si>
    <t>MJ/MJ</t>
  </si>
  <si>
    <t>MJ/d</t>
  </si>
  <si>
    <t>H2O evaporation enthalpy requirement</t>
  </si>
  <si>
    <t>https://www.engineeringtoolbox.com/fuels-higher-calorific-values-d_169.html</t>
  </si>
  <si>
    <t>MJ/kg</t>
  </si>
  <si>
    <t>MJ/metric-tonne</t>
  </si>
  <si>
    <t>Natural gas LHV</t>
  </si>
  <si>
    <t>Natural gas price</t>
  </si>
  <si>
    <t>Natural gas required</t>
  </si>
  <si>
    <t>metric-tonne/d</t>
  </si>
  <si>
    <t>Natural gas cost</t>
  </si>
  <si>
    <t>H2 cost</t>
  </si>
  <si>
    <t>EtOH cost</t>
  </si>
  <si>
    <t>TAL cost</t>
  </si>
  <si>
    <t>Total operating cost</t>
  </si>
  <si>
    <t>Reactant costs</t>
  </si>
  <si>
    <t>Minimum cost of evaporating the produced water from the product stream</t>
  </si>
  <si>
    <t>Minimum cost of evaporating 5-HH from the product stream (to separate from TAL)</t>
  </si>
  <si>
    <t>TAL unreacted</t>
  </si>
  <si>
    <t>5-HH evaporation enthalpy requirement</t>
  </si>
  <si>
    <t>5-HH enthalpy of vaporization</t>
  </si>
  <si>
    <t>assumed to be same as that of water</t>
  </si>
  <si>
    <t>5-HH heat capacity</t>
  </si>
  <si>
    <t>MJ/(kg*K)</t>
  </si>
  <si>
    <t>Results</t>
  </si>
  <si>
    <t>5-HH MPSP (rudimentary)</t>
  </si>
  <si>
    <t>Reaction product stream (before further separation)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</si>
</sst>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/>
    <xf numFmtId="0" fontId="0" fillId="0" borderId="0" xfId="0" applyAlignment="1">
      <alignment horizontal="right"/>
    </xf>
    <xf numFmtId="174" fontId="0" fillId="0" borderId="0" xfId="0" applyNumberFormat="1"/>
    <xf numFmtId="174" fontId="3" fillId="0" borderId="0" xfId="0" applyNumberFormat="1" applyFont="1"/>
    <xf numFmtId="174" fontId="0" fillId="2" borderId="0" xfId="0" applyNumberFormat="1" applyFill="1"/>
    <xf numFmtId="2" fontId="0" fillId="3" borderId="0" xfId="0" applyNumberFormat="1" applyFill="1"/>
    <xf numFmtId="0" fontId="0" fillId="3" borderId="0" xfId="0" applyFill="1" applyAlignment="1">
      <alignment horizontal="right"/>
    </xf>
    <xf numFmtId="0" fontId="4" fillId="0" borderId="0" xfId="0" applyFont="1"/>
    <xf numFmtId="174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/>
    <xf numFmtId="174" fontId="2" fillId="4" borderId="0" xfId="0" applyNumberFormat="1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TAL_MPSP_vs_cpcty!$C$1</c:f>
              <c:strCache>
                <c:ptCount val="1"/>
                <c:pt idx="0">
                  <c:v>Feedstock dry mass (metric tonne /d)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TAL_MPSP_vs_cpcty!$D$2:$D$101</c:f>
              <c:numCache>
                <c:formatCode>General</c:formatCode>
                <c:ptCount val="100"/>
                <c:pt idx="0">
                  <c:v>33.838426991946847</c:v>
                </c:pt>
                <c:pt idx="1">
                  <c:v>51.303299187544049</c:v>
                </c:pt>
                <c:pt idx="2">
                  <c:v>68.768171377366727</c:v>
                </c:pt>
                <c:pt idx="3">
                  <c:v>86.233043567189242</c:v>
                </c:pt>
                <c:pt idx="4">
                  <c:v>103.6979157570122</c:v>
                </c:pt>
                <c:pt idx="5">
                  <c:v>121.1627879468348</c:v>
                </c:pt>
                <c:pt idx="6">
                  <c:v>138.62766013665751</c:v>
                </c:pt>
                <c:pt idx="7">
                  <c:v>156.09253232647981</c:v>
                </c:pt>
                <c:pt idx="8">
                  <c:v>173.55740451630231</c:v>
                </c:pt>
                <c:pt idx="9">
                  <c:v>191.0222767061253</c:v>
                </c:pt>
                <c:pt idx="10">
                  <c:v>208.487148895948</c:v>
                </c:pt>
                <c:pt idx="11">
                  <c:v>225.95202108577041</c:v>
                </c:pt>
                <c:pt idx="12">
                  <c:v>243.4168932755924</c:v>
                </c:pt>
                <c:pt idx="13">
                  <c:v>260.8817654654157</c:v>
                </c:pt>
                <c:pt idx="14">
                  <c:v>278.34663765523788</c:v>
                </c:pt>
                <c:pt idx="15">
                  <c:v>295.8115098450595</c:v>
                </c:pt>
                <c:pt idx="16">
                  <c:v>313.27638203488368</c:v>
                </c:pt>
                <c:pt idx="17">
                  <c:v>330.74125422470541</c:v>
                </c:pt>
                <c:pt idx="18">
                  <c:v>348.20612641452908</c:v>
                </c:pt>
                <c:pt idx="19">
                  <c:v>365.67099860435189</c:v>
                </c:pt>
                <c:pt idx="20">
                  <c:v>383.135870794173</c:v>
                </c:pt>
                <c:pt idx="21">
                  <c:v>400.60074298399689</c:v>
                </c:pt>
                <c:pt idx="22">
                  <c:v>418.06561517381931</c:v>
                </c:pt>
                <c:pt idx="23">
                  <c:v>435.53048736364178</c:v>
                </c:pt>
                <c:pt idx="24">
                  <c:v>452.99535955346602</c:v>
                </c:pt>
                <c:pt idx="25">
                  <c:v>470.46023174328678</c:v>
                </c:pt>
                <c:pt idx="26">
                  <c:v>487.92510393310982</c:v>
                </c:pt>
                <c:pt idx="27">
                  <c:v>505.3899761229323</c:v>
                </c:pt>
                <c:pt idx="28">
                  <c:v>522.85484831275346</c:v>
                </c:pt>
                <c:pt idx="29">
                  <c:v>540.31972050257457</c:v>
                </c:pt>
                <c:pt idx="30">
                  <c:v>557.78459269240079</c:v>
                </c:pt>
                <c:pt idx="31">
                  <c:v>575.2494648822227</c:v>
                </c:pt>
                <c:pt idx="32">
                  <c:v>592.71433707204619</c:v>
                </c:pt>
                <c:pt idx="33">
                  <c:v>610.17920926186753</c:v>
                </c:pt>
                <c:pt idx="34">
                  <c:v>627.64408145168932</c:v>
                </c:pt>
                <c:pt idx="35">
                  <c:v>645.10895364151406</c:v>
                </c:pt>
                <c:pt idx="36">
                  <c:v>662.57382583133574</c:v>
                </c:pt>
                <c:pt idx="37">
                  <c:v>680.03869802115798</c:v>
                </c:pt>
                <c:pt idx="38">
                  <c:v>697.50357021098193</c:v>
                </c:pt>
                <c:pt idx="39">
                  <c:v>714.96844240080202</c:v>
                </c:pt>
                <c:pt idx="40">
                  <c:v>732.43331459062676</c:v>
                </c:pt>
                <c:pt idx="41">
                  <c:v>749.89818678044992</c:v>
                </c:pt>
                <c:pt idx="42">
                  <c:v>767.36305897026784</c:v>
                </c:pt>
                <c:pt idx="43">
                  <c:v>784.82793116009123</c:v>
                </c:pt>
                <c:pt idx="44">
                  <c:v>802.29280334991779</c:v>
                </c:pt>
                <c:pt idx="45">
                  <c:v>819.7576755397406</c:v>
                </c:pt>
                <c:pt idx="46">
                  <c:v>837.22254772956137</c:v>
                </c:pt>
                <c:pt idx="47">
                  <c:v>854.68741991938509</c:v>
                </c:pt>
                <c:pt idx="48">
                  <c:v>872.15229210920722</c:v>
                </c:pt>
                <c:pt idx="49">
                  <c:v>889.6171642990289</c:v>
                </c:pt>
                <c:pt idx="50">
                  <c:v>907.0820364888524</c:v>
                </c:pt>
                <c:pt idx="51">
                  <c:v>924.54690867867646</c:v>
                </c:pt>
                <c:pt idx="52">
                  <c:v>942.011780868497</c:v>
                </c:pt>
                <c:pt idx="53">
                  <c:v>959.47665305831606</c:v>
                </c:pt>
                <c:pt idx="54">
                  <c:v>976.94152524813944</c:v>
                </c:pt>
                <c:pt idx="55">
                  <c:v>994.40639743796271</c:v>
                </c:pt>
                <c:pt idx="56">
                  <c:v>1011.871269627786</c:v>
                </c:pt>
                <c:pt idx="57">
                  <c:v>1029.336141817611</c:v>
                </c:pt>
                <c:pt idx="58">
                  <c:v>1046.8010140074321</c:v>
                </c:pt>
                <c:pt idx="59">
                  <c:v>1064.265886197257</c:v>
                </c:pt>
                <c:pt idx="60">
                  <c:v>1081.7307583870761</c:v>
                </c:pt>
                <c:pt idx="61">
                  <c:v>1099.195630576902</c:v>
                </c:pt>
                <c:pt idx="62">
                  <c:v>1116.6605027667249</c:v>
                </c:pt>
                <c:pt idx="63">
                  <c:v>1134.125374956549</c:v>
                </c:pt>
                <c:pt idx="64">
                  <c:v>1151.5902471463669</c:v>
                </c:pt>
                <c:pt idx="65">
                  <c:v>1169.055119336188</c:v>
                </c:pt>
                <c:pt idx="66">
                  <c:v>1186.5199915260141</c:v>
                </c:pt>
                <c:pt idx="67">
                  <c:v>1203.9848637158379</c:v>
                </c:pt>
                <c:pt idx="68">
                  <c:v>1221.4497359056591</c:v>
                </c:pt>
                <c:pt idx="69">
                  <c:v>1238.914608095474</c:v>
                </c:pt>
                <c:pt idx="70">
                  <c:v>1256.379480285304</c:v>
                </c:pt>
                <c:pt idx="71">
                  <c:v>1273.8443524751281</c:v>
                </c:pt>
                <c:pt idx="72">
                  <c:v>1291.3092246649519</c:v>
                </c:pt>
                <c:pt idx="73">
                  <c:v>1308.774096854768</c:v>
                </c:pt>
                <c:pt idx="74">
                  <c:v>1326.2389690445921</c:v>
                </c:pt>
                <c:pt idx="75">
                  <c:v>1343.703841234412</c:v>
                </c:pt>
                <c:pt idx="76">
                  <c:v>1361.1687134242411</c:v>
                </c:pt>
                <c:pt idx="77">
                  <c:v>1378.6335856140629</c:v>
                </c:pt>
                <c:pt idx="78">
                  <c:v>1396.098457803884</c:v>
                </c:pt>
                <c:pt idx="79">
                  <c:v>1413.5633299937119</c:v>
                </c:pt>
                <c:pt idx="80">
                  <c:v>1431.0282021835301</c:v>
                </c:pt>
                <c:pt idx="81">
                  <c:v>1448.4930743733521</c:v>
                </c:pt>
                <c:pt idx="82">
                  <c:v>1465.957946563178</c:v>
                </c:pt>
                <c:pt idx="83">
                  <c:v>1483.422818753</c:v>
                </c:pt>
                <c:pt idx="84">
                  <c:v>1500.8876909428161</c:v>
                </c:pt>
                <c:pt idx="85">
                  <c:v>1518.3525631326429</c:v>
                </c:pt>
                <c:pt idx="86">
                  <c:v>1535.8174353224631</c:v>
                </c:pt>
                <c:pt idx="87">
                  <c:v>1553.282307512284</c:v>
                </c:pt>
                <c:pt idx="88">
                  <c:v>1570.7471797021151</c:v>
                </c:pt>
                <c:pt idx="89">
                  <c:v>1588.2120518919371</c:v>
                </c:pt>
                <c:pt idx="90">
                  <c:v>1605.6769240817609</c:v>
                </c:pt>
                <c:pt idx="91">
                  <c:v>1623.14179627158</c:v>
                </c:pt>
                <c:pt idx="92">
                  <c:v>1640.606668461402</c:v>
                </c:pt>
                <c:pt idx="93">
                  <c:v>1658.0715406512211</c:v>
                </c:pt>
                <c:pt idx="94">
                  <c:v>1675.5364128410499</c:v>
                </c:pt>
                <c:pt idx="95">
                  <c:v>1693.001285030866</c:v>
                </c:pt>
                <c:pt idx="96">
                  <c:v>1710.466157220693</c:v>
                </c:pt>
                <c:pt idx="97">
                  <c:v>1727.931029410518</c:v>
                </c:pt>
                <c:pt idx="98">
                  <c:v>1745.395901600335</c:v>
                </c:pt>
                <c:pt idx="99">
                  <c:v>1762.86077379016</c:v>
                </c:pt>
              </c:numCache>
            </c:numRef>
          </c:xVal>
          <c:yVal>
            <c:numRef>
              <c:f>TAL_MPSP_vs_cpcty!$B$2:$B$101</c:f>
              <c:numCache>
                <c:formatCode>General</c:formatCode>
                <c:ptCount val="100"/>
                <c:pt idx="0">
                  <c:v>3.793502503425775</c:v>
                </c:pt>
                <c:pt idx="1">
                  <c:v>3.3255693243522861</c:v>
                </c:pt>
                <c:pt idx="2">
                  <c:v>3.0816820692049798</c:v>
                </c:pt>
                <c:pt idx="3">
                  <c:v>2.9317967323720291</c:v>
                </c:pt>
                <c:pt idx="4">
                  <c:v>2.82906217886147</c:v>
                </c:pt>
                <c:pt idx="5">
                  <c:v>2.754266787178433</c:v>
                </c:pt>
                <c:pt idx="6">
                  <c:v>2.6958694512775558</c:v>
                </c:pt>
                <c:pt idx="7">
                  <c:v>2.6494593828202251</c:v>
                </c:pt>
                <c:pt idx="8">
                  <c:v>2.6129579136094261</c:v>
                </c:pt>
                <c:pt idx="9">
                  <c:v>2.581508567343711</c:v>
                </c:pt>
                <c:pt idx="10">
                  <c:v>2.5534057198413218</c:v>
                </c:pt>
                <c:pt idx="11">
                  <c:v>2.5311629058253931</c:v>
                </c:pt>
                <c:pt idx="12">
                  <c:v>2.5098964159636128</c:v>
                </c:pt>
                <c:pt idx="13">
                  <c:v>2.4931330202493518</c:v>
                </c:pt>
                <c:pt idx="14">
                  <c:v>2.4774383816776648</c:v>
                </c:pt>
                <c:pt idx="15">
                  <c:v>2.4618594877311599</c:v>
                </c:pt>
                <c:pt idx="16">
                  <c:v>2.4498094672715989</c:v>
                </c:pt>
                <c:pt idx="17">
                  <c:v>2.4373218354113901</c:v>
                </c:pt>
                <c:pt idx="18">
                  <c:v>2.427590107915226</c:v>
                </c:pt>
                <c:pt idx="19">
                  <c:v>2.4171402908843569</c:v>
                </c:pt>
                <c:pt idx="20">
                  <c:v>2.4087117750171401</c:v>
                </c:pt>
                <c:pt idx="21">
                  <c:v>2.3997264221482371</c:v>
                </c:pt>
                <c:pt idx="22">
                  <c:v>2.3924355877254171</c:v>
                </c:pt>
                <c:pt idx="23">
                  <c:v>2.3843086846753878</c:v>
                </c:pt>
                <c:pt idx="24">
                  <c:v>2.378175456216308</c:v>
                </c:pt>
                <c:pt idx="25">
                  <c:v>2.371087866902347</c:v>
                </c:pt>
                <c:pt idx="26">
                  <c:v>2.3658197078067089</c:v>
                </c:pt>
                <c:pt idx="27">
                  <c:v>2.359613088874819</c:v>
                </c:pt>
                <c:pt idx="28">
                  <c:v>2.354908268346358</c:v>
                </c:pt>
                <c:pt idx="29">
                  <c:v>2.3494608001022148</c:v>
                </c:pt>
                <c:pt idx="30">
                  <c:v>2.3445226001436219</c:v>
                </c:pt>
                <c:pt idx="31">
                  <c:v>2.339928367049565</c:v>
                </c:pt>
                <c:pt idx="32">
                  <c:v>2.3355860185633688</c:v>
                </c:pt>
                <c:pt idx="33">
                  <c:v>2.331453093497402</c:v>
                </c:pt>
                <c:pt idx="34">
                  <c:v>2.3275442224294229</c:v>
                </c:pt>
                <c:pt idx="35">
                  <c:v>2.3238213280909932</c:v>
                </c:pt>
                <c:pt idx="36">
                  <c:v>2.3207183622577432</c:v>
                </c:pt>
                <c:pt idx="37">
                  <c:v>2.317306970657889</c:v>
                </c:pt>
                <c:pt idx="38">
                  <c:v>2.3140292765477439</c:v>
                </c:pt>
                <c:pt idx="39">
                  <c:v>2.3108795651748029</c:v>
                </c:pt>
                <c:pt idx="40">
                  <c:v>2.307852860297293</c:v>
                </c:pt>
                <c:pt idx="41">
                  <c:v>2.3051216406364561</c:v>
                </c:pt>
                <c:pt idx="42">
                  <c:v>2.3023266237249929</c:v>
                </c:pt>
                <c:pt idx="43">
                  <c:v>2.299623746694222</c:v>
                </c:pt>
                <c:pt idx="44">
                  <c:v>2.2970195509317382</c:v>
                </c:pt>
                <c:pt idx="45">
                  <c:v>2.2945033476553371</c:v>
                </c:pt>
                <c:pt idx="46">
                  <c:v>2.2920809949953962</c:v>
                </c:pt>
                <c:pt idx="47">
                  <c:v>2.2897310593871771</c:v>
                </c:pt>
                <c:pt idx="48">
                  <c:v>2.287457674771312</c:v>
                </c:pt>
                <c:pt idx="49">
                  <c:v>2.2853878212564518</c:v>
                </c:pt>
                <c:pt idx="50">
                  <c:v>2.2832550723096579</c:v>
                </c:pt>
                <c:pt idx="51">
                  <c:v>2.2811904001695629</c:v>
                </c:pt>
                <c:pt idx="52">
                  <c:v>2.2791958208294312</c:v>
                </c:pt>
                <c:pt idx="53">
                  <c:v>2.2772496628920642</c:v>
                </c:pt>
                <c:pt idx="54">
                  <c:v>2.2753600662435969</c:v>
                </c:pt>
                <c:pt idx="55">
                  <c:v>2.273524249346905</c:v>
                </c:pt>
                <c:pt idx="56">
                  <c:v>2.2717460873810511</c:v>
                </c:pt>
                <c:pt idx="57">
                  <c:v>2.270010471645358</c:v>
                </c:pt>
                <c:pt idx="58">
                  <c:v>2.268321688747307</c:v>
                </c:pt>
                <c:pt idx="59">
                  <c:v>2.2666777035799899</c:v>
                </c:pt>
                <c:pt idx="60">
                  <c:v>2.2650770172682511</c:v>
                </c:pt>
                <c:pt idx="61">
                  <c:v>2.263523314324519</c:v>
                </c:pt>
                <c:pt idx="62">
                  <c:v>2.2620203408382671</c:v>
                </c:pt>
                <c:pt idx="63">
                  <c:v>2.2605371390248532</c:v>
                </c:pt>
                <c:pt idx="64">
                  <c:v>2.259090211832897</c:v>
                </c:pt>
                <c:pt idx="65">
                  <c:v>2.257678128338251</c:v>
                </c:pt>
                <c:pt idx="66">
                  <c:v>2.2562995345906018</c:v>
                </c:pt>
                <c:pt idx="67">
                  <c:v>2.254955481976368</c:v>
                </c:pt>
                <c:pt idx="68">
                  <c:v>2.2536400658560112</c:v>
                </c:pt>
                <c:pt idx="69">
                  <c:v>2.2523544925922212</c:v>
                </c:pt>
                <c:pt idx="70">
                  <c:v>2.2510976691977489</c:v>
                </c:pt>
                <c:pt idx="71">
                  <c:v>2.249855504300784</c:v>
                </c:pt>
                <c:pt idx="72">
                  <c:v>2.24865514381047</c:v>
                </c:pt>
                <c:pt idx="73">
                  <c:v>2.2474859275955259</c:v>
                </c:pt>
                <c:pt idx="74">
                  <c:v>2.2465828951675682</c:v>
                </c:pt>
                <c:pt idx="75">
                  <c:v>2.2454275348845121</c:v>
                </c:pt>
                <c:pt idx="76">
                  <c:v>2.2443019626421279</c:v>
                </c:pt>
                <c:pt idx="77">
                  <c:v>2.2432073991313559</c:v>
                </c:pt>
                <c:pt idx="78">
                  <c:v>2.242147809519202</c:v>
                </c:pt>
                <c:pt idx="79">
                  <c:v>2.2411042575160312</c:v>
                </c:pt>
                <c:pt idx="80">
                  <c:v>2.2400829315643591</c:v>
                </c:pt>
                <c:pt idx="81">
                  <c:v>2.239082413836865</c:v>
                </c:pt>
                <c:pt idx="82">
                  <c:v>2.2381016170151731</c:v>
                </c:pt>
                <c:pt idx="83">
                  <c:v>2.2371396669117671</c:v>
                </c:pt>
                <c:pt idx="84">
                  <c:v>2.236201940637593</c:v>
                </c:pt>
                <c:pt idx="85">
                  <c:v>2.2352773515672459</c:v>
                </c:pt>
                <c:pt idx="86">
                  <c:v>2.234367796948157</c:v>
                </c:pt>
                <c:pt idx="87">
                  <c:v>2.2334746120961828</c:v>
                </c:pt>
                <c:pt idx="88">
                  <c:v>2.2326084783232778</c:v>
                </c:pt>
                <c:pt idx="89">
                  <c:v>2.2317465087890711</c:v>
                </c:pt>
                <c:pt idx="90">
                  <c:v>2.230899513670622</c:v>
                </c:pt>
                <c:pt idx="91">
                  <c:v>2.230067072798561</c:v>
                </c:pt>
                <c:pt idx="92">
                  <c:v>2.2292505126848061</c:v>
                </c:pt>
                <c:pt idx="93">
                  <c:v>2.228445975954398</c:v>
                </c:pt>
                <c:pt idx="94">
                  <c:v>2.2276548339914171</c:v>
                </c:pt>
                <c:pt idx="95">
                  <c:v>2.2268818806026238</c:v>
                </c:pt>
                <c:pt idx="96">
                  <c:v>2.2261164175630821</c:v>
                </c:pt>
                <c:pt idx="97">
                  <c:v>2.2253633180315409</c:v>
                </c:pt>
                <c:pt idx="98">
                  <c:v>2.2246163774601291</c:v>
                </c:pt>
                <c:pt idx="99">
                  <c:v>2.2238870891739051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3B-4672-8DD0-AF515DBBF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322111"/>
        <c:axId val="1377321279"/>
      </c:scatterChart>
      <c:valAx>
        <c:axId val="137732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TAL capacity (metric tonne/d)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7321279"/>
        <c:crosses val="autoZero"/>
        <c:crossBetween val="midCat"/>
      </c:valAx>
      <c:valAx>
        <c:axId val="13773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TAL MPSP ($/kg)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732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</xdr:row>
      <xdr:rowOff>22860</xdr:rowOff>
    </xdr:from>
    <xdr:to>
      <xdr:col>13</xdr:col>
      <xdr:colOff>426720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7BB40-75C3-4C60-AE40-2D455DF44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workbookViewId="0">
      <selection activeCell="B1" sqref="B1:B1048576"/>
    </sheetView>
  </sheetViews>
  <sheetFormatPr defaultRowHeight="14.4" x14ac:dyDescent="0.3"/>
  <cols>
    <col min="7" max="7" width="12.5546875" bestFit="1" customWidth="1"/>
  </cols>
  <sheetData>
    <row r="1" spans="1:7" s="3" customFormat="1" ht="100.8" x14ac:dyDescent="0.3">
      <c r="B1" s="4" t="s">
        <v>10</v>
      </c>
      <c r="C1" s="4" t="s">
        <v>8</v>
      </c>
      <c r="D1" s="4" t="s">
        <v>7</v>
      </c>
      <c r="E1" s="4" t="s">
        <v>9</v>
      </c>
      <c r="G1" s="4"/>
    </row>
    <row r="2" spans="1:7" x14ac:dyDescent="0.3">
      <c r="A2" s="1">
        <v>240</v>
      </c>
      <c r="B2">
        <v>3.793502503425775</v>
      </c>
      <c r="C2">
        <v>235.93220338983051</v>
      </c>
      <c r="D2">
        <v>33.838426991946847</v>
      </c>
      <c r="E2">
        <v>227.32814948746801</v>
      </c>
      <c r="G2" s="2"/>
    </row>
    <row r="3" spans="1:7" x14ac:dyDescent="0.3">
      <c r="A3" s="1">
        <v>363.87009968990748</v>
      </c>
      <c r="B3">
        <v>3.3255693243522861</v>
      </c>
      <c r="C3">
        <v>357.70280986465491</v>
      </c>
      <c r="D3">
        <v>51.303299187544049</v>
      </c>
      <c r="E3">
        <v>344.65798506802992</v>
      </c>
      <c r="G3" s="2"/>
    </row>
    <row r="4" spans="1:7" x14ac:dyDescent="0.3">
      <c r="A4" s="1">
        <v>487.74019937981512</v>
      </c>
      <c r="B4">
        <v>3.0816820692049798</v>
      </c>
      <c r="C4">
        <v>479.47341633947929</v>
      </c>
      <c r="D4">
        <v>68.768171377366727</v>
      </c>
      <c r="E4">
        <v>461.98782064859182</v>
      </c>
      <c r="G4" s="2"/>
    </row>
    <row r="5" spans="1:7" x14ac:dyDescent="0.3">
      <c r="A5" s="1">
        <v>611.6102990697226</v>
      </c>
      <c r="B5">
        <v>2.9317967323720291</v>
      </c>
      <c r="C5">
        <v>601.24402281430378</v>
      </c>
      <c r="D5">
        <v>86.233043567189242</v>
      </c>
      <c r="E5">
        <v>579.31765622915384</v>
      </c>
      <c r="G5" s="2"/>
    </row>
    <row r="6" spans="1:7" x14ac:dyDescent="0.3">
      <c r="A6" s="1">
        <v>735.48039875963025</v>
      </c>
      <c r="B6">
        <v>2.82906217886147</v>
      </c>
      <c r="C6">
        <v>723.01462928912792</v>
      </c>
      <c r="D6">
        <v>103.6979157570122</v>
      </c>
      <c r="E6">
        <v>696.6474918097158</v>
      </c>
      <c r="G6" s="2"/>
    </row>
    <row r="7" spans="1:7" x14ac:dyDescent="0.3">
      <c r="A7" s="1">
        <v>859.35049844953778</v>
      </c>
      <c r="B7">
        <v>2.754266787178433</v>
      </c>
      <c r="C7">
        <v>844.78523576395241</v>
      </c>
      <c r="D7">
        <v>121.1627879468348</v>
      </c>
      <c r="E7">
        <v>813.97732739027776</v>
      </c>
      <c r="G7" s="2"/>
    </row>
    <row r="8" spans="1:7" x14ac:dyDescent="0.3">
      <c r="A8" s="1">
        <v>983.22059813944543</v>
      </c>
      <c r="B8">
        <v>2.6958694512775558</v>
      </c>
      <c r="C8">
        <v>966.5558422387769</v>
      </c>
      <c r="D8">
        <v>138.62766013665751</v>
      </c>
      <c r="E8">
        <v>931.30716297083995</v>
      </c>
      <c r="G8" s="2"/>
    </row>
    <row r="9" spans="1:7" x14ac:dyDescent="0.3">
      <c r="A9" s="1">
        <v>1107.0906978293531</v>
      </c>
      <c r="B9">
        <v>2.6494593828202251</v>
      </c>
      <c r="C9">
        <v>1088.3264487136009</v>
      </c>
      <c r="D9">
        <v>156.09253232647981</v>
      </c>
      <c r="E9">
        <v>1048.636998551402</v>
      </c>
      <c r="G9" s="2"/>
    </row>
    <row r="10" spans="1:7" x14ac:dyDescent="0.3">
      <c r="A10" s="1">
        <v>1230.96079751926</v>
      </c>
      <c r="B10">
        <v>2.6129579136094261</v>
      </c>
      <c r="C10">
        <v>1210.0970551884261</v>
      </c>
      <c r="D10">
        <v>173.55740451630231</v>
      </c>
      <c r="E10">
        <v>1165.9668341319641</v>
      </c>
      <c r="G10" s="2"/>
    </row>
    <row r="11" spans="1:7" x14ac:dyDescent="0.3">
      <c r="A11" s="1">
        <v>1354.8308972091679</v>
      </c>
      <c r="B11">
        <v>2.581508567343711</v>
      </c>
      <c r="C11">
        <v>1331.8676616632499</v>
      </c>
      <c r="D11">
        <v>191.0222767061253</v>
      </c>
      <c r="E11">
        <v>1283.296669712526</v>
      </c>
      <c r="G11" s="2"/>
    </row>
    <row r="12" spans="1:7" x14ac:dyDescent="0.3">
      <c r="A12" s="1">
        <v>1478.700996899076</v>
      </c>
      <c r="B12">
        <v>2.5534057198413218</v>
      </c>
      <c r="C12">
        <v>1453.638268138074</v>
      </c>
      <c r="D12">
        <v>208.487148895948</v>
      </c>
      <c r="E12">
        <v>1400.6265052930869</v>
      </c>
      <c r="G12" s="2"/>
    </row>
    <row r="13" spans="1:7" x14ac:dyDescent="0.3">
      <c r="A13" s="1">
        <v>1602.571096588983</v>
      </c>
      <c r="B13">
        <v>2.5311629058253931</v>
      </c>
      <c r="C13">
        <v>1575.4088746128989</v>
      </c>
      <c r="D13">
        <v>225.95202108577041</v>
      </c>
      <c r="E13">
        <v>1517.956340873649</v>
      </c>
      <c r="G13" s="2"/>
    </row>
    <row r="14" spans="1:7" x14ac:dyDescent="0.3">
      <c r="A14" s="1">
        <v>1726.4411962788911</v>
      </c>
      <c r="B14">
        <v>2.5098964159636128</v>
      </c>
      <c r="C14">
        <v>1697.1794810877229</v>
      </c>
      <c r="D14">
        <v>243.4168932755924</v>
      </c>
      <c r="E14">
        <v>1635.286176454211</v>
      </c>
      <c r="G14" s="2"/>
    </row>
    <row r="15" spans="1:7" x14ac:dyDescent="0.3">
      <c r="A15" s="1">
        <v>1850.311295968799</v>
      </c>
      <c r="B15">
        <v>2.4931330202493518</v>
      </c>
      <c r="C15">
        <v>1818.9500875625481</v>
      </c>
      <c r="D15">
        <v>260.8817654654157</v>
      </c>
      <c r="E15">
        <v>1752.616012034774</v>
      </c>
      <c r="G15" s="2"/>
    </row>
    <row r="16" spans="1:7" x14ac:dyDescent="0.3">
      <c r="A16" s="1">
        <v>1974.1813956587059</v>
      </c>
      <c r="B16">
        <v>2.4774383816776648</v>
      </c>
      <c r="C16">
        <v>1940.720694037371</v>
      </c>
      <c r="D16">
        <v>278.34663765523788</v>
      </c>
      <c r="E16">
        <v>1869.945847615335</v>
      </c>
      <c r="G16" s="2"/>
    </row>
    <row r="17" spans="1:7" x14ac:dyDescent="0.3">
      <c r="A17" s="1">
        <v>2098.0514953486131</v>
      </c>
      <c r="B17">
        <v>2.4618594877311599</v>
      </c>
      <c r="C17">
        <v>2062.4913005121971</v>
      </c>
      <c r="D17">
        <v>295.8115098450595</v>
      </c>
      <c r="E17">
        <v>1987.275683195897</v>
      </c>
      <c r="G17" s="2"/>
    </row>
    <row r="18" spans="1:7" x14ac:dyDescent="0.3">
      <c r="A18" s="1">
        <v>2221.921595038521</v>
      </c>
      <c r="B18">
        <v>2.4498094672715989</v>
      </c>
      <c r="C18">
        <v>2184.2619069870211</v>
      </c>
      <c r="D18">
        <v>313.27638203488368</v>
      </c>
      <c r="E18">
        <v>2104.6055187764591</v>
      </c>
      <c r="G18" s="2"/>
    </row>
    <row r="19" spans="1:7" x14ac:dyDescent="0.3">
      <c r="A19" s="1">
        <v>2345.791694728428</v>
      </c>
      <c r="B19">
        <v>2.4373218354113901</v>
      </c>
      <c r="C19">
        <v>2306.0325134618461</v>
      </c>
      <c r="D19">
        <v>330.74125422470541</v>
      </c>
      <c r="E19">
        <v>2221.935354357021</v>
      </c>
      <c r="G19" s="2"/>
    </row>
    <row r="20" spans="1:7" x14ac:dyDescent="0.3">
      <c r="A20" s="1">
        <v>2469.6617944183358</v>
      </c>
      <c r="B20">
        <v>2.427590107915226</v>
      </c>
      <c r="C20">
        <v>2427.8031199366692</v>
      </c>
      <c r="D20">
        <v>348.20612641452908</v>
      </c>
      <c r="E20">
        <v>2339.2651899375828</v>
      </c>
      <c r="G20" s="2"/>
    </row>
    <row r="21" spans="1:7" x14ac:dyDescent="0.3">
      <c r="A21" s="1">
        <v>2593.5318941082428</v>
      </c>
      <c r="B21">
        <v>2.4171402908843569</v>
      </c>
      <c r="C21">
        <v>2549.5737264114941</v>
      </c>
      <c r="D21">
        <v>365.67099860435189</v>
      </c>
      <c r="E21">
        <v>2456.5950255181451</v>
      </c>
      <c r="G21" s="2"/>
    </row>
    <row r="22" spans="1:7" x14ac:dyDescent="0.3">
      <c r="A22" s="1">
        <v>2717.4019937981511</v>
      </c>
      <c r="B22">
        <v>2.4087117750171401</v>
      </c>
      <c r="C22">
        <v>2671.3443328863182</v>
      </c>
      <c r="D22">
        <v>383.135870794173</v>
      </c>
      <c r="E22">
        <v>2573.9248610987061</v>
      </c>
      <c r="G22" s="2"/>
    </row>
    <row r="23" spans="1:7" x14ac:dyDescent="0.3">
      <c r="A23" s="1">
        <v>2841.272093488059</v>
      </c>
      <c r="B23">
        <v>2.3997264221482371</v>
      </c>
      <c r="C23">
        <v>2793.1149393611422</v>
      </c>
      <c r="D23">
        <v>400.60074298399689</v>
      </c>
      <c r="E23">
        <v>2691.2546966792679</v>
      </c>
      <c r="G23" s="2"/>
    </row>
    <row r="24" spans="1:7" x14ac:dyDescent="0.3">
      <c r="A24" s="1">
        <v>2965.142193177966</v>
      </c>
      <c r="B24">
        <v>2.3924355877254171</v>
      </c>
      <c r="C24">
        <v>2914.8855458359672</v>
      </c>
      <c r="D24">
        <v>418.06561517381931</v>
      </c>
      <c r="E24">
        <v>2808.5845322598311</v>
      </c>
      <c r="G24" s="2"/>
    </row>
    <row r="25" spans="1:7" x14ac:dyDescent="0.3">
      <c r="A25" s="1">
        <v>3089.0122928678738</v>
      </c>
      <c r="B25">
        <v>2.3843086846753878</v>
      </c>
      <c r="C25">
        <v>3036.6561523107921</v>
      </c>
      <c r="D25">
        <v>435.53048736364178</v>
      </c>
      <c r="E25">
        <v>2925.914367840393</v>
      </c>
      <c r="G25" s="2"/>
    </row>
    <row r="26" spans="1:7" x14ac:dyDescent="0.3">
      <c r="A26" s="1">
        <v>3212.8823925577822</v>
      </c>
      <c r="B26">
        <v>2.378175456216308</v>
      </c>
      <c r="C26">
        <v>3158.426758785617</v>
      </c>
      <c r="D26">
        <v>452.99535955346602</v>
      </c>
      <c r="E26">
        <v>3043.2442034209548</v>
      </c>
      <c r="G26" s="2"/>
    </row>
    <row r="27" spans="1:7" x14ac:dyDescent="0.3">
      <c r="A27" s="1">
        <v>3336.7524922476891</v>
      </c>
      <c r="B27">
        <v>2.371087866902347</v>
      </c>
      <c r="C27">
        <v>3280.1973652604388</v>
      </c>
      <c r="D27">
        <v>470.46023174328678</v>
      </c>
      <c r="E27">
        <v>3160.5740390015148</v>
      </c>
      <c r="G27" s="2"/>
    </row>
    <row r="28" spans="1:7" x14ac:dyDescent="0.3">
      <c r="A28" s="1">
        <v>3460.622591937597</v>
      </c>
      <c r="B28">
        <v>2.3658197078067089</v>
      </c>
      <c r="C28">
        <v>3401.9679717352651</v>
      </c>
      <c r="D28">
        <v>487.92510393310982</v>
      </c>
      <c r="E28">
        <v>3277.903874582079</v>
      </c>
      <c r="G28" s="2"/>
    </row>
    <row r="29" spans="1:7" x14ac:dyDescent="0.3">
      <c r="A29" s="1">
        <v>3584.492691627504</v>
      </c>
      <c r="B29">
        <v>2.359613088874819</v>
      </c>
      <c r="C29">
        <v>3523.7385782100878</v>
      </c>
      <c r="D29">
        <v>505.3899761229323</v>
      </c>
      <c r="E29">
        <v>3395.2337101626399</v>
      </c>
      <c r="G29" s="2"/>
    </row>
    <row r="30" spans="1:7" x14ac:dyDescent="0.3">
      <c r="A30" s="1">
        <v>3708.3627913174118</v>
      </c>
      <c r="B30">
        <v>2.354908268346358</v>
      </c>
      <c r="C30">
        <v>3645.5091846849132</v>
      </c>
      <c r="D30">
        <v>522.85484831275346</v>
      </c>
      <c r="E30">
        <v>3512.5635457432022</v>
      </c>
      <c r="G30" s="2"/>
    </row>
    <row r="31" spans="1:7" x14ac:dyDescent="0.3">
      <c r="A31" s="1">
        <v>3832.2328910073188</v>
      </c>
      <c r="B31">
        <v>2.3494608001022148</v>
      </c>
      <c r="C31">
        <v>3767.2797911597372</v>
      </c>
      <c r="D31">
        <v>540.31972050257457</v>
      </c>
      <c r="E31">
        <v>3629.8933813237641</v>
      </c>
      <c r="G31" s="2"/>
    </row>
    <row r="32" spans="1:7" x14ac:dyDescent="0.3">
      <c r="A32" s="1">
        <v>3956.1029906972271</v>
      </c>
      <c r="B32">
        <v>2.3445226001436219</v>
      </c>
      <c r="C32">
        <v>3889.0503976345631</v>
      </c>
      <c r="D32">
        <v>557.78459269240079</v>
      </c>
      <c r="E32">
        <v>3747.2232169043259</v>
      </c>
      <c r="G32" s="2"/>
    </row>
    <row r="33" spans="1:7" x14ac:dyDescent="0.3">
      <c r="A33" s="1">
        <v>4079.973090387135</v>
      </c>
      <c r="B33">
        <v>2.339928367049565</v>
      </c>
      <c r="C33">
        <v>4010.8210041093862</v>
      </c>
      <c r="D33">
        <v>575.2494648822227</v>
      </c>
      <c r="E33">
        <v>3864.5530524848882</v>
      </c>
      <c r="G33" s="2"/>
    </row>
    <row r="34" spans="1:7" x14ac:dyDescent="0.3">
      <c r="A34" s="1">
        <v>4203.843190077042</v>
      </c>
      <c r="B34">
        <v>2.3355860185633688</v>
      </c>
      <c r="C34">
        <v>4132.5916105842098</v>
      </c>
      <c r="D34">
        <v>592.71433707204619</v>
      </c>
      <c r="E34">
        <v>3981.8828880654501</v>
      </c>
      <c r="G34" s="2"/>
    </row>
    <row r="35" spans="1:7" x14ac:dyDescent="0.3">
      <c r="A35" s="1">
        <v>4327.7132897669499</v>
      </c>
      <c r="B35">
        <v>2.331453093497402</v>
      </c>
      <c r="C35">
        <v>4254.3622170590352</v>
      </c>
      <c r="D35">
        <v>610.17920926186753</v>
      </c>
      <c r="E35">
        <v>4099.2127236460119</v>
      </c>
      <c r="G35" s="2"/>
    </row>
    <row r="36" spans="1:7" x14ac:dyDescent="0.3">
      <c r="A36" s="1">
        <v>4451.5833894568568</v>
      </c>
      <c r="B36">
        <v>2.3275442224294229</v>
      </c>
      <c r="C36">
        <v>4376.1328235338588</v>
      </c>
      <c r="D36">
        <v>627.64408145168932</v>
      </c>
      <c r="E36">
        <v>4216.5425592265747</v>
      </c>
      <c r="G36" s="2"/>
    </row>
    <row r="37" spans="1:7" x14ac:dyDescent="0.3">
      <c r="A37" s="1">
        <v>4575.4534891467656</v>
      </c>
      <c r="B37">
        <v>2.3238213280909932</v>
      </c>
      <c r="C37">
        <v>4497.9034300086851</v>
      </c>
      <c r="D37">
        <v>645.10895364151406</v>
      </c>
      <c r="E37">
        <v>4333.8723948071374</v>
      </c>
      <c r="G37" s="2"/>
    </row>
    <row r="38" spans="1:7" x14ac:dyDescent="0.3">
      <c r="A38" s="1">
        <v>4699.3235888366726</v>
      </c>
      <c r="B38">
        <v>2.3207183622577432</v>
      </c>
      <c r="C38">
        <v>4619.6740364835086</v>
      </c>
      <c r="D38">
        <v>662.57382583133574</v>
      </c>
      <c r="E38">
        <v>4451.2022303876993</v>
      </c>
      <c r="G38" s="2"/>
    </row>
    <row r="39" spans="1:7" x14ac:dyDescent="0.3">
      <c r="A39" s="1">
        <v>4823.1936885265804</v>
      </c>
      <c r="B39">
        <v>2.317306970657889</v>
      </c>
      <c r="C39">
        <v>4741.444642958334</v>
      </c>
      <c r="D39">
        <v>680.03869802115798</v>
      </c>
      <c r="E39">
        <v>4568.5320659682602</v>
      </c>
      <c r="G39" s="2"/>
    </row>
    <row r="40" spans="1:7" x14ac:dyDescent="0.3">
      <c r="A40" s="1">
        <v>4947.0637882164874</v>
      </c>
      <c r="B40">
        <v>2.3140292765477439</v>
      </c>
      <c r="C40">
        <v>4863.2152494331567</v>
      </c>
      <c r="D40">
        <v>697.50357021098193</v>
      </c>
      <c r="E40">
        <v>4685.8619015488212</v>
      </c>
      <c r="G40" s="2"/>
    </row>
    <row r="41" spans="1:7" x14ac:dyDescent="0.3">
      <c r="A41" s="1">
        <v>5070.9338879063953</v>
      </c>
      <c r="B41">
        <v>2.3108795651748029</v>
      </c>
      <c r="C41">
        <v>4984.9858559079812</v>
      </c>
      <c r="D41">
        <v>714.96844240080202</v>
      </c>
      <c r="E41">
        <v>4803.1917371293848</v>
      </c>
      <c r="G41" s="2"/>
    </row>
    <row r="42" spans="1:7" x14ac:dyDescent="0.3">
      <c r="A42" s="1">
        <v>5194.8039875963022</v>
      </c>
      <c r="B42">
        <v>2.307852860297293</v>
      </c>
      <c r="C42">
        <v>5106.7564623828066</v>
      </c>
      <c r="D42">
        <v>732.43331459062676</v>
      </c>
      <c r="E42">
        <v>4920.5215727099458</v>
      </c>
      <c r="G42" s="2"/>
    </row>
    <row r="43" spans="1:7" x14ac:dyDescent="0.3">
      <c r="A43" s="1">
        <v>5318.6740872862101</v>
      </c>
      <c r="B43">
        <v>2.3051216406364561</v>
      </c>
      <c r="C43">
        <v>5228.5270688576311</v>
      </c>
      <c r="D43">
        <v>749.89818678044992</v>
      </c>
      <c r="E43">
        <v>5037.8514082905094</v>
      </c>
      <c r="G43" s="2"/>
    </row>
    <row r="44" spans="1:7" x14ac:dyDescent="0.3">
      <c r="A44" s="1">
        <v>5442.544186976118</v>
      </c>
      <c r="B44">
        <v>2.3023266237249929</v>
      </c>
      <c r="C44">
        <v>5350.2976753324538</v>
      </c>
      <c r="D44">
        <v>767.36305897026784</v>
      </c>
      <c r="E44">
        <v>5155.1812438710685</v>
      </c>
      <c r="G44" s="2"/>
    </row>
    <row r="45" spans="1:7" x14ac:dyDescent="0.3">
      <c r="A45" s="1">
        <v>5566.414286666025</v>
      </c>
      <c r="B45">
        <v>2.299623746694222</v>
      </c>
      <c r="C45">
        <v>5472.0682818072783</v>
      </c>
      <c r="D45">
        <v>784.82793116009123</v>
      </c>
      <c r="E45">
        <v>5272.5110794516313</v>
      </c>
      <c r="G45" s="2"/>
    </row>
    <row r="46" spans="1:7" x14ac:dyDescent="0.3">
      <c r="A46" s="1">
        <v>5690.2843863559328</v>
      </c>
      <c r="B46">
        <v>2.2970195509317382</v>
      </c>
      <c r="C46">
        <v>5593.8388882821037</v>
      </c>
      <c r="D46">
        <v>802.29280334991779</v>
      </c>
      <c r="E46">
        <v>5389.840915032195</v>
      </c>
      <c r="G46" s="2"/>
    </row>
    <row r="47" spans="1:7" x14ac:dyDescent="0.3">
      <c r="A47" s="1">
        <v>5814.1544860458398</v>
      </c>
      <c r="B47">
        <v>2.2945033476553371</v>
      </c>
      <c r="C47">
        <v>5715.6094947569272</v>
      </c>
      <c r="D47">
        <v>819.7576755397406</v>
      </c>
      <c r="E47">
        <v>5507.170750612755</v>
      </c>
      <c r="G47" s="2"/>
    </row>
    <row r="48" spans="1:7" x14ac:dyDescent="0.3">
      <c r="A48" s="1">
        <v>5938.0245857357477</v>
      </c>
      <c r="B48">
        <v>2.2920809949953962</v>
      </c>
      <c r="C48">
        <v>5837.3801012317526</v>
      </c>
      <c r="D48">
        <v>837.22254772956137</v>
      </c>
      <c r="E48">
        <v>5624.5005861933187</v>
      </c>
      <c r="G48" s="2"/>
    </row>
    <row r="49" spans="1:7" x14ac:dyDescent="0.3">
      <c r="A49" s="1">
        <v>6061.8946854256556</v>
      </c>
      <c r="B49">
        <v>2.2897310593871771</v>
      </c>
      <c r="C49">
        <v>5959.1507077065762</v>
      </c>
      <c r="D49">
        <v>854.68741991938509</v>
      </c>
      <c r="E49">
        <v>5741.8304217738796</v>
      </c>
      <c r="G49" s="2"/>
    </row>
    <row r="50" spans="1:7" x14ac:dyDescent="0.3">
      <c r="A50" s="1">
        <v>6185.7647851155634</v>
      </c>
      <c r="B50">
        <v>2.287457674771312</v>
      </c>
      <c r="C50">
        <v>6080.9213141814016</v>
      </c>
      <c r="D50">
        <v>872.15229210920722</v>
      </c>
      <c r="E50">
        <v>5859.1602573544405</v>
      </c>
      <c r="G50" s="2"/>
    </row>
    <row r="51" spans="1:7" x14ac:dyDescent="0.3">
      <c r="A51" s="1">
        <v>6309.6348848054704</v>
      </c>
      <c r="B51">
        <v>2.2853878212564518</v>
      </c>
      <c r="C51">
        <v>6202.6919206562243</v>
      </c>
      <c r="D51">
        <v>889.6171642990289</v>
      </c>
      <c r="E51">
        <v>5976.4900929350033</v>
      </c>
      <c r="G51" s="2"/>
    </row>
    <row r="52" spans="1:7" x14ac:dyDescent="0.3">
      <c r="A52" s="1">
        <v>6433.5049844953774</v>
      </c>
      <c r="B52">
        <v>2.2832550723096579</v>
      </c>
      <c r="C52">
        <v>6324.4625271310479</v>
      </c>
      <c r="D52">
        <v>907.0820364888524</v>
      </c>
      <c r="E52">
        <v>6093.8199285155642</v>
      </c>
      <c r="G52" s="2"/>
    </row>
    <row r="53" spans="1:7" x14ac:dyDescent="0.3">
      <c r="A53" s="1">
        <v>6557.3750841852852</v>
      </c>
      <c r="B53">
        <v>2.2811904001695629</v>
      </c>
      <c r="C53">
        <v>6446.2331336058751</v>
      </c>
      <c r="D53">
        <v>924.54690867867646</v>
      </c>
      <c r="E53">
        <v>6211.1497640961279</v>
      </c>
      <c r="G53" s="2"/>
    </row>
    <row r="54" spans="1:7" x14ac:dyDescent="0.3">
      <c r="A54" s="1">
        <v>6681.245183875194</v>
      </c>
      <c r="B54">
        <v>2.2791958208294312</v>
      </c>
      <c r="C54">
        <v>6568.0037400806987</v>
      </c>
      <c r="D54">
        <v>942.011780868497</v>
      </c>
      <c r="E54">
        <v>6328.4795996766879</v>
      </c>
      <c r="G54" s="2"/>
    </row>
    <row r="55" spans="1:7" x14ac:dyDescent="0.3">
      <c r="A55" s="1">
        <v>6805.1152835651001</v>
      </c>
      <c r="B55">
        <v>2.2772496628920642</v>
      </c>
      <c r="C55">
        <v>6689.7743465555204</v>
      </c>
      <c r="D55">
        <v>959.47665305831606</v>
      </c>
      <c r="E55">
        <v>6445.8094352572489</v>
      </c>
      <c r="G55" s="2"/>
    </row>
    <row r="56" spans="1:7" x14ac:dyDescent="0.3">
      <c r="A56" s="1">
        <v>6928.9853832550079</v>
      </c>
      <c r="B56">
        <v>2.2753600662435969</v>
      </c>
      <c r="C56">
        <v>6811.5449530303458</v>
      </c>
      <c r="D56">
        <v>976.94152524813944</v>
      </c>
      <c r="E56">
        <v>6563.1392708378125</v>
      </c>
      <c r="G56" s="2"/>
    </row>
    <row r="57" spans="1:7" x14ac:dyDescent="0.3">
      <c r="A57" s="1">
        <v>7052.8554829449158</v>
      </c>
      <c r="B57">
        <v>2.273524249346905</v>
      </c>
      <c r="C57">
        <v>6933.3155595051712</v>
      </c>
      <c r="D57">
        <v>994.40639743796271</v>
      </c>
      <c r="E57">
        <v>6680.4691064183753</v>
      </c>
      <c r="G57" s="2"/>
    </row>
    <row r="58" spans="1:7" x14ac:dyDescent="0.3">
      <c r="A58" s="1">
        <v>7176.7255826348237</v>
      </c>
      <c r="B58">
        <v>2.2717460873810511</v>
      </c>
      <c r="C58">
        <v>7055.0861659799948</v>
      </c>
      <c r="D58">
        <v>1011.871269627786</v>
      </c>
      <c r="E58">
        <v>6797.7989419989362</v>
      </c>
      <c r="G58" s="2"/>
    </row>
    <row r="59" spans="1:7" x14ac:dyDescent="0.3">
      <c r="A59" s="1">
        <v>7300.5956823247316</v>
      </c>
      <c r="B59">
        <v>2.270010471645358</v>
      </c>
      <c r="C59">
        <v>7176.8567724548211</v>
      </c>
      <c r="D59">
        <v>1029.336141817611</v>
      </c>
      <c r="E59">
        <v>6915.128777579499</v>
      </c>
      <c r="G59" s="2"/>
    </row>
    <row r="60" spans="1:7" x14ac:dyDescent="0.3">
      <c r="A60" s="1">
        <v>7424.4657820146394</v>
      </c>
      <c r="B60">
        <v>2.268321688747307</v>
      </c>
      <c r="C60">
        <v>7298.6273789296438</v>
      </c>
      <c r="D60">
        <v>1046.8010140074321</v>
      </c>
      <c r="E60">
        <v>7032.458613160059</v>
      </c>
      <c r="G60" s="2"/>
    </row>
    <row r="61" spans="1:7" x14ac:dyDescent="0.3">
      <c r="A61" s="1">
        <v>7548.3358817045464</v>
      </c>
      <c r="B61">
        <v>2.2666777035799899</v>
      </c>
      <c r="C61">
        <v>7420.3979854044692</v>
      </c>
      <c r="D61">
        <v>1064.265886197257</v>
      </c>
      <c r="E61">
        <v>7149.7884487406236</v>
      </c>
      <c r="G61" s="2"/>
    </row>
    <row r="62" spans="1:7" x14ac:dyDescent="0.3">
      <c r="A62" s="1">
        <v>7672.2059813944534</v>
      </c>
      <c r="B62">
        <v>2.2650770172682511</v>
      </c>
      <c r="C62">
        <v>7542.1685918792937</v>
      </c>
      <c r="D62">
        <v>1081.7307583870761</v>
      </c>
      <c r="E62">
        <v>7267.1182843211845</v>
      </c>
      <c r="G62" s="2"/>
    </row>
    <row r="63" spans="1:7" x14ac:dyDescent="0.3">
      <c r="A63" s="1">
        <v>7796.0760810843612</v>
      </c>
      <c r="B63">
        <v>2.263523314324519</v>
      </c>
      <c r="C63">
        <v>7663.9391983541173</v>
      </c>
      <c r="D63">
        <v>1099.195630576902</v>
      </c>
      <c r="E63">
        <v>7384.4481199017464</v>
      </c>
      <c r="G63" s="2"/>
    </row>
    <row r="64" spans="1:7" x14ac:dyDescent="0.3">
      <c r="A64" s="1">
        <v>7919.9461807742691</v>
      </c>
      <c r="B64">
        <v>2.2620203408382671</v>
      </c>
      <c r="C64">
        <v>7785.7098048289417</v>
      </c>
      <c r="D64">
        <v>1116.6605027667249</v>
      </c>
      <c r="E64">
        <v>7501.7779554823082</v>
      </c>
      <c r="G64" s="2"/>
    </row>
    <row r="65" spans="1:7" x14ac:dyDescent="0.3">
      <c r="A65" s="1">
        <v>8043.816280464177</v>
      </c>
      <c r="B65">
        <v>2.2605371390248532</v>
      </c>
      <c r="C65">
        <v>7907.4804113037671</v>
      </c>
      <c r="D65">
        <v>1134.125374956549</v>
      </c>
      <c r="E65">
        <v>7619.1077910628701</v>
      </c>
      <c r="G65" s="2"/>
    </row>
    <row r="66" spans="1:7" x14ac:dyDescent="0.3">
      <c r="A66" s="1">
        <v>8167.686380154084</v>
      </c>
      <c r="B66">
        <v>2.259090211832897</v>
      </c>
      <c r="C66">
        <v>8029.2510177785907</v>
      </c>
      <c r="D66">
        <v>1151.5902471463669</v>
      </c>
      <c r="E66">
        <v>7736.4376266434301</v>
      </c>
      <c r="G66" s="2"/>
    </row>
    <row r="67" spans="1:7" x14ac:dyDescent="0.3">
      <c r="A67" s="1">
        <v>8291.55647984399</v>
      </c>
      <c r="B67">
        <v>2.257678128338251</v>
      </c>
      <c r="C67">
        <v>8151.0216242534143</v>
      </c>
      <c r="D67">
        <v>1169.055119336188</v>
      </c>
      <c r="E67">
        <v>7853.7674622239938</v>
      </c>
      <c r="G67" s="2"/>
    </row>
    <row r="68" spans="1:7" x14ac:dyDescent="0.3">
      <c r="A68" s="1">
        <v>8415.4265795338997</v>
      </c>
      <c r="B68">
        <v>2.2562995345906018</v>
      </c>
      <c r="C68">
        <v>8272.7922307282388</v>
      </c>
      <c r="D68">
        <v>1186.5199915260141</v>
      </c>
      <c r="E68">
        <v>7971.0972978045547</v>
      </c>
      <c r="G68" s="2"/>
    </row>
    <row r="69" spans="1:7" x14ac:dyDescent="0.3">
      <c r="A69" s="1">
        <v>8539.2966792238058</v>
      </c>
      <c r="B69">
        <v>2.254955481976368</v>
      </c>
      <c r="C69">
        <v>8394.5628372030624</v>
      </c>
      <c r="D69">
        <v>1203.9848637158379</v>
      </c>
      <c r="E69">
        <v>8088.4271333851193</v>
      </c>
      <c r="G69" s="2"/>
    </row>
    <row r="70" spans="1:7" x14ac:dyDescent="0.3">
      <c r="A70" s="1">
        <v>8663.1667789137136</v>
      </c>
      <c r="B70">
        <v>2.2536400658560112</v>
      </c>
      <c r="C70">
        <v>8516.3334436778914</v>
      </c>
      <c r="D70">
        <v>1221.4497359056591</v>
      </c>
      <c r="E70">
        <v>8205.7569689656812</v>
      </c>
      <c r="G70" s="2"/>
    </row>
    <row r="71" spans="1:7" x14ac:dyDescent="0.3">
      <c r="A71" s="1">
        <v>8787.0368786036215</v>
      </c>
      <c r="B71">
        <v>2.2523544925922212</v>
      </c>
      <c r="C71">
        <v>8638.1040501527114</v>
      </c>
      <c r="D71">
        <v>1238.914608095474</v>
      </c>
      <c r="E71">
        <v>8323.086804546243</v>
      </c>
      <c r="G71" s="2"/>
    </row>
    <row r="72" spans="1:7" x14ac:dyDescent="0.3">
      <c r="A72" s="1">
        <v>8910.9069782935312</v>
      </c>
      <c r="B72">
        <v>2.2510976691977489</v>
      </c>
      <c r="C72">
        <v>8759.8746566275386</v>
      </c>
      <c r="D72">
        <v>1256.379480285304</v>
      </c>
      <c r="E72">
        <v>8440.4166401268049</v>
      </c>
      <c r="G72" s="2"/>
    </row>
    <row r="73" spans="1:7" x14ac:dyDescent="0.3">
      <c r="A73" s="1">
        <v>9034.7770779834373</v>
      </c>
      <c r="B73">
        <v>2.249855504300784</v>
      </c>
      <c r="C73">
        <v>8881.6452631023603</v>
      </c>
      <c r="D73">
        <v>1273.8443524751281</v>
      </c>
      <c r="E73">
        <v>8557.7464757073649</v>
      </c>
      <c r="G73" s="2"/>
    </row>
    <row r="74" spans="1:7" x14ac:dyDescent="0.3">
      <c r="A74" s="1">
        <v>9158.6471776733451</v>
      </c>
      <c r="B74">
        <v>2.24865514381047</v>
      </c>
      <c r="C74">
        <v>9003.4158695771857</v>
      </c>
      <c r="D74">
        <v>1291.3092246649519</v>
      </c>
      <c r="E74">
        <v>8675.0763112879285</v>
      </c>
      <c r="G74" s="2"/>
    </row>
    <row r="75" spans="1:7" x14ac:dyDescent="0.3">
      <c r="A75" s="1">
        <v>9282.5172773632512</v>
      </c>
      <c r="B75">
        <v>2.2474859275955259</v>
      </c>
      <c r="C75">
        <v>9125.1864760520111</v>
      </c>
      <c r="D75">
        <v>1308.774096854768</v>
      </c>
      <c r="E75">
        <v>8792.4061468684904</v>
      </c>
      <c r="G75" s="2"/>
    </row>
    <row r="76" spans="1:7" x14ac:dyDescent="0.3">
      <c r="A76" s="1">
        <v>9406.3873770531609</v>
      </c>
      <c r="B76">
        <v>2.2465828951675682</v>
      </c>
      <c r="C76">
        <v>9246.9570825268365</v>
      </c>
      <c r="D76">
        <v>1326.2389690445921</v>
      </c>
      <c r="E76">
        <v>8909.7359824490522</v>
      </c>
      <c r="G76" s="2"/>
    </row>
    <row r="77" spans="1:7" x14ac:dyDescent="0.3">
      <c r="A77" s="1">
        <v>9530.2574767430669</v>
      </c>
      <c r="B77">
        <v>2.2454275348845121</v>
      </c>
      <c r="C77">
        <v>9368.7276890016583</v>
      </c>
      <c r="D77">
        <v>1343.703841234412</v>
      </c>
      <c r="E77">
        <v>9027.0658180296141</v>
      </c>
      <c r="G77" s="2"/>
    </row>
    <row r="78" spans="1:7" x14ac:dyDescent="0.3">
      <c r="A78" s="1">
        <v>9654.127576432973</v>
      </c>
      <c r="B78">
        <v>2.2443019626421279</v>
      </c>
      <c r="C78">
        <v>9490.4982954764837</v>
      </c>
      <c r="D78">
        <v>1361.1687134242411</v>
      </c>
      <c r="E78">
        <v>9144.3956536101759</v>
      </c>
      <c r="G78" s="2"/>
    </row>
    <row r="79" spans="1:7" x14ac:dyDescent="0.3">
      <c r="A79" s="1">
        <v>9777.9976761228809</v>
      </c>
      <c r="B79">
        <v>2.2432073991313559</v>
      </c>
      <c r="C79">
        <v>9612.2689019513091</v>
      </c>
      <c r="D79">
        <v>1378.6335856140629</v>
      </c>
      <c r="E79">
        <v>9261.725489190736</v>
      </c>
      <c r="G79" s="2"/>
    </row>
    <row r="80" spans="1:7" x14ac:dyDescent="0.3">
      <c r="A80" s="1">
        <v>9901.8677758127906</v>
      </c>
      <c r="B80">
        <v>2.242147809519202</v>
      </c>
      <c r="C80">
        <v>9734.0395084261309</v>
      </c>
      <c r="D80">
        <v>1396.098457803884</v>
      </c>
      <c r="E80">
        <v>9379.0553247712996</v>
      </c>
      <c r="G80" s="2"/>
    </row>
    <row r="81" spans="1:7" x14ac:dyDescent="0.3">
      <c r="A81" s="1">
        <v>10025.7378755027</v>
      </c>
      <c r="B81">
        <v>2.2411042575160312</v>
      </c>
      <c r="C81">
        <v>9855.8101149009581</v>
      </c>
      <c r="D81">
        <v>1413.5633299937119</v>
      </c>
      <c r="E81">
        <v>9496.3851603518633</v>
      </c>
      <c r="G81" s="2"/>
    </row>
    <row r="82" spans="1:7" x14ac:dyDescent="0.3">
      <c r="A82" s="1">
        <v>10149.607975192601</v>
      </c>
      <c r="B82">
        <v>2.2400829315643591</v>
      </c>
      <c r="C82">
        <v>9977.5807213757816</v>
      </c>
      <c r="D82">
        <v>1431.0282021835301</v>
      </c>
      <c r="E82">
        <v>9613.7149959324252</v>
      </c>
      <c r="G82" s="2"/>
    </row>
    <row r="83" spans="1:7" x14ac:dyDescent="0.3">
      <c r="A83" s="1">
        <v>10273.478074882511</v>
      </c>
      <c r="B83">
        <v>2.239082413836865</v>
      </c>
      <c r="C83">
        <v>10099.351327850611</v>
      </c>
      <c r="D83">
        <v>1448.4930743733521</v>
      </c>
      <c r="E83">
        <v>9731.044831512987</v>
      </c>
      <c r="G83" s="2"/>
    </row>
    <row r="84" spans="1:7" x14ac:dyDescent="0.3">
      <c r="A84" s="1">
        <v>10397.34817457242</v>
      </c>
      <c r="B84">
        <v>2.2381016170151731</v>
      </c>
      <c r="C84">
        <v>10221.121934325431</v>
      </c>
      <c r="D84">
        <v>1465.957946563178</v>
      </c>
      <c r="E84">
        <v>9848.374667093547</v>
      </c>
      <c r="G84" s="2"/>
    </row>
    <row r="85" spans="1:7" x14ac:dyDescent="0.3">
      <c r="A85" s="1">
        <v>10521.21827426233</v>
      </c>
      <c r="B85">
        <v>2.2371396669117671</v>
      </c>
      <c r="C85">
        <v>10342.892540800251</v>
      </c>
      <c r="D85">
        <v>1483.422818753</v>
      </c>
      <c r="E85">
        <v>9965.7045026741107</v>
      </c>
      <c r="G85" s="2"/>
    </row>
    <row r="86" spans="1:7" x14ac:dyDescent="0.3">
      <c r="A86" s="1">
        <v>10645.08837395224</v>
      </c>
      <c r="B86">
        <v>2.236201940637593</v>
      </c>
      <c r="C86">
        <v>10464.66314727508</v>
      </c>
      <c r="D86">
        <v>1500.8876909428161</v>
      </c>
      <c r="E86">
        <v>10083.034338254671</v>
      </c>
      <c r="G86" s="2"/>
    </row>
    <row r="87" spans="1:7" x14ac:dyDescent="0.3">
      <c r="A87" s="1">
        <v>10768.95847364214</v>
      </c>
      <c r="B87">
        <v>2.2352773515672459</v>
      </c>
      <c r="C87">
        <v>10586.4337537499</v>
      </c>
      <c r="D87">
        <v>1518.3525631326429</v>
      </c>
      <c r="E87">
        <v>10200.364173835231</v>
      </c>
      <c r="G87" s="2"/>
    </row>
    <row r="88" spans="1:7" x14ac:dyDescent="0.3">
      <c r="A88" s="1">
        <v>10892.82857333205</v>
      </c>
      <c r="B88">
        <v>2.234367796948157</v>
      </c>
      <c r="C88">
        <v>10708.20436022473</v>
      </c>
      <c r="D88">
        <v>1535.8174353224631</v>
      </c>
      <c r="E88">
        <v>10317.6940094158</v>
      </c>
      <c r="G88" s="2"/>
    </row>
    <row r="89" spans="1:7" x14ac:dyDescent="0.3">
      <c r="A89" s="1">
        <v>11016.69867302196</v>
      </c>
      <c r="B89">
        <v>2.2334746120961828</v>
      </c>
      <c r="C89">
        <v>10829.97496669955</v>
      </c>
      <c r="D89">
        <v>1553.282307512284</v>
      </c>
      <c r="E89">
        <v>10435.02384499636</v>
      </c>
      <c r="G89" s="2"/>
    </row>
    <row r="90" spans="1:7" x14ac:dyDescent="0.3">
      <c r="A90" s="1">
        <v>11140.568772711869</v>
      </c>
      <c r="B90">
        <v>2.2326084783232778</v>
      </c>
      <c r="C90">
        <v>10951.745573174379</v>
      </c>
      <c r="D90">
        <v>1570.7471797021151</v>
      </c>
      <c r="E90">
        <v>10552.35368057692</v>
      </c>
      <c r="G90" s="2"/>
    </row>
    <row r="91" spans="1:7" x14ac:dyDescent="0.3">
      <c r="A91" s="1">
        <v>11264.43887240177</v>
      </c>
      <c r="B91">
        <v>2.2317465087890711</v>
      </c>
      <c r="C91">
        <v>11073.516179649199</v>
      </c>
      <c r="D91">
        <v>1588.2120518919371</v>
      </c>
      <c r="E91">
        <v>10669.68351615748</v>
      </c>
      <c r="G91" s="2"/>
    </row>
    <row r="92" spans="1:7" x14ac:dyDescent="0.3">
      <c r="A92" s="1">
        <v>11388.30897209168</v>
      </c>
      <c r="B92">
        <v>2.230899513670622</v>
      </c>
      <c r="C92">
        <v>11195.28678612403</v>
      </c>
      <c r="D92">
        <v>1605.6769240817609</v>
      </c>
      <c r="E92">
        <v>10787.013351738049</v>
      </c>
      <c r="G92" s="2"/>
    </row>
    <row r="93" spans="1:7" x14ac:dyDescent="0.3">
      <c r="A93" s="1">
        <v>11512.179071781589</v>
      </c>
      <c r="B93">
        <v>2.230067072798561</v>
      </c>
      <c r="C93">
        <v>11317.05739259885</v>
      </c>
      <c r="D93">
        <v>1623.14179627158</v>
      </c>
      <c r="E93">
        <v>10904.343187318609</v>
      </c>
      <c r="G93" s="2"/>
    </row>
    <row r="94" spans="1:7" x14ac:dyDescent="0.3">
      <c r="A94" s="1">
        <v>11636.049171471501</v>
      </c>
      <c r="B94">
        <v>2.2292505126848061</v>
      </c>
      <c r="C94">
        <v>11438.827999073679</v>
      </c>
      <c r="D94">
        <v>1640.606668461402</v>
      </c>
      <c r="E94">
        <v>11021.673022899169</v>
      </c>
      <c r="G94" s="2"/>
    </row>
    <row r="95" spans="1:7" x14ac:dyDescent="0.3">
      <c r="A95" s="1">
        <v>11759.9192711614</v>
      </c>
      <c r="B95">
        <v>2.228445975954398</v>
      </c>
      <c r="C95">
        <v>11560.598605548499</v>
      </c>
      <c r="D95">
        <v>1658.0715406512211</v>
      </c>
      <c r="E95">
        <v>11139.002858479729</v>
      </c>
      <c r="G95" s="2"/>
    </row>
    <row r="96" spans="1:7" x14ac:dyDescent="0.3">
      <c r="A96" s="1">
        <v>11883.789370851309</v>
      </c>
      <c r="B96">
        <v>2.2276548339914171</v>
      </c>
      <c r="C96">
        <v>11682.369212023321</v>
      </c>
      <c r="D96">
        <v>1675.5364128410499</v>
      </c>
      <c r="E96">
        <v>11256.332694060289</v>
      </c>
      <c r="G96" s="2"/>
    </row>
    <row r="97" spans="1:7" x14ac:dyDescent="0.3">
      <c r="A97" s="1">
        <v>12007.659470541221</v>
      </c>
      <c r="B97">
        <v>2.2268818806026238</v>
      </c>
      <c r="C97">
        <v>11804.13981849815</v>
      </c>
      <c r="D97">
        <v>1693.001285030866</v>
      </c>
      <c r="E97">
        <v>11373.662529640849</v>
      </c>
      <c r="G97" s="2"/>
    </row>
    <row r="98" spans="1:7" x14ac:dyDescent="0.3">
      <c r="A98" s="1">
        <v>12131.52957023113</v>
      </c>
      <c r="B98">
        <v>2.2261164175630821</v>
      </c>
      <c r="C98">
        <v>11925.91042497297</v>
      </c>
      <c r="D98">
        <v>1710.466157220693</v>
      </c>
      <c r="E98">
        <v>11490.992365221409</v>
      </c>
      <c r="G98" s="2"/>
    </row>
    <row r="99" spans="1:7" x14ac:dyDescent="0.3">
      <c r="A99" s="1">
        <v>12255.399669921029</v>
      </c>
      <c r="B99">
        <v>2.2253633180315409</v>
      </c>
      <c r="C99">
        <v>12047.68103144779</v>
      </c>
      <c r="D99">
        <v>1727.931029410518</v>
      </c>
      <c r="E99">
        <v>11608.32220080198</v>
      </c>
      <c r="G99" s="2"/>
    </row>
    <row r="100" spans="1:7" x14ac:dyDescent="0.3">
      <c r="A100" s="1">
        <v>12379.269769610941</v>
      </c>
      <c r="B100">
        <v>2.2246163774601291</v>
      </c>
      <c r="C100">
        <v>12169.451637922621</v>
      </c>
      <c r="D100">
        <v>1745.395901600335</v>
      </c>
      <c r="E100">
        <v>11725.65203638254</v>
      </c>
      <c r="G100" s="2"/>
    </row>
    <row r="101" spans="1:7" x14ac:dyDescent="0.3">
      <c r="A101" s="1">
        <v>12503.13986930085</v>
      </c>
      <c r="B101">
        <v>2.2238870891739051</v>
      </c>
      <c r="C101">
        <v>12291.222244397441</v>
      </c>
      <c r="D101">
        <v>1762.86077379016</v>
      </c>
      <c r="E101">
        <v>11842.9818719631</v>
      </c>
      <c r="G10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0EAE-4EAE-43AB-80A3-66D099A7BC6E}">
  <dimension ref="A2:F44"/>
  <sheetViews>
    <sheetView topLeftCell="A22" workbookViewId="0">
      <selection activeCell="F49" sqref="F49"/>
    </sheetView>
  </sheetViews>
  <sheetFormatPr defaultRowHeight="14.4" x14ac:dyDescent="0.3"/>
  <cols>
    <col min="1" max="1" width="37.88671875" style="5" customWidth="1"/>
    <col min="2" max="2" width="17.6640625" style="7" customWidth="1"/>
    <col min="3" max="3" width="18.33203125" style="6" customWidth="1"/>
    <col min="4" max="4" width="16" style="7" customWidth="1"/>
    <col min="5" max="5" width="14.33203125" style="6" customWidth="1"/>
    <col min="6" max="6" width="49" customWidth="1"/>
  </cols>
  <sheetData>
    <row r="2" spans="1:5" x14ac:dyDescent="0.3">
      <c r="A2" s="5" t="s">
        <v>0</v>
      </c>
      <c r="B2" s="7">
        <v>1.03</v>
      </c>
      <c r="C2" s="6" t="s">
        <v>1</v>
      </c>
      <c r="D2" s="7">
        <f>B2/2</f>
        <v>0.51500000000000001</v>
      </c>
      <c r="E2" s="6" t="s">
        <v>5</v>
      </c>
    </row>
    <row r="3" spans="1:5" x14ac:dyDescent="0.3">
      <c r="A3" s="5" t="s">
        <v>2</v>
      </c>
      <c r="B3" s="7">
        <f>0.7327688148106</f>
        <v>0.73276881481059997</v>
      </c>
      <c r="C3" s="6" t="s">
        <v>1</v>
      </c>
      <c r="D3" s="7">
        <f>B3/46.07</f>
        <v>1.5905552741710439E-2</v>
      </c>
      <c r="E3" s="6" t="s">
        <v>5</v>
      </c>
    </row>
    <row r="5" spans="1:5" x14ac:dyDescent="0.3">
      <c r="A5" s="5" t="s">
        <v>3</v>
      </c>
      <c r="B5" s="7">
        <v>2</v>
      </c>
      <c r="C5" s="6" t="s">
        <v>19</v>
      </c>
    </row>
    <row r="6" spans="1:5" x14ac:dyDescent="0.3">
      <c r="A6" s="5" t="s">
        <v>4</v>
      </c>
      <c r="B6" s="7">
        <v>1</v>
      </c>
      <c r="C6" s="6" t="s">
        <v>19</v>
      </c>
    </row>
    <row r="7" spans="1:5" x14ac:dyDescent="0.3">
      <c r="A7" s="5" t="s">
        <v>18</v>
      </c>
      <c r="B7" s="7">
        <f>B6</f>
        <v>1</v>
      </c>
      <c r="C7" s="6" t="s">
        <v>19</v>
      </c>
    </row>
    <row r="10" spans="1:5" x14ac:dyDescent="0.3">
      <c r="A10" s="5" t="s">
        <v>12</v>
      </c>
      <c r="B10" s="7">
        <v>0.85</v>
      </c>
      <c r="C10" s="6" t="s">
        <v>13</v>
      </c>
    </row>
    <row r="11" spans="1:5" x14ac:dyDescent="0.3">
      <c r="A11" s="12" t="s">
        <v>40</v>
      </c>
    </row>
    <row r="12" spans="1:5" x14ac:dyDescent="0.3">
      <c r="A12" s="5" t="s">
        <v>6</v>
      </c>
      <c r="B12" s="7">
        <f>TAL_MPSP_vs_cpcty!D9</f>
        <v>156.09253232647981</v>
      </c>
      <c r="C12" s="6" t="s">
        <v>11</v>
      </c>
      <c r="D12" s="7">
        <f>B12*1000/126.11004</f>
        <v>1237.7486544804824</v>
      </c>
      <c r="E12" s="6" t="s">
        <v>14</v>
      </c>
    </row>
    <row r="13" spans="1:5" x14ac:dyDescent="0.3">
      <c r="A13" s="5" t="s">
        <v>16</v>
      </c>
      <c r="B13" s="7">
        <f>_xlfn.XLOOKUP(B12,TAL_MPSP_vs_cpcty!D:D,TAL_MPSP_vs_cpcty!B:B)</f>
        <v>2.6494593828202251</v>
      </c>
      <c r="C13" s="6" t="s">
        <v>1</v>
      </c>
      <c r="D13" s="7">
        <f>B13*1000</f>
        <v>2649.4593828202251</v>
      </c>
      <c r="E13" s="6" t="s">
        <v>20</v>
      </c>
    </row>
    <row r="14" spans="1:5" x14ac:dyDescent="0.3">
      <c r="A14" s="5" t="s">
        <v>38</v>
      </c>
      <c r="B14" s="9">
        <f>D13*B12</f>
        <v>413560.82436056121</v>
      </c>
      <c r="C14" s="6" t="s">
        <v>23</v>
      </c>
    </row>
    <row r="15" spans="1:5" x14ac:dyDescent="0.3">
      <c r="A15" s="5" t="s">
        <v>22</v>
      </c>
      <c r="B15" s="7">
        <f>D15*2/1000</f>
        <v>4.2083454252336399</v>
      </c>
      <c r="C15" s="6" t="s">
        <v>11</v>
      </c>
      <c r="D15" s="7">
        <f>D23*B5</f>
        <v>2104.1727126168198</v>
      </c>
      <c r="E15" s="6" t="s">
        <v>14</v>
      </c>
    </row>
    <row r="16" spans="1:5" x14ac:dyDescent="0.3">
      <c r="A16" s="5" t="s">
        <v>36</v>
      </c>
      <c r="B16" s="9">
        <f>D15*D2</f>
        <v>1083.6489469976623</v>
      </c>
      <c r="C16" s="6" t="s">
        <v>23</v>
      </c>
    </row>
    <row r="17" spans="1:6" x14ac:dyDescent="0.3">
      <c r="A17" s="5" t="s">
        <v>21</v>
      </c>
      <c r="B17" s="7">
        <f>D17*46.07/1000</f>
        <v>48.469618435128446</v>
      </c>
      <c r="C17" s="6" t="s">
        <v>11</v>
      </c>
      <c r="D17" s="7">
        <f>D23*B6</f>
        <v>1052.0863563084099</v>
      </c>
      <c r="E17" s="6" t="s">
        <v>14</v>
      </c>
    </row>
    <row r="18" spans="1:6" x14ac:dyDescent="0.3">
      <c r="A18" s="5" t="s">
        <v>37</v>
      </c>
      <c r="B18" s="9">
        <f>D17*D3</f>
        <v>16.734015029097375</v>
      </c>
      <c r="C18" s="6" t="s">
        <v>23</v>
      </c>
    </row>
    <row r="22" spans="1:6" x14ac:dyDescent="0.3">
      <c r="A22" s="12" t="s">
        <v>51</v>
      </c>
    </row>
    <row r="23" spans="1:6" x14ac:dyDescent="0.3">
      <c r="A23" s="5" t="s">
        <v>15</v>
      </c>
      <c r="B23" s="9">
        <f>D23*160.21/1000</f>
        <v>168.55475514417037</v>
      </c>
      <c r="C23" s="6" t="s">
        <v>11</v>
      </c>
      <c r="D23" s="7">
        <f>D12*B10</f>
        <v>1052.0863563084099</v>
      </c>
      <c r="E23" s="6" t="s">
        <v>14</v>
      </c>
    </row>
    <row r="24" spans="1:6" x14ac:dyDescent="0.3">
      <c r="A24" s="5" t="s">
        <v>17</v>
      </c>
      <c r="B24" s="7">
        <f>18*D24</f>
        <v>18937.554413551377</v>
      </c>
      <c r="C24" s="6" t="s">
        <v>11</v>
      </c>
      <c r="D24" s="7">
        <f>B7*D23</f>
        <v>1052.0863563084099</v>
      </c>
      <c r="E24" s="6" t="s">
        <v>14</v>
      </c>
    </row>
    <row r="25" spans="1:6" x14ac:dyDescent="0.3">
      <c r="A25" s="5" t="s">
        <v>43</v>
      </c>
      <c r="B25" s="7">
        <f>D25*126.11004/1000</f>
        <v>23.413879848971987</v>
      </c>
      <c r="C25" s="6" t="s">
        <v>11</v>
      </c>
      <c r="D25" s="7">
        <f>D12-D23</f>
        <v>185.6622981720725</v>
      </c>
      <c r="E25" s="6" t="s">
        <v>14</v>
      </c>
    </row>
    <row r="27" spans="1:6" s="15" customFormat="1" x14ac:dyDescent="0.3">
      <c r="A27" s="12" t="s">
        <v>41</v>
      </c>
      <c r="B27" s="13"/>
      <c r="C27" s="14"/>
      <c r="D27" s="13"/>
      <c r="E27" s="14"/>
    </row>
    <row r="28" spans="1:6" x14ac:dyDescent="0.3">
      <c r="A28" s="5" t="s">
        <v>24</v>
      </c>
      <c r="B28" s="7">
        <v>0.8</v>
      </c>
      <c r="C28" s="6" t="s">
        <v>25</v>
      </c>
    </row>
    <row r="29" spans="1:6" x14ac:dyDescent="0.3">
      <c r="A29" s="5" t="s">
        <v>27</v>
      </c>
      <c r="B29" s="7">
        <f>(2.25936 + (4.184/1000)*(100-20))*B24*1000</f>
        <v>49125531.153105356</v>
      </c>
      <c r="C29" s="6" t="s">
        <v>26</v>
      </c>
    </row>
    <row r="30" spans="1:6" x14ac:dyDescent="0.3">
      <c r="A30" s="5" t="s">
        <v>31</v>
      </c>
      <c r="B30" s="7">
        <f>47.1*1000</f>
        <v>47100</v>
      </c>
      <c r="C30" s="6" t="s">
        <v>30</v>
      </c>
      <c r="F30" s="7" t="s">
        <v>28</v>
      </c>
    </row>
    <row r="31" spans="1:6" x14ac:dyDescent="0.3">
      <c r="A31" s="5" t="s">
        <v>32</v>
      </c>
      <c r="B31" s="8">
        <f>0.218*1000</f>
        <v>218</v>
      </c>
      <c r="C31" s="6" t="s">
        <v>20</v>
      </c>
    </row>
    <row r="32" spans="1:6" x14ac:dyDescent="0.3">
      <c r="A32" s="5" t="s">
        <v>33</v>
      </c>
      <c r="B32" s="7">
        <f>B29/(B30*B28)</f>
        <v>1303.756134636554</v>
      </c>
      <c r="C32" s="6" t="s">
        <v>34</v>
      </c>
    </row>
    <row r="33" spans="1:6" x14ac:dyDescent="0.3">
      <c r="A33" s="5" t="s">
        <v>35</v>
      </c>
      <c r="B33" s="9">
        <f>B32*B31</f>
        <v>284218.83735076874</v>
      </c>
      <c r="C33" s="6" t="s">
        <v>23</v>
      </c>
    </row>
    <row r="35" spans="1:6" x14ac:dyDescent="0.3">
      <c r="A35" s="12" t="s">
        <v>42</v>
      </c>
    </row>
    <row r="36" spans="1:6" x14ac:dyDescent="0.3">
      <c r="A36" s="5" t="s">
        <v>45</v>
      </c>
      <c r="B36" s="16">
        <v>2.2599999999999998</v>
      </c>
      <c r="C36" s="6" t="s">
        <v>29</v>
      </c>
      <c r="F36" s="17" t="s">
        <v>46</v>
      </c>
    </row>
    <row r="37" spans="1:6" x14ac:dyDescent="0.3">
      <c r="A37" s="5" t="s">
        <v>47</v>
      </c>
      <c r="B37" s="16">
        <f>4.184/1000</f>
        <v>4.1840000000000002E-3</v>
      </c>
      <c r="C37" s="6" t="s">
        <v>48</v>
      </c>
      <c r="F37" s="17" t="s">
        <v>46</v>
      </c>
    </row>
    <row r="38" spans="1:6" x14ac:dyDescent="0.3">
      <c r="A38" s="5" t="s">
        <v>44</v>
      </c>
      <c r="B38" s="7">
        <f>(B36 + (B37)*(100-20))*B23*1000</f>
        <v>437352.3942676817</v>
      </c>
      <c r="C38" s="6" t="s">
        <v>26</v>
      </c>
    </row>
    <row r="39" spans="1:6" x14ac:dyDescent="0.3">
      <c r="A39" s="5" t="s">
        <v>33</v>
      </c>
      <c r="B39" s="7">
        <f>B38/(B30*B28)</f>
        <v>11.607016833006414</v>
      </c>
      <c r="C39" s="6" t="s">
        <v>34</v>
      </c>
    </row>
    <row r="40" spans="1:6" x14ac:dyDescent="0.3">
      <c r="A40" s="5" t="s">
        <v>35</v>
      </c>
      <c r="B40" s="9">
        <f>B39*B31</f>
        <v>2530.3296695953982</v>
      </c>
      <c r="C40" s="6" t="s">
        <v>23</v>
      </c>
    </row>
    <row r="42" spans="1:6" x14ac:dyDescent="0.3">
      <c r="A42" s="12" t="s">
        <v>49</v>
      </c>
    </row>
    <row r="43" spans="1:6" x14ac:dyDescent="0.3">
      <c r="A43" s="5" t="s">
        <v>39</v>
      </c>
      <c r="B43" s="7">
        <f>B16 + B18 + B14 + B33 + B40</f>
        <v>701410.37434295204</v>
      </c>
      <c r="C43" s="6" t="s">
        <v>23</v>
      </c>
    </row>
    <row r="44" spans="1:6" x14ac:dyDescent="0.3">
      <c r="A44" s="5" t="s">
        <v>50</v>
      </c>
      <c r="B44" s="7">
        <f>B43/B23</f>
        <v>4161.3205972327087</v>
      </c>
      <c r="C44" s="6" t="s">
        <v>20</v>
      </c>
      <c r="D44" s="10">
        <f>B44/1000</f>
        <v>4.1613205972327085</v>
      </c>
      <c r="E44" s="11" t="s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4810-7744-4E7E-8F06-359C2FFC8787}">
  <dimension ref="A1:B101"/>
  <sheetViews>
    <sheetView tabSelected="1" workbookViewId="0">
      <selection activeCell="F8" sqref="F8"/>
    </sheetView>
  </sheetViews>
  <sheetFormatPr defaultRowHeight="14.4" x14ac:dyDescent="0.3"/>
  <sheetData>
    <row r="1" spans="1:2" ht="72" x14ac:dyDescent="0.3">
      <c r="A1" s="4" t="s">
        <v>7</v>
      </c>
      <c r="B1" s="4" t="s">
        <v>10</v>
      </c>
    </row>
    <row r="2" spans="1:2" x14ac:dyDescent="0.3">
      <c r="A2">
        <v>33.838426991946847</v>
      </c>
      <c r="B2">
        <v>3.793502503425775</v>
      </c>
    </row>
    <row r="3" spans="1:2" x14ac:dyDescent="0.3">
      <c r="A3">
        <v>51.303299187544049</v>
      </c>
      <c r="B3">
        <v>3.3255693243522861</v>
      </c>
    </row>
    <row r="4" spans="1:2" x14ac:dyDescent="0.3">
      <c r="A4">
        <v>68.768171377366727</v>
      </c>
      <c r="B4">
        <v>3.0816820692049798</v>
      </c>
    </row>
    <row r="5" spans="1:2" x14ac:dyDescent="0.3">
      <c r="A5">
        <v>86.233043567189242</v>
      </c>
      <c r="B5">
        <v>2.9317967323720291</v>
      </c>
    </row>
    <row r="6" spans="1:2" x14ac:dyDescent="0.3">
      <c r="A6">
        <v>103.6979157570122</v>
      </c>
      <c r="B6">
        <v>2.82906217886147</v>
      </c>
    </row>
    <row r="7" spans="1:2" x14ac:dyDescent="0.3">
      <c r="A7">
        <v>121.1627879468348</v>
      </c>
      <c r="B7">
        <v>2.754266787178433</v>
      </c>
    </row>
    <row r="8" spans="1:2" x14ac:dyDescent="0.3">
      <c r="A8">
        <v>138.62766013665751</v>
      </c>
      <c r="B8">
        <v>2.6958694512775558</v>
      </c>
    </row>
    <row r="9" spans="1:2" x14ac:dyDescent="0.3">
      <c r="A9">
        <v>156.09253232647981</v>
      </c>
      <c r="B9">
        <v>2.6494593828202251</v>
      </c>
    </row>
    <row r="10" spans="1:2" x14ac:dyDescent="0.3">
      <c r="A10">
        <v>173.55740451630231</v>
      </c>
      <c r="B10">
        <v>2.6129579136094261</v>
      </c>
    </row>
    <row r="11" spans="1:2" x14ac:dyDescent="0.3">
      <c r="A11">
        <v>191.0222767061253</v>
      </c>
      <c r="B11">
        <v>2.581508567343711</v>
      </c>
    </row>
    <row r="12" spans="1:2" x14ac:dyDescent="0.3">
      <c r="A12">
        <v>208.487148895948</v>
      </c>
      <c r="B12">
        <v>2.5534057198413218</v>
      </c>
    </row>
    <row r="13" spans="1:2" x14ac:dyDescent="0.3">
      <c r="A13">
        <v>225.95202108577041</v>
      </c>
      <c r="B13">
        <v>2.5311629058253931</v>
      </c>
    </row>
    <row r="14" spans="1:2" x14ac:dyDescent="0.3">
      <c r="A14">
        <v>243.4168932755924</v>
      </c>
      <c r="B14">
        <v>2.5098964159636128</v>
      </c>
    </row>
    <row r="15" spans="1:2" x14ac:dyDescent="0.3">
      <c r="A15">
        <v>260.8817654654157</v>
      </c>
      <c r="B15">
        <v>2.4931330202493518</v>
      </c>
    </row>
    <row r="16" spans="1:2" x14ac:dyDescent="0.3">
      <c r="A16">
        <v>278.34663765523788</v>
      </c>
      <c r="B16">
        <v>2.4774383816776648</v>
      </c>
    </row>
    <row r="17" spans="1:2" x14ac:dyDescent="0.3">
      <c r="A17">
        <v>295.8115098450595</v>
      </c>
      <c r="B17">
        <v>2.4618594877311599</v>
      </c>
    </row>
    <row r="18" spans="1:2" x14ac:dyDescent="0.3">
      <c r="A18">
        <v>313.27638203488368</v>
      </c>
      <c r="B18">
        <v>2.4498094672715989</v>
      </c>
    </row>
    <row r="19" spans="1:2" x14ac:dyDescent="0.3">
      <c r="A19">
        <v>330.74125422470541</v>
      </c>
      <c r="B19">
        <v>2.4373218354113901</v>
      </c>
    </row>
    <row r="20" spans="1:2" x14ac:dyDescent="0.3">
      <c r="A20">
        <v>348.20612641452908</v>
      </c>
      <c r="B20">
        <v>2.427590107915226</v>
      </c>
    </row>
    <row r="21" spans="1:2" x14ac:dyDescent="0.3">
      <c r="A21">
        <v>365.67099860435189</v>
      </c>
      <c r="B21">
        <v>2.4171402908843569</v>
      </c>
    </row>
    <row r="22" spans="1:2" x14ac:dyDescent="0.3">
      <c r="A22">
        <v>383.135870794173</v>
      </c>
      <c r="B22">
        <v>2.4087117750171401</v>
      </c>
    </row>
    <row r="23" spans="1:2" x14ac:dyDescent="0.3">
      <c r="A23">
        <v>400.60074298399689</v>
      </c>
      <c r="B23">
        <v>2.3997264221482371</v>
      </c>
    </row>
    <row r="24" spans="1:2" x14ac:dyDescent="0.3">
      <c r="A24">
        <v>418.06561517381931</v>
      </c>
      <c r="B24">
        <v>2.3924355877254171</v>
      </c>
    </row>
    <row r="25" spans="1:2" x14ac:dyDescent="0.3">
      <c r="A25">
        <v>435.53048736364178</v>
      </c>
      <c r="B25">
        <v>2.3843086846753878</v>
      </c>
    </row>
    <row r="26" spans="1:2" x14ac:dyDescent="0.3">
      <c r="A26">
        <v>452.99535955346602</v>
      </c>
      <c r="B26">
        <v>2.378175456216308</v>
      </c>
    </row>
    <row r="27" spans="1:2" x14ac:dyDescent="0.3">
      <c r="A27">
        <v>470.46023174328678</v>
      </c>
      <c r="B27">
        <v>2.371087866902347</v>
      </c>
    </row>
    <row r="28" spans="1:2" x14ac:dyDescent="0.3">
      <c r="A28">
        <v>487.92510393310982</v>
      </c>
      <c r="B28">
        <v>2.3658197078067089</v>
      </c>
    </row>
    <row r="29" spans="1:2" x14ac:dyDescent="0.3">
      <c r="A29">
        <v>505.3899761229323</v>
      </c>
      <c r="B29">
        <v>2.359613088874819</v>
      </c>
    </row>
    <row r="30" spans="1:2" x14ac:dyDescent="0.3">
      <c r="A30">
        <v>522.85484831275346</v>
      </c>
      <c r="B30">
        <v>2.354908268346358</v>
      </c>
    </row>
    <row r="31" spans="1:2" x14ac:dyDescent="0.3">
      <c r="A31">
        <v>540.31972050257457</v>
      </c>
      <c r="B31">
        <v>2.3494608001022148</v>
      </c>
    </row>
    <row r="32" spans="1:2" x14ac:dyDescent="0.3">
      <c r="A32">
        <v>557.78459269240079</v>
      </c>
      <c r="B32">
        <v>2.3445226001436219</v>
      </c>
    </row>
    <row r="33" spans="1:2" x14ac:dyDescent="0.3">
      <c r="A33">
        <v>575.2494648822227</v>
      </c>
      <c r="B33">
        <v>2.339928367049565</v>
      </c>
    </row>
    <row r="34" spans="1:2" x14ac:dyDescent="0.3">
      <c r="A34">
        <v>592.71433707204619</v>
      </c>
      <c r="B34">
        <v>2.3355860185633688</v>
      </c>
    </row>
    <row r="35" spans="1:2" x14ac:dyDescent="0.3">
      <c r="A35">
        <v>610.17920926186753</v>
      </c>
      <c r="B35">
        <v>2.331453093497402</v>
      </c>
    </row>
    <row r="36" spans="1:2" x14ac:dyDescent="0.3">
      <c r="A36">
        <v>627.64408145168932</v>
      </c>
      <c r="B36">
        <v>2.3275442224294229</v>
      </c>
    </row>
    <row r="37" spans="1:2" x14ac:dyDescent="0.3">
      <c r="A37">
        <v>645.10895364151406</v>
      </c>
      <c r="B37">
        <v>2.3238213280909932</v>
      </c>
    </row>
    <row r="38" spans="1:2" x14ac:dyDescent="0.3">
      <c r="A38">
        <v>662.57382583133574</v>
      </c>
      <c r="B38">
        <v>2.3207183622577432</v>
      </c>
    </row>
    <row r="39" spans="1:2" x14ac:dyDescent="0.3">
      <c r="A39">
        <v>680.03869802115798</v>
      </c>
      <c r="B39">
        <v>2.317306970657889</v>
      </c>
    </row>
    <row r="40" spans="1:2" x14ac:dyDescent="0.3">
      <c r="A40">
        <v>697.50357021098193</v>
      </c>
      <c r="B40">
        <v>2.3140292765477439</v>
      </c>
    </row>
    <row r="41" spans="1:2" x14ac:dyDescent="0.3">
      <c r="A41">
        <v>714.96844240080202</v>
      </c>
      <c r="B41">
        <v>2.3108795651748029</v>
      </c>
    </row>
    <row r="42" spans="1:2" x14ac:dyDescent="0.3">
      <c r="A42">
        <v>732.43331459062676</v>
      </c>
      <c r="B42">
        <v>2.307852860297293</v>
      </c>
    </row>
    <row r="43" spans="1:2" x14ac:dyDescent="0.3">
      <c r="A43">
        <v>749.89818678044992</v>
      </c>
      <c r="B43">
        <v>2.3051216406364561</v>
      </c>
    </row>
    <row r="44" spans="1:2" x14ac:dyDescent="0.3">
      <c r="A44">
        <v>767.36305897026784</v>
      </c>
      <c r="B44">
        <v>2.3023266237249929</v>
      </c>
    </row>
    <row r="45" spans="1:2" x14ac:dyDescent="0.3">
      <c r="A45">
        <v>784.82793116009123</v>
      </c>
      <c r="B45">
        <v>2.299623746694222</v>
      </c>
    </row>
    <row r="46" spans="1:2" x14ac:dyDescent="0.3">
      <c r="A46">
        <v>802.29280334991779</v>
      </c>
      <c r="B46">
        <v>2.2970195509317382</v>
      </c>
    </row>
    <row r="47" spans="1:2" x14ac:dyDescent="0.3">
      <c r="A47">
        <v>819.7576755397406</v>
      </c>
      <c r="B47">
        <v>2.2945033476553371</v>
      </c>
    </row>
    <row r="48" spans="1:2" x14ac:dyDescent="0.3">
      <c r="A48">
        <v>837.22254772956137</v>
      </c>
      <c r="B48">
        <v>2.2920809949953962</v>
      </c>
    </row>
    <row r="49" spans="1:2" x14ac:dyDescent="0.3">
      <c r="A49">
        <v>854.68741991938509</v>
      </c>
      <c r="B49">
        <v>2.2897310593871771</v>
      </c>
    </row>
    <row r="50" spans="1:2" x14ac:dyDescent="0.3">
      <c r="A50">
        <v>872.15229210920722</v>
      </c>
      <c r="B50">
        <v>2.287457674771312</v>
      </c>
    </row>
    <row r="51" spans="1:2" x14ac:dyDescent="0.3">
      <c r="A51">
        <v>889.6171642990289</v>
      </c>
      <c r="B51">
        <v>2.2853878212564518</v>
      </c>
    </row>
    <row r="52" spans="1:2" x14ac:dyDescent="0.3">
      <c r="A52">
        <v>907.0820364888524</v>
      </c>
      <c r="B52">
        <v>2.2832550723096579</v>
      </c>
    </row>
    <row r="53" spans="1:2" x14ac:dyDescent="0.3">
      <c r="A53">
        <v>924.54690867867646</v>
      </c>
      <c r="B53">
        <v>2.2811904001695629</v>
      </c>
    </row>
    <row r="54" spans="1:2" x14ac:dyDescent="0.3">
      <c r="A54">
        <v>942.011780868497</v>
      </c>
      <c r="B54">
        <v>2.2791958208294312</v>
      </c>
    </row>
    <row r="55" spans="1:2" x14ac:dyDescent="0.3">
      <c r="A55">
        <v>959.47665305831606</v>
      </c>
      <c r="B55">
        <v>2.2772496628920642</v>
      </c>
    </row>
    <row r="56" spans="1:2" x14ac:dyDescent="0.3">
      <c r="A56">
        <v>976.94152524813944</v>
      </c>
      <c r="B56">
        <v>2.2753600662435969</v>
      </c>
    </row>
    <row r="57" spans="1:2" x14ac:dyDescent="0.3">
      <c r="A57">
        <v>994.40639743796271</v>
      </c>
      <c r="B57">
        <v>2.273524249346905</v>
      </c>
    </row>
    <row r="58" spans="1:2" x14ac:dyDescent="0.3">
      <c r="A58">
        <v>1011.871269627786</v>
      </c>
      <c r="B58">
        <v>2.2717460873810511</v>
      </c>
    </row>
    <row r="59" spans="1:2" x14ac:dyDescent="0.3">
      <c r="A59">
        <v>1029.336141817611</v>
      </c>
      <c r="B59">
        <v>2.270010471645358</v>
      </c>
    </row>
    <row r="60" spans="1:2" x14ac:dyDescent="0.3">
      <c r="A60">
        <v>1046.8010140074321</v>
      </c>
      <c r="B60">
        <v>2.268321688747307</v>
      </c>
    </row>
    <row r="61" spans="1:2" x14ac:dyDescent="0.3">
      <c r="A61">
        <v>1064.265886197257</v>
      </c>
      <c r="B61">
        <v>2.2666777035799899</v>
      </c>
    </row>
    <row r="62" spans="1:2" x14ac:dyDescent="0.3">
      <c r="A62">
        <v>1081.7307583870761</v>
      </c>
      <c r="B62">
        <v>2.2650770172682511</v>
      </c>
    </row>
    <row r="63" spans="1:2" x14ac:dyDescent="0.3">
      <c r="A63">
        <v>1099.195630576902</v>
      </c>
      <c r="B63">
        <v>2.263523314324519</v>
      </c>
    </row>
    <row r="64" spans="1:2" x14ac:dyDescent="0.3">
      <c r="A64">
        <v>1116.6605027667249</v>
      </c>
      <c r="B64">
        <v>2.2620203408382671</v>
      </c>
    </row>
    <row r="65" spans="1:2" x14ac:dyDescent="0.3">
      <c r="A65">
        <v>1134.125374956549</v>
      </c>
      <c r="B65">
        <v>2.2605371390248532</v>
      </c>
    </row>
    <row r="66" spans="1:2" x14ac:dyDescent="0.3">
      <c r="A66">
        <v>1151.5902471463669</v>
      </c>
      <c r="B66">
        <v>2.259090211832897</v>
      </c>
    </row>
    <row r="67" spans="1:2" x14ac:dyDescent="0.3">
      <c r="A67">
        <v>1169.055119336188</v>
      </c>
      <c r="B67">
        <v>2.257678128338251</v>
      </c>
    </row>
    <row r="68" spans="1:2" x14ac:dyDescent="0.3">
      <c r="A68">
        <v>1186.5199915260141</v>
      </c>
      <c r="B68">
        <v>2.2562995345906018</v>
      </c>
    </row>
    <row r="69" spans="1:2" x14ac:dyDescent="0.3">
      <c r="A69">
        <v>1203.9848637158379</v>
      </c>
      <c r="B69">
        <v>2.254955481976368</v>
      </c>
    </row>
    <row r="70" spans="1:2" x14ac:dyDescent="0.3">
      <c r="A70">
        <v>1221.4497359056591</v>
      </c>
      <c r="B70">
        <v>2.2536400658560112</v>
      </c>
    </row>
    <row r="71" spans="1:2" x14ac:dyDescent="0.3">
      <c r="A71">
        <v>1238.914608095474</v>
      </c>
      <c r="B71">
        <v>2.2523544925922212</v>
      </c>
    </row>
    <row r="72" spans="1:2" x14ac:dyDescent="0.3">
      <c r="A72">
        <v>1256.379480285304</v>
      </c>
      <c r="B72">
        <v>2.2510976691977489</v>
      </c>
    </row>
    <row r="73" spans="1:2" x14ac:dyDescent="0.3">
      <c r="A73">
        <v>1273.8443524751281</v>
      </c>
      <c r="B73">
        <v>2.249855504300784</v>
      </c>
    </row>
    <row r="74" spans="1:2" x14ac:dyDescent="0.3">
      <c r="A74">
        <v>1291.3092246649519</v>
      </c>
      <c r="B74">
        <v>2.24865514381047</v>
      </c>
    </row>
    <row r="75" spans="1:2" x14ac:dyDescent="0.3">
      <c r="A75">
        <v>1308.774096854768</v>
      </c>
      <c r="B75">
        <v>2.2474859275955259</v>
      </c>
    </row>
    <row r="76" spans="1:2" x14ac:dyDescent="0.3">
      <c r="A76">
        <v>1326.2389690445921</v>
      </c>
      <c r="B76">
        <v>2.2465828951675682</v>
      </c>
    </row>
    <row r="77" spans="1:2" x14ac:dyDescent="0.3">
      <c r="A77">
        <v>1343.703841234412</v>
      </c>
      <c r="B77">
        <v>2.2454275348845121</v>
      </c>
    </row>
    <row r="78" spans="1:2" x14ac:dyDescent="0.3">
      <c r="A78">
        <v>1361.1687134242411</v>
      </c>
      <c r="B78">
        <v>2.2443019626421279</v>
      </c>
    </row>
    <row r="79" spans="1:2" x14ac:dyDescent="0.3">
      <c r="A79">
        <v>1378.6335856140629</v>
      </c>
      <c r="B79">
        <v>2.2432073991313559</v>
      </c>
    </row>
    <row r="80" spans="1:2" x14ac:dyDescent="0.3">
      <c r="A80">
        <v>1396.098457803884</v>
      </c>
      <c r="B80">
        <v>2.242147809519202</v>
      </c>
    </row>
    <row r="81" spans="1:2" x14ac:dyDescent="0.3">
      <c r="A81">
        <v>1413.5633299937119</v>
      </c>
      <c r="B81">
        <v>2.2411042575160312</v>
      </c>
    </row>
    <row r="82" spans="1:2" x14ac:dyDescent="0.3">
      <c r="A82">
        <v>1431.0282021835301</v>
      </c>
      <c r="B82">
        <v>2.2400829315643591</v>
      </c>
    </row>
    <row r="83" spans="1:2" x14ac:dyDescent="0.3">
      <c r="A83">
        <v>1448.4930743733521</v>
      </c>
      <c r="B83">
        <v>2.239082413836865</v>
      </c>
    </row>
    <row r="84" spans="1:2" x14ac:dyDescent="0.3">
      <c r="A84">
        <v>1465.957946563178</v>
      </c>
      <c r="B84">
        <v>2.2381016170151731</v>
      </c>
    </row>
    <row r="85" spans="1:2" x14ac:dyDescent="0.3">
      <c r="A85">
        <v>1483.422818753</v>
      </c>
      <c r="B85">
        <v>2.2371396669117671</v>
      </c>
    </row>
    <row r="86" spans="1:2" x14ac:dyDescent="0.3">
      <c r="A86">
        <v>1500.8876909428161</v>
      </c>
      <c r="B86">
        <v>2.236201940637593</v>
      </c>
    </row>
    <row r="87" spans="1:2" x14ac:dyDescent="0.3">
      <c r="A87">
        <v>1518.3525631326429</v>
      </c>
      <c r="B87">
        <v>2.2352773515672459</v>
      </c>
    </row>
    <row r="88" spans="1:2" x14ac:dyDescent="0.3">
      <c r="A88">
        <v>1535.8174353224631</v>
      </c>
      <c r="B88">
        <v>2.234367796948157</v>
      </c>
    </row>
    <row r="89" spans="1:2" x14ac:dyDescent="0.3">
      <c r="A89">
        <v>1553.282307512284</v>
      </c>
      <c r="B89">
        <v>2.2334746120961828</v>
      </c>
    </row>
    <row r="90" spans="1:2" x14ac:dyDescent="0.3">
      <c r="A90">
        <v>1570.7471797021151</v>
      </c>
      <c r="B90">
        <v>2.2326084783232778</v>
      </c>
    </row>
    <row r="91" spans="1:2" x14ac:dyDescent="0.3">
      <c r="A91">
        <v>1588.2120518919371</v>
      </c>
      <c r="B91">
        <v>2.2317465087890711</v>
      </c>
    </row>
    <row r="92" spans="1:2" x14ac:dyDescent="0.3">
      <c r="A92">
        <v>1605.6769240817609</v>
      </c>
      <c r="B92">
        <v>2.230899513670622</v>
      </c>
    </row>
    <row r="93" spans="1:2" x14ac:dyDescent="0.3">
      <c r="A93">
        <v>1623.14179627158</v>
      </c>
      <c r="B93">
        <v>2.230067072798561</v>
      </c>
    </row>
    <row r="94" spans="1:2" x14ac:dyDescent="0.3">
      <c r="A94">
        <v>1640.606668461402</v>
      </c>
      <c r="B94">
        <v>2.2292505126848061</v>
      </c>
    </row>
    <row r="95" spans="1:2" x14ac:dyDescent="0.3">
      <c r="A95">
        <v>1658.0715406512211</v>
      </c>
      <c r="B95">
        <v>2.228445975954398</v>
      </c>
    </row>
    <row r="96" spans="1:2" x14ac:dyDescent="0.3">
      <c r="A96">
        <v>1675.5364128410499</v>
      </c>
      <c r="B96">
        <v>2.2276548339914171</v>
      </c>
    </row>
    <row r="97" spans="1:2" x14ac:dyDescent="0.3">
      <c r="A97">
        <v>1693.001285030866</v>
      </c>
      <c r="B97">
        <v>2.2268818806026238</v>
      </c>
    </row>
    <row r="98" spans="1:2" x14ac:dyDescent="0.3">
      <c r="A98">
        <v>1710.466157220693</v>
      </c>
      <c r="B98">
        <v>2.2261164175630821</v>
      </c>
    </row>
    <row r="99" spans="1:2" x14ac:dyDescent="0.3">
      <c r="A99">
        <v>1727.931029410518</v>
      </c>
      <c r="B99">
        <v>2.2253633180315409</v>
      </c>
    </row>
    <row r="100" spans="1:2" x14ac:dyDescent="0.3">
      <c r="A100">
        <v>1745.395901600335</v>
      </c>
      <c r="B100">
        <v>2.2246163774601291</v>
      </c>
    </row>
    <row r="101" spans="1:2" x14ac:dyDescent="0.3">
      <c r="A101">
        <v>1762.86077379016</v>
      </c>
      <c r="B101">
        <v>2.2238870891739051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TAL_MPSP_vs_cpcty</vt:lpstr>
      <vt:lpstr>rudimentary_5-HH_costing</vt:lpstr>
      <vt:lpstr>rudimentary_5-HH_MPSP_vs_cpcty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Sarang Bhagwat</cp:lastModifiedBy>
  <dcterms:created xsi:type="dcterms:W3CDTF">2022-02-15T15:04:47Z</dcterms:created>
  <dcterms:modified xsi:type="dcterms:W3CDTF">2022-02-16T01:01:23Z</dcterms:modified>
</cp:coreProperties>
</file>