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succinic\analyses\"/>
    </mc:Choice>
  </mc:AlternateContent>
  <xr:revisionPtr revIDLastSave="0" documentId="13_ncr:1_{9FCDB166-013C-45B5-BBD1-9D8691F433C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G18" i="1"/>
  <c r="E18" i="1"/>
  <c r="I18" i="1" s="1"/>
  <c r="E17" i="1"/>
  <c r="G17" i="1" s="1"/>
  <c r="H27" i="1"/>
  <c r="G27" i="1"/>
  <c r="E25" i="1"/>
  <c r="E24" i="1"/>
  <c r="I23" i="1"/>
  <c r="E23" i="1" s="1"/>
  <c r="I22" i="1"/>
  <c r="G22" i="1"/>
  <c r="E22" i="1"/>
  <c r="E21" i="1"/>
  <c r="I20" i="1"/>
  <c r="H20" i="1"/>
  <c r="G20" i="1"/>
  <c r="I17" i="1" l="1"/>
  <c r="H18" i="1"/>
  <c r="H17" i="1"/>
</calcChain>
</file>

<file path=xl/sharedStrings.xml><?xml version="1.0" encoding="utf-8"?>
<sst xmlns="http://schemas.openxmlformats.org/spreadsheetml/2006/main" count="179" uniqueCount="91">
  <si>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</si>
  <si>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</si>
  <si>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</si>
  <si>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</si>
  <si>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</si>
  <si>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</si>
  <si>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</si>
  <si>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</si>
  <si>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</si>
  <si>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Feedstock</t>
  </si>
  <si>
    <t>$/wet-kg</t>
  </si>
  <si>
    <t>$/kg</t>
  </si>
  <si>
    <t>$/kWh</t>
  </si>
  <si>
    <t>Conversion</t>
  </si>
  <si>
    <t>kg/h</t>
  </si>
  <si>
    <t>g/L</t>
  </si>
  <si>
    <t>g/g</t>
  </si>
  <si>
    <t>N/A</t>
  </si>
  <si>
    <t>Separation</t>
  </si>
  <si>
    <t>Storage</t>
  </si>
  <si>
    <t>h</t>
  </si>
  <si>
    <t>Plant uptime</t>
  </si>
  <si>
    <t>Feedstock unit price</t>
  </si>
  <si>
    <t>Natural gas unit price</t>
  </si>
  <si>
    <t>Electricity unit price</t>
  </si>
  <si>
    <t>Monoethanolamine unit price</t>
  </si>
  <si>
    <t>Feedstock capacity</t>
  </si>
  <si>
    <t>CSL loading</t>
  </si>
  <si>
    <t>Seed train fermentation ratio</t>
  </si>
  <si>
    <t>Succinic acid yield</t>
  </si>
  <si>
    <t>Succinic acid titer</t>
  </si>
  <si>
    <t>Succinic acid productivity</t>
  </si>
  <si>
    <t>A. succinogenes yield</t>
  </si>
  <si>
    <t>% theoretical</t>
  </si>
  <si>
    <t>Crystallization output concentration multiplier</t>
  </si>
  <si>
    <t>Crystallization pressure filter recovery</t>
  </si>
  <si>
    <t>Product succinic storage time</t>
  </si>
  <si>
    <t>Blank parameter</t>
  </si>
  <si>
    <t>Uniform</t>
  </si>
  <si>
    <t>Gypsum unit price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</si>
  <si>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</si>
  <si>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</si>
  <si>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</si>
  <si>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</si>
  <si>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</si>
  <si>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</si>
  <si>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</si>
  <si>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</si>
  <si>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</si>
  <si>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</si>
  <si>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makeup_MEA_A301.price = x</t>
  </si>
  <si>
    <t>CO2_fermentation.price = x</t>
  </si>
  <si>
    <t>feedstock.F_mass = x</t>
  </si>
  <si>
    <t>gypsum.price = x</t>
  </si>
  <si>
    <t>R302.CSL_loading = x</t>
  </si>
  <si>
    <t>R303.ferm_ratio = x</t>
  </si>
  <si>
    <t>spec.spec_2 = x</t>
  </si>
  <si>
    <t>spec.spec_3 = x</t>
  </si>
  <si>
    <t>R302.glucose_to_microbe_rxn.X = R302.xylose_to_microbe_rxn.X = x; R303.glucose_to_microbe_rxn.X = R303.xylose_to_microbe_rxn.X = R303.ferm_ratio*x</t>
  </si>
  <si>
    <t>C401.output_conc_multiplier = C402.output_conc_multiplier = C403.output_conc_multiplier = x</t>
  </si>
  <si>
    <t>S402.recovery = S403.recovery = S404.recovery = x</t>
  </si>
  <si>
    <t>T601.tau = x</t>
  </si>
  <si>
    <t>PowerUtility.price = x</t>
  </si>
  <si>
    <t>tea.operating_days = 365. * x</t>
  </si>
  <si>
    <t>BT701.natural_gas_price = F404.ins[2].price = x</t>
  </si>
  <si>
    <t>BT701.boiler_efficiency = x</t>
  </si>
  <si>
    <t>Liquid CO2 unit price</t>
  </si>
  <si>
    <r>
      <t>g</t>
    </r>
    <r>
      <rPr>
        <sz val="11"/>
        <color theme="1"/>
        <rFont val="Calibri"/>
        <family val="2"/>
      </rPr>
      <t>·</t>
    </r>
    <r>
      <rPr>
        <sz val="11"/>
        <color theme="1"/>
        <rFont val="Calibri"/>
        <family val="2"/>
        <scheme val="minor"/>
      </rPr>
      <t>L</t>
    </r>
    <r>
      <rPr>
        <vertAlign val="superscript"/>
        <sz val="11"/>
        <color theme="1"/>
        <rFont val="Calibri"/>
        <family val="2"/>
        <scheme val="minor"/>
      </rPr>
      <t>-1</t>
    </r>
  </si>
  <si>
    <t>References</t>
  </si>
  <si>
    <t>Lime unit price</t>
  </si>
  <si>
    <t>base_fermentation.price = lime.price = FGD_lime.price = x</t>
  </si>
  <si>
    <t>Diammonium sulfate unit price</t>
  </si>
  <si>
    <t>Magnesium sulfate unit price</t>
  </si>
  <si>
    <t>Diammonium sulfate required: succinic acid produced ratio</t>
  </si>
  <si>
    <t>Magnesium sulfate required: succinic acid produced ratio</t>
  </si>
  <si>
    <t>Air required: succinic acid produced ratio</t>
  </si>
  <si>
    <t>mol/mol</t>
  </si>
  <si>
    <t>R302.g_diammonium_sulfate_per_g_succinic_acid = x</t>
  </si>
  <si>
    <t>R302.g_magnesium_sulfate_per_g_succinic_acid = x</t>
  </si>
  <si>
    <t>R302.mol_air_per_mol_succinic_acid = x</t>
  </si>
  <si>
    <t>diammonium_sulfate_fermentation.price = x</t>
  </si>
  <si>
    <t>magnesium_sulfate_fermentation.price = x</t>
  </si>
  <si>
    <t>spec.spec_1 = x / theoretical_max_g_succinic_acid_per_g_glucose</t>
  </si>
  <si>
    <t>Inoculum ratio</t>
  </si>
  <si>
    <t>S302.split = x</t>
  </si>
  <si>
    <t>Base required: succinic acid produced</t>
  </si>
  <si>
    <t>mol-OH-eq/mol</t>
  </si>
  <si>
    <t>R302.mol_NH4OH_per_acid_pH_control = x; R302.mol_lime_per_acid_pH_control = x/2</t>
  </si>
  <si>
    <t>CO2 required: succinic acid produced ratio</t>
  </si>
  <si>
    <t>R302.CO2_safety_factor = x</t>
  </si>
  <si>
    <t>Triangular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</si>
</sst>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tabSelected="1" topLeftCell="A6" workbookViewId="0">
      <selection activeCell="F32" sqref="F32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8" s="1" customFormat="1" ht="22.2" customHeight="1" x14ac:dyDescent="0.3">
      <c r="A1" s="2" t="s">
        <v>0</v>
      </c>
      <c r="B1" s="2" t="s">
        <v>1</v>
      </c>
      <c r="C1" s="2" t="s">
        <v>42</v>
      </c>
      <c r="D1" s="2" t="s">
        <v>2</v>
      </c>
      <c r="E1" s="2" t="s">
        <v>45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68</v>
      </c>
      <c r="K1" s="2" t="s">
        <v>46</v>
      </c>
    </row>
    <row r="2" spans="1:18" x14ac:dyDescent="0.3">
      <c r="A2" s="3" t="s">
        <v>37</v>
      </c>
      <c r="B2" s="3" t="s">
        <v>7</v>
      </c>
      <c r="C2" s="3" t="s">
        <v>43</v>
      </c>
      <c r="D2" s="3" t="s">
        <v>17</v>
      </c>
      <c r="E2" s="3">
        <v>1</v>
      </c>
      <c r="F2" s="3" t="s">
        <v>38</v>
      </c>
      <c r="G2" s="3">
        <v>0.9</v>
      </c>
      <c r="H2" s="3"/>
      <c r="I2" s="3">
        <v>1.1000000000000001</v>
      </c>
      <c r="J2" s="3"/>
      <c r="K2" s="3" t="s">
        <v>48</v>
      </c>
    </row>
    <row r="3" spans="1:18" x14ac:dyDescent="0.3">
      <c r="A3" s="3" t="s">
        <v>39</v>
      </c>
      <c r="B3" s="3" t="s">
        <v>7</v>
      </c>
      <c r="C3" s="3" t="s">
        <v>43</v>
      </c>
      <c r="D3" s="3" t="s">
        <v>11</v>
      </c>
      <c r="E3" s="3">
        <v>0</v>
      </c>
      <c r="F3" s="3" t="s">
        <v>38</v>
      </c>
      <c r="G3" s="3">
        <v>-2.8799999999999999E-2</v>
      </c>
      <c r="H3" s="3"/>
      <c r="I3" s="3">
        <v>7.7600000000000004E-3</v>
      </c>
      <c r="J3" s="3"/>
      <c r="K3" s="3" t="s">
        <v>53</v>
      </c>
    </row>
    <row r="4" spans="1:18" x14ac:dyDescent="0.3">
      <c r="A4" s="3" t="s">
        <v>21</v>
      </c>
      <c r="B4" s="3" t="s">
        <v>7</v>
      </c>
      <c r="C4" s="3" t="s">
        <v>43</v>
      </c>
      <c r="D4" s="3" t="s">
        <v>8</v>
      </c>
      <c r="E4" s="3">
        <v>0.54790000000000005</v>
      </c>
      <c r="F4" s="3" t="s">
        <v>90</v>
      </c>
      <c r="G4" s="3">
        <v>0.49310999999999999</v>
      </c>
      <c r="H4" s="3">
        <v>0.54790000000000005</v>
      </c>
      <c r="I4" s="3">
        <v>0.60269000000000006</v>
      </c>
      <c r="J4" s="3"/>
      <c r="K4" s="3" t="s">
        <v>63</v>
      </c>
    </row>
    <row r="5" spans="1:18" x14ac:dyDescent="0.3">
      <c r="A5" s="3" t="s">
        <v>22</v>
      </c>
      <c r="B5" s="3" t="s">
        <v>7</v>
      </c>
      <c r="C5" s="3" t="s">
        <v>43</v>
      </c>
      <c r="D5" s="3" t="s">
        <v>10</v>
      </c>
      <c r="E5" s="3">
        <v>3.4500000000000003E-2</v>
      </c>
      <c r="F5" s="3" t="s">
        <v>90</v>
      </c>
      <c r="G5" s="3">
        <v>2.76E-2</v>
      </c>
      <c r="H5" s="3">
        <v>3.4500000000000003E-2</v>
      </c>
      <c r="I5" s="3">
        <v>4.1399999999999999E-2</v>
      </c>
      <c r="J5" s="3"/>
      <c r="K5" s="3" t="s">
        <v>49</v>
      </c>
    </row>
    <row r="6" spans="1:18" x14ac:dyDescent="0.3">
      <c r="A6" s="3" t="s">
        <v>23</v>
      </c>
      <c r="B6" s="3" t="s">
        <v>7</v>
      </c>
      <c r="C6" s="3" t="s">
        <v>43</v>
      </c>
      <c r="D6" s="3" t="s">
        <v>11</v>
      </c>
      <c r="E6" s="3">
        <v>0.25269999999999998</v>
      </c>
      <c r="F6" s="3" t="s">
        <v>90</v>
      </c>
      <c r="G6" s="3">
        <v>0.19800000000000001</v>
      </c>
      <c r="H6" s="3">
        <v>0.25269999999999998</v>
      </c>
      <c r="I6" s="3">
        <v>0.30399999999999999</v>
      </c>
      <c r="J6" s="3"/>
      <c r="K6" s="3" t="s">
        <v>64</v>
      </c>
    </row>
    <row r="7" spans="1:18" x14ac:dyDescent="0.3">
      <c r="A7" s="3" t="s">
        <v>24</v>
      </c>
      <c r="B7" s="3" t="s">
        <v>7</v>
      </c>
      <c r="C7" s="3" t="s">
        <v>43</v>
      </c>
      <c r="D7" s="3" t="s">
        <v>12</v>
      </c>
      <c r="E7" s="3">
        <v>7.0000000000000007E-2</v>
      </c>
      <c r="F7" s="3" t="s">
        <v>90</v>
      </c>
      <c r="G7" s="3">
        <v>6.7000000000000004E-2</v>
      </c>
      <c r="H7" s="3">
        <v>7.0000000000000007E-2</v>
      </c>
      <c r="I7" s="3">
        <v>7.3999999999999996E-2</v>
      </c>
      <c r="J7" s="3"/>
      <c r="K7" s="3" t="s">
        <v>62</v>
      </c>
    </row>
    <row r="8" spans="1:18" x14ac:dyDescent="0.3">
      <c r="A8" s="3" t="s">
        <v>25</v>
      </c>
      <c r="B8" s="3" t="s">
        <v>7</v>
      </c>
      <c r="C8" s="3" t="s">
        <v>43</v>
      </c>
      <c r="D8" s="3" t="s">
        <v>11</v>
      </c>
      <c r="E8" s="3">
        <v>1.387</v>
      </c>
      <c r="F8" s="3" t="s">
        <v>90</v>
      </c>
      <c r="G8" s="3">
        <v>0.99399999999999999</v>
      </c>
      <c r="H8" s="3">
        <v>1.387</v>
      </c>
      <c r="I8" s="3">
        <v>1.7789999999999999</v>
      </c>
      <c r="J8" s="3"/>
      <c r="K8" s="3" t="s">
        <v>50</v>
      </c>
    </row>
    <row r="9" spans="1:18" x14ac:dyDescent="0.3">
      <c r="A9" s="3" t="s">
        <v>66</v>
      </c>
      <c r="B9" s="3" t="s">
        <v>7</v>
      </c>
      <c r="C9" s="3" t="s">
        <v>43</v>
      </c>
      <c r="D9" s="3" t="s">
        <v>11</v>
      </c>
      <c r="E9" s="3">
        <v>0.26300000000000001</v>
      </c>
      <c r="F9" s="3" t="s">
        <v>90</v>
      </c>
      <c r="G9" s="3">
        <v>0.25700000000000001</v>
      </c>
      <c r="H9" s="3">
        <v>0.26300000000000001</v>
      </c>
      <c r="I9" s="3">
        <v>0.26800000000000002</v>
      </c>
      <c r="J9" s="3"/>
      <c r="K9" s="3" t="s">
        <v>51</v>
      </c>
    </row>
    <row r="10" spans="1:18" x14ac:dyDescent="0.3">
      <c r="A10" s="3" t="s">
        <v>69</v>
      </c>
      <c r="B10" s="3" t="s">
        <v>7</v>
      </c>
      <c r="C10" s="3" t="s">
        <v>43</v>
      </c>
      <c r="D10" s="3" t="s">
        <v>11</v>
      </c>
      <c r="E10" s="3">
        <v>0.26200000000000001</v>
      </c>
      <c r="F10" s="3" t="s">
        <v>90</v>
      </c>
      <c r="G10" s="3">
        <v>0.16</v>
      </c>
      <c r="H10" s="3">
        <v>0.26200000000000001</v>
      </c>
      <c r="I10" s="3">
        <v>0.28799999999999998</v>
      </c>
      <c r="J10" s="3"/>
      <c r="K10" s="3" t="s">
        <v>70</v>
      </c>
    </row>
    <row r="11" spans="1:18" x14ac:dyDescent="0.3">
      <c r="A11" s="3" t="s">
        <v>71</v>
      </c>
      <c r="B11" s="3" t="s">
        <v>7</v>
      </c>
      <c r="C11" s="3" t="s">
        <v>43</v>
      </c>
      <c r="D11" s="3" t="s">
        <v>11</v>
      </c>
      <c r="E11" s="3">
        <v>0.187</v>
      </c>
      <c r="F11" s="3" t="s">
        <v>90</v>
      </c>
      <c r="G11" s="3">
        <v>0.17799999999999999</v>
      </c>
      <c r="H11" s="3">
        <v>0.187</v>
      </c>
      <c r="I11" s="3">
        <v>0.19400000000000001</v>
      </c>
      <c r="J11" s="3"/>
      <c r="K11" s="3" t="s">
        <v>80</v>
      </c>
    </row>
    <row r="12" spans="1:18" x14ac:dyDescent="0.3">
      <c r="A12" s="3" t="s">
        <v>72</v>
      </c>
      <c r="B12" s="3" t="s">
        <v>7</v>
      </c>
      <c r="C12" s="3" t="s">
        <v>43</v>
      </c>
      <c r="D12" s="3" t="s">
        <v>11</v>
      </c>
      <c r="E12" s="3">
        <v>0.505</v>
      </c>
      <c r="F12" s="3" t="s">
        <v>90</v>
      </c>
      <c r="G12" s="3">
        <v>0.46</v>
      </c>
      <c r="H12" s="3">
        <v>0.505</v>
      </c>
      <c r="I12" s="3">
        <v>0.54900000000000004</v>
      </c>
      <c r="J12" s="3"/>
      <c r="K12" s="3" t="s">
        <v>81</v>
      </c>
    </row>
    <row r="13" spans="1:18" x14ac:dyDescent="0.3">
      <c r="A13" s="3" t="s">
        <v>26</v>
      </c>
      <c r="B13" s="3" t="s">
        <v>9</v>
      </c>
      <c r="C13" s="3" t="s">
        <v>44</v>
      </c>
      <c r="D13" s="3" t="s">
        <v>14</v>
      </c>
      <c r="E13" s="3">
        <v>96000</v>
      </c>
      <c r="F13" s="3" t="s">
        <v>90</v>
      </c>
      <c r="G13" s="3">
        <v>76800</v>
      </c>
      <c r="H13" s="3">
        <v>96000</v>
      </c>
      <c r="I13" s="3">
        <v>115200</v>
      </c>
      <c r="J13" s="3"/>
      <c r="K13" s="3" t="s">
        <v>52</v>
      </c>
    </row>
    <row r="14" spans="1:18" x14ac:dyDescent="0.3">
      <c r="A14" s="3" t="s">
        <v>27</v>
      </c>
      <c r="B14" s="3" t="s">
        <v>13</v>
      </c>
      <c r="C14" s="3" t="s">
        <v>44</v>
      </c>
      <c r="D14" s="3" t="s">
        <v>15</v>
      </c>
      <c r="E14" s="3">
        <v>10</v>
      </c>
      <c r="F14" s="3" t="s">
        <v>90</v>
      </c>
      <c r="G14" s="3">
        <v>5</v>
      </c>
      <c r="H14" s="3">
        <v>10</v>
      </c>
      <c r="I14" s="3">
        <v>15</v>
      </c>
      <c r="J14" s="3"/>
      <c r="K14" s="3" t="s">
        <v>54</v>
      </c>
    </row>
    <row r="15" spans="1:18" x14ac:dyDescent="0.3">
      <c r="A15" s="3" t="s">
        <v>28</v>
      </c>
      <c r="B15" s="3" t="s">
        <v>13</v>
      </c>
      <c r="C15" s="3" t="s">
        <v>44</v>
      </c>
      <c r="D15" s="3" t="s">
        <v>8</v>
      </c>
      <c r="E15" s="3">
        <v>0.9</v>
      </c>
      <c r="F15" s="3" t="s">
        <v>90</v>
      </c>
      <c r="G15" s="3">
        <v>0.81</v>
      </c>
      <c r="H15" s="3">
        <v>0.9</v>
      </c>
      <c r="I15" s="3">
        <v>0.99</v>
      </c>
      <c r="J15" s="3"/>
      <c r="K15" s="3" t="s">
        <v>55</v>
      </c>
    </row>
    <row r="16" spans="1:18" x14ac:dyDescent="0.3">
      <c r="A16" s="4" t="s">
        <v>83</v>
      </c>
      <c r="B16" s="3" t="s">
        <v>13</v>
      </c>
      <c r="C16" s="3" t="s">
        <v>44</v>
      </c>
      <c r="D16" s="3" t="s">
        <v>8</v>
      </c>
      <c r="E16" s="4">
        <v>2.5000000000000001E-2</v>
      </c>
      <c r="F16" s="4" t="s">
        <v>38</v>
      </c>
      <c r="G16" s="4">
        <v>0.01</v>
      </c>
      <c r="H16" s="4"/>
      <c r="I16" s="4">
        <v>0.04</v>
      </c>
      <c r="J16" s="3"/>
      <c r="K16" s="3" t="s">
        <v>84</v>
      </c>
      <c r="N16" s="5"/>
      <c r="O16" s="5"/>
      <c r="P16" s="5"/>
      <c r="Q16" s="5"/>
      <c r="R16" s="5"/>
    </row>
    <row r="17" spans="1:18" x14ac:dyDescent="0.3">
      <c r="A17" s="7" t="s">
        <v>29</v>
      </c>
      <c r="B17" s="3" t="s">
        <v>13</v>
      </c>
      <c r="C17" s="3" t="s">
        <v>44</v>
      </c>
      <c r="D17" s="3" t="s">
        <v>16</v>
      </c>
      <c r="E17" s="7">
        <f>(0.345+0.357)/2</f>
        <v>0.35099999999999998</v>
      </c>
      <c r="F17" s="7" t="s">
        <v>90</v>
      </c>
      <c r="G17" s="7">
        <f>0.8*E17</f>
        <v>0.28079999999999999</v>
      </c>
      <c r="H17" s="7">
        <f>E17</f>
        <v>0.35099999999999998</v>
      </c>
      <c r="I17" s="7">
        <f>1.2*E17</f>
        <v>0.42119999999999996</v>
      </c>
      <c r="J17" s="3"/>
      <c r="K17" s="3" t="s">
        <v>82</v>
      </c>
      <c r="N17" s="5"/>
      <c r="O17" s="5"/>
      <c r="P17" s="5"/>
      <c r="Q17" s="5"/>
      <c r="R17" s="5"/>
    </row>
    <row r="18" spans="1:18" ht="16.2" x14ac:dyDescent="0.3">
      <c r="A18" s="7" t="s">
        <v>30</v>
      </c>
      <c r="B18" s="3" t="s">
        <v>13</v>
      </c>
      <c r="C18" s="3" t="s">
        <v>44</v>
      </c>
      <c r="D18" s="3" t="s">
        <v>67</v>
      </c>
      <c r="E18" s="7">
        <f>(45.97+47.63)/2</f>
        <v>46.8</v>
      </c>
      <c r="F18" s="7" t="s">
        <v>90</v>
      </c>
      <c r="G18" s="7">
        <f>0.8*E18</f>
        <v>37.44</v>
      </c>
      <c r="H18" s="7">
        <f>E18</f>
        <v>46.8</v>
      </c>
      <c r="I18" s="7">
        <f>1.2*E18</f>
        <v>56.16</v>
      </c>
      <c r="J18" s="3"/>
      <c r="K18" s="3" t="s">
        <v>56</v>
      </c>
      <c r="N18" s="6"/>
      <c r="O18" s="5"/>
      <c r="P18" s="5"/>
      <c r="Q18" s="5"/>
      <c r="R18" s="5"/>
    </row>
    <row r="19" spans="1:18" x14ac:dyDescent="0.3">
      <c r="A19" s="7" t="s">
        <v>31</v>
      </c>
      <c r="B19" s="3" t="s">
        <v>13</v>
      </c>
      <c r="C19" s="3" t="s">
        <v>44</v>
      </c>
      <c r="D19" s="3" t="s">
        <v>47</v>
      </c>
      <c r="E19" s="8">
        <f>(0.661+0.968)/2</f>
        <v>0.8145</v>
      </c>
      <c r="F19" s="7" t="s">
        <v>38</v>
      </c>
      <c r="G19" s="7">
        <v>0.66100000000000003</v>
      </c>
      <c r="H19" s="7"/>
      <c r="I19" s="7">
        <v>0.96799999999999997</v>
      </c>
      <c r="J19" s="3"/>
      <c r="K19" s="3" t="s">
        <v>57</v>
      </c>
    </row>
    <row r="20" spans="1:18" x14ac:dyDescent="0.3">
      <c r="A20" s="4" t="s">
        <v>32</v>
      </c>
      <c r="B20" s="3" t="s">
        <v>13</v>
      </c>
      <c r="C20" s="3" t="s">
        <v>44</v>
      </c>
      <c r="D20" s="3" t="s">
        <v>33</v>
      </c>
      <c r="E20" s="4">
        <v>0.186</v>
      </c>
      <c r="F20" s="4" t="s">
        <v>90</v>
      </c>
      <c r="G20" s="4">
        <f>E20*0.8</f>
        <v>0.14880000000000002</v>
      </c>
      <c r="H20" s="4">
        <f>E20</f>
        <v>0.186</v>
      </c>
      <c r="I20" s="4">
        <f>E20*1.2</f>
        <v>0.22319999999999998</v>
      </c>
      <c r="J20" s="3"/>
      <c r="K20" s="3" t="s">
        <v>58</v>
      </c>
    </row>
    <row r="21" spans="1:18" x14ac:dyDescent="0.3">
      <c r="A21" s="4" t="s">
        <v>85</v>
      </c>
      <c r="B21" s="3" t="s">
        <v>13</v>
      </c>
      <c r="C21" s="3" t="s">
        <v>44</v>
      </c>
      <c r="D21" s="3" t="s">
        <v>86</v>
      </c>
      <c r="E21" s="4">
        <f>(G21+I21)/2</f>
        <v>0.42090000000000005</v>
      </c>
      <c r="F21" s="4" t="s">
        <v>38</v>
      </c>
      <c r="G21" s="4">
        <v>0.29880000000000001</v>
      </c>
      <c r="H21" s="4"/>
      <c r="I21" s="4">
        <v>0.54300000000000004</v>
      </c>
      <c r="J21" s="3"/>
      <c r="K21" s="3" t="s">
        <v>87</v>
      </c>
    </row>
    <row r="22" spans="1:18" x14ac:dyDescent="0.3">
      <c r="A22" s="4" t="s">
        <v>73</v>
      </c>
      <c r="B22" s="3" t="s">
        <v>13</v>
      </c>
      <c r="C22" s="3" t="s">
        <v>44</v>
      </c>
      <c r="D22" s="3" t="s">
        <v>16</v>
      </c>
      <c r="E22" s="4">
        <f>(G22+I22)/2</f>
        <v>5.7587510773764838E-2</v>
      </c>
      <c r="F22" s="4" t="s">
        <v>38</v>
      </c>
      <c r="G22" s="4">
        <f>5/114</f>
        <v>4.3859649122807015E-2</v>
      </c>
      <c r="H22" s="4"/>
      <c r="I22" s="4">
        <f>4.5/63.1</f>
        <v>7.1315372424722662E-2</v>
      </c>
      <c r="J22" s="3"/>
      <c r="K22" s="3" t="s">
        <v>77</v>
      </c>
    </row>
    <row r="23" spans="1:18" x14ac:dyDescent="0.3">
      <c r="A23" s="4" t="s">
        <v>74</v>
      </c>
      <c r="B23" s="3" t="s">
        <v>13</v>
      </c>
      <c r="C23" s="3" t="s">
        <v>44</v>
      </c>
      <c r="D23" s="3" t="s">
        <v>16</v>
      </c>
      <c r="E23" s="4">
        <f>(G23+I23)/2</f>
        <v>7.1315372424722665E-3</v>
      </c>
      <c r="F23" s="4" t="s">
        <v>38</v>
      </c>
      <c r="G23" s="4">
        <v>0</v>
      </c>
      <c r="H23" s="4"/>
      <c r="I23" s="4">
        <f>0.9/63.1</f>
        <v>1.4263074484944533E-2</v>
      </c>
      <c r="J23" s="3"/>
      <c r="K23" s="3" t="s">
        <v>78</v>
      </c>
    </row>
    <row r="24" spans="1:18" x14ac:dyDescent="0.3">
      <c r="A24" s="4" t="s">
        <v>75</v>
      </c>
      <c r="B24" s="3" t="s">
        <v>13</v>
      </c>
      <c r="C24" s="3" t="s">
        <v>44</v>
      </c>
      <c r="D24" s="3" t="s">
        <v>76</v>
      </c>
      <c r="E24" s="4">
        <f>(G24+I24)/2</f>
        <v>3.5735000000000001</v>
      </c>
      <c r="F24" s="4" t="s">
        <v>38</v>
      </c>
      <c r="G24" s="4">
        <v>1.8460000000000001</v>
      </c>
      <c r="H24" s="4"/>
      <c r="I24" s="4">
        <v>5.3010000000000002</v>
      </c>
      <c r="J24" s="3"/>
      <c r="K24" s="3" t="s">
        <v>79</v>
      </c>
    </row>
    <row r="25" spans="1:18" x14ac:dyDescent="0.3">
      <c r="A25" s="4" t="s">
        <v>88</v>
      </c>
      <c r="B25" s="3" t="s">
        <v>13</v>
      </c>
      <c r="C25" s="3" t="s">
        <v>44</v>
      </c>
      <c r="D25" s="3" t="s">
        <v>76</v>
      </c>
      <c r="E25" s="4">
        <f>(G25+I25)/2</f>
        <v>1.2755000000000001</v>
      </c>
      <c r="F25" s="4" t="s">
        <v>38</v>
      </c>
      <c r="G25" s="4">
        <v>1.0009999999999999</v>
      </c>
      <c r="H25" s="4"/>
      <c r="I25" s="4">
        <v>1.55</v>
      </c>
      <c r="J25" s="3"/>
      <c r="K25" s="3" t="s">
        <v>89</v>
      </c>
    </row>
    <row r="26" spans="1:18" x14ac:dyDescent="0.3">
      <c r="A26" s="3" t="s">
        <v>34</v>
      </c>
      <c r="B26" s="3" t="s">
        <v>18</v>
      </c>
      <c r="C26" s="3" t="s">
        <v>44</v>
      </c>
      <c r="D26" s="3" t="s">
        <v>17</v>
      </c>
      <c r="E26" s="3">
        <v>1</v>
      </c>
      <c r="F26" s="3" t="s">
        <v>90</v>
      </c>
      <c r="G26" s="3">
        <v>0.8</v>
      </c>
      <c r="H26" s="3">
        <v>1</v>
      </c>
      <c r="I26" s="3">
        <v>1.2</v>
      </c>
      <c r="J26" s="3"/>
      <c r="K26" s="3" t="s">
        <v>59</v>
      </c>
    </row>
    <row r="27" spans="1:18" x14ac:dyDescent="0.3">
      <c r="A27" s="3" t="s">
        <v>35</v>
      </c>
      <c r="B27" s="3" t="s">
        <v>18</v>
      </c>
      <c r="C27" s="3" t="s">
        <v>44</v>
      </c>
      <c r="D27" s="3" t="s">
        <v>17</v>
      </c>
      <c r="E27" s="3">
        <v>0.85</v>
      </c>
      <c r="F27" s="3" t="s">
        <v>90</v>
      </c>
      <c r="G27" s="3">
        <f>0.8*E27</f>
        <v>0.68</v>
      </c>
      <c r="H27" s="3">
        <f>E27</f>
        <v>0.85</v>
      </c>
      <c r="I27" s="3">
        <v>1</v>
      </c>
      <c r="J27" s="3"/>
      <c r="K27" s="3" t="s">
        <v>60</v>
      </c>
    </row>
    <row r="28" spans="1:18" x14ac:dyDescent="0.3">
      <c r="A28" s="3" t="s">
        <v>36</v>
      </c>
      <c r="B28" s="3" t="s">
        <v>19</v>
      </c>
      <c r="C28" s="3" t="s">
        <v>44</v>
      </c>
      <c r="D28" s="3" t="s">
        <v>20</v>
      </c>
      <c r="E28" s="3">
        <v>168</v>
      </c>
      <c r="F28" s="3" t="s">
        <v>90</v>
      </c>
      <c r="G28" s="3">
        <v>134.4</v>
      </c>
      <c r="H28" s="3">
        <v>168</v>
      </c>
      <c r="I28" s="3">
        <v>201.6</v>
      </c>
      <c r="J28" s="3"/>
      <c r="K28" s="3" t="s">
        <v>61</v>
      </c>
    </row>
    <row r="29" spans="1:18" x14ac:dyDescent="0.3">
      <c r="A29" s="3" t="s">
        <v>41</v>
      </c>
      <c r="B29" s="3" t="s">
        <v>40</v>
      </c>
      <c r="C29" s="3" t="s">
        <v>44</v>
      </c>
      <c r="D29" s="3" t="s">
        <v>8</v>
      </c>
      <c r="E29" s="3">
        <v>0.8</v>
      </c>
      <c r="F29" s="3" t="s">
        <v>38</v>
      </c>
      <c r="G29" s="3">
        <v>0.72000000000000008</v>
      </c>
      <c r="H29" s="3"/>
      <c r="I29" s="3">
        <v>0.88000000000000012</v>
      </c>
      <c r="J29" s="3"/>
      <c r="K29" s="3" t="s">
        <v>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Sarang Bhagwat</cp:lastModifiedBy>
  <dcterms:created xsi:type="dcterms:W3CDTF">2015-06-05T18:17:20Z</dcterms:created>
  <dcterms:modified xsi:type="dcterms:W3CDTF">2023-02-05T05:09:53Z</dcterms:modified>
</cp:coreProperties>
</file>