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a0933307f0df0/Code/Bioindustrial-Park/BioSTEAM 2.x.x/biorefineries/cornstover/"/>
    </mc:Choice>
  </mc:AlternateContent>
  <xr:revisionPtr revIDLastSave="80" documentId="11_93738BBF658B224CE52DD40E9AAED54DBB468F57" xr6:coauthVersionLast="46" xr6:coauthVersionMax="46" xr10:uidLastSave="{DD778C37-AC60-40BA-BE90-9BB9C76D6AD9}"/>
  <bookViews>
    <workbookView xWindow="2508" yWindow="2652" windowWidth="20532" windowHeight="1098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J11" i="1"/>
  <c r="AK11" i="1"/>
  <c r="V11" i="1" l="1"/>
  <c r="AN11" i="1" l="1"/>
  <c r="AG11" i="1" l="1"/>
  <c r="AD11" i="1" l="1"/>
  <c r="AE11" i="1"/>
  <c r="AB11" i="1" l="1"/>
  <c r="X11" i="1" l="1"/>
  <c r="Z11" i="1"/>
  <c r="U11" i="1" l="1"/>
  <c r="Q11" i="1"/>
  <c r="B7" i="1" l="1"/>
  <c r="C7" i="1"/>
  <c r="D7" i="1"/>
  <c r="E7" i="1"/>
  <c r="F7" i="1"/>
  <c r="H7" i="1"/>
  <c r="I7" i="1"/>
  <c r="J7" i="1"/>
  <c r="K7" i="1"/>
  <c r="L7" i="1"/>
  <c r="M7" i="1"/>
  <c r="N7" i="1"/>
  <c r="O7" i="1"/>
  <c r="P7" i="1"/>
  <c r="G7" i="1"/>
  <c r="O11" i="1" l="1"/>
  <c r="G11" i="1"/>
</calcChain>
</file>

<file path=xl/sharedStrings.xml><?xml version="1.0" encoding="utf-8"?>
<sst xmlns="http://schemas.openxmlformats.org/spreadsheetml/2006/main" count="166" uniqueCount="55">
  <si>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</si>
  <si>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</si>
  <si>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</si>
  <si>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</si>
  <si>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</si>
  <si>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</si>
  <si>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</si>
  <si>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</si>
  <si>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</si>
  <si>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</si>
  <si>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</si>
  <si>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</si>
  <si>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</si>
  <si>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</si>
  <si>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</si>
  <si>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</si>
  <si>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</si>
  <si>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</si>
  <si>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</si>
  <si>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</si>
  <si>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</si>
  <si>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</si>
  <si>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</si>
  <si>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</si>
  <si>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</si>
  <si>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</si>
  <si>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</si>
  <si>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</si>
  <si>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</si>
  <si>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</si>
  <si>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</si>
  <si>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</si>
  <si>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</si>
  <si>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</si>
  <si>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</si>
  <si>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</si>
  <si>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</si>
  <si>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</si>
  <si>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</si>
  <si>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Mixer-Enzyme Hydrolysate Mixer</t>
  </si>
  <si>
    <t>Beer Tank</t>
  </si>
  <si>
    <t>Flash-Pretreatment flash</t>
  </si>
  <si>
    <t>HXutility-Waste Vapor Condenser</t>
  </si>
  <si>
    <t>Mixer-Ammonia mixer</t>
  </si>
  <si>
    <t>Bag unloader</t>
  </si>
  <si>
    <t>Lifetime (yr)</t>
  </si>
  <si>
    <t>Sulfuric Acid Storage Tank</t>
  </si>
  <si>
    <t>Tan k</t>
  </si>
  <si>
    <t>Ammonia Storage Tank</t>
  </si>
  <si>
    <t>MixTank-Ammonia addition tank</t>
  </si>
  <si>
    <t>CSL Storage Tank</t>
  </si>
  <si>
    <t>DAP Storage Tank</t>
  </si>
  <si>
    <t>Fire Water Storage Tank</t>
  </si>
  <si>
    <t>Lower bound</t>
  </si>
  <si>
    <t>HXutility-Hydrolysate Heat Exchanger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</si>
</sst>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"/>
  <sheetViews>
    <sheetView tabSelected="1" zoomScale="62" zoomScaleNormal="62" workbookViewId="0">
      <pane xSplit="1" topLeftCell="AC1" activePane="topRight" state="frozen"/>
      <selection pane="topRight" activeCell="T13" sqref="T13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2" width="10.88671875" bestFit="1" customWidth="1"/>
    <col min="33" max="33" width="9.77734375" bestFit="1" customWidth="1"/>
    <col min="34" max="34" width="10.5546875" bestFit="1" customWidth="1"/>
    <col min="35" max="35" width="11.5546875" bestFit="1" customWidth="1"/>
    <col min="36" max="36" width="9.77734375" bestFit="1" customWidth="1"/>
    <col min="37" max="37" width="11.77734375" customWidth="1"/>
    <col min="38" max="38" width="16.109375" bestFit="1" customWidth="1"/>
    <col min="39" max="39" width="14.109375" customWidth="1"/>
    <col min="40" max="40" width="10.5546875" bestFit="1" customWidth="1"/>
    <col min="41" max="41" width="13.33203125" customWidth="1"/>
    <col min="42" max="42" width="17.6640625" customWidth="1"/>
    <col min="43" max="43" width="23.77734375" bestFit="1" customWidth="1"/>
    <col min="44" max="44" width="15.77734375" customWidth="1"/>
  </cols>
  <sheetData>
    <row r="1" spans="1:44" s="3" customFormat="1" x14ac:dyDescent="0.3">
      <c r="A1" s="12" t="s">
        <v>4</v>
      </c>
      <c r="B1" s="6" t="s">
        <v>27</v>
      </c>
      <c r="C1" s="34" t="s">
        <v>30</v>
      </c>
      <c r="D1" s="34"/>
      <c r="E1" s="6" t="s">
        <v>19</v>
      </c>
      <c r="F1" s="6" t="s">
        <v>5</v>
      </c>
      <c r="G1" s="6" t="s">
        <v>31</v>
      </c>
      <c r="H1" s="34" t="s">
        <v>41</v>
      </c>
      <c r="I1" s="34"/>
      <c r="J1" s="34"/>
      <c r="K1" s="34" t="s">
        <v>32</v>
      </c>
      <c r="L1" s="34"/>
      <c r="M1" s="34"/>
      <c r="N1" s="34" t="s">
        <v>49</v>
      </c>
      <c r="O1" s="34"/>
      <c r="P1" s="5" t="s">
        <v>43</v>
      </c>
      <c r="Q1" s="34" t="s">
        <v>33</v>
      </c>
      <c r="R1" s="34"/>
      <c r="S1" s="6" t="s">
        <v>34</v>
      </c>
      <c r="T1" s="6" t="s">
        <v>42</v>
      </c>
      <c r="U1" s="6" t="s">
        <v>35</v>
      </c>
      <c r="V1" s="6" t="s">
        <v>36</v>
      </c>
      <c r="W1" s="4" t="s">
        <v>37</v>
      </c>
      <c r="X1" s="35" t="s">
        <v>38</v>
      </c>
      <c r="Y1" s="35"/>
      <c r="Z1" s="35"/>
      <c r="AA1" s="15" t="s">
        <v>54</v>
      </c>
      <c r="AB1" s="15" t="s">
        <v>39</v>
      </c>
      <c r="AC1" s="35" t="s">
        <v>40</v>
      </c>
      <c r="AD1" s="35"/>
      <c r="AE1" s="35"/>
      <c r="AF1" s="34" t="s">
        <v>50</v>
      </c>
      <c r="AG1" s="34"/>
      <c r="AH1" s="34"/>
      <c r="AI1" s="34" t="s">
        <v>51</v>
      </c>
      <c r="AJ1" s="34"/>
      <c r="AK1" s="34"/>
      <c r="AL1" s="34"/>
      <c r="AM1" s="34" t="s">
        <v>52</v>
      </c>
      <c r="AN1" s="34"/>
      <c r="AO1" s="34" t="s">
        <v>46</v>
      </c>
      <c r="AP1" s="34"/>
      <c r="AQ1" s="26" t="s">
        <v>48</v>
      </c>
      <c r="AR1" s="26"/>
    </row>
    <row r="2" spans="1:44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44</v>
      </c>
      <c r="AM2" s="24" t="s">
        <v>8</v>
      </c>
      <c r="AN2" s="24" t="s">
        <v>16</v>
      </c>
      <c r="AO2" s="7" t="s">
        <v>47</v>
      </c>
      <c r="AP2" s="7" t="s">
        <v>16</v>
      </c>
      <c r="AQ2" s="7" t="s">
        <v>8</v>
      </c>
    </row>
    <row r="3" spans="1:44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  <c r="AO3" s="7" t="s">
        <v>6</v>
      </c>
      <c r="AP3" s="7" t="s">
        <v>6</v>
      </c>
      <c r="AQ3" s="7" t="s">
        <v>6</v>
      </c>
    </row>
    <row r="4" spans="1:44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  <c r="AO4" s="7" t="s">
        <v>7</v>
      </c>
      <c r="AP4" s="30" t="s">
        <v>7</v>
      </c>
      <c r="AQ4" s="30" t="s">
        <v>7</v>
      </c>
      <c r="AR4" s="30"/>
    </row>
    <row r="5" spans="1:44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8</v>
      </c>
      <c r="T5" s="11">
        <v>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  <c r="AO5" s="7">
        <v>1981</v>
      </c>
      <c r="AP5" s="7">
        <v>1981</v>
      </c>
      <c r="AQ5" s="7">
        <v>1171</v>
      </c>
      <c r="AR5" s="30"/>
    </row>
    <row r="6" spans="1:44" s="32" customFormat="1" x14ac:dyDescent="0.3">
      <c r="A6" s="12" t="s">
        <v>53</v>
      </c>
      <c r="B6" s="32" t="b">
        <f>FALSE</f>
        <v>0</v>
      </c>
      <c r="C6" s="32" t="b">
        <f>FALSE</f>
        <v>0</v>
      </c>
      <c r="D6" s="32" t="b">
        <f>FALSE</f>
        <v>0</v>
      </c>
      <c r="E6" s="32" t="b">
        <f>FALSE</f>
        <v>0</v>
      </c>
      <c r="F6" s="32" t="b">
        <f>FALSE</f>
        <v>0</v>
      </c>
      <c r="G6" s="32" t="b">
        <f>FALSE</f>
        <v>0</v>
      </c>
      <c r="H6" s="32" t="b">
        <f>FALSE</f>
        <v>0</v>
      </c>
      <c r="I6" s="32" t="b">
        <f>FALSE</f>
        <v>0</v>
      </c>
      <c r="J6" s="32" t="b">
        <f>FALSE</f>
        <v>0</v>
      </c>
      <c r="K6" s="32" t="b">
        <f>FALSE</f>
        <v>0</v>
      </c>
      <c r="L6" s="32" t="b">
        <f>FALSE</f>
        <v>0</v>
      </c>
      <c r="M6" s="32" t="b">
        <f>FALSE</f>
        <v>0</v>
      </c>
      <c r="N6" s="32" t="b">
        <f>FALSE</f>
        <v>0</v>
      </c>
      <c r="O6" s="32" t="b">
        <f>FALSE</f>
        <v>0</v>
      </c>
      <c r="P6" s="32" t="b">
        <f>FALSE</f>
        <v>0</v>
      </c>
      <c r="Q6" s="32" t="b">
        <v>0</v>
      </c>
      <c r="R6" s="32" t="b">
        <v>0</v>
      </c>
      <c r="S6" s="32" t="b">
        <v>0</v>
      </c>
      <c r="T6" s="33" t="b">
        <v>0</v>
      </c>
      <c r="U6" s="33" t="b">
        <v>0</v>
      </c>
      <c r="V6" s="33" t="b">
        <v>0</v>
      </c>
      <c r="W6" s="33" t="b">
        <v>0</v>
      </c>
      <c r="X6" s="33" t="b">
        <v>0</v>
      </c>
      <c r="Y6" s="33" t="b">
        <v>0</v>
      </c>
      <c r="Z6" s="33" t="b">
        <v>0</v>
      </c>
      <c r="AA6" s="33" t="b">
        <v>0</v>
      </c>
      <c r="AB6" s="33" t="b">
        <v>0</v>
      </c>
      <c r="AC6" s="32" t="b">
        <v>0</v>
      </c>
      <c r="AD6" s="32" t="b">
        <v>0</v>
      </c>
      <c r="AE6" s="32" t="b">
        <v>0</v>
      </c>
      <c r="AF6" s="32" t="b">
        <v>0</v>
      </c>
      <c r="AG6" s="32" t="b">
        <v>0</v>
      </c>
      <c r="AH6" s="32" t="b">
        <v>0</v>
      </c>
      <c r="AI6" s="32" t="b">
        <v>0</v>
      </c>
      <c r="AJ6" s="32" t="b">
        <v>0</v>
      </c>
      <c r="AK6" s="32" t="b">
        <v>0</v>
      </c>
      <c r="AL6" s="32" t="b">
        <v>0</v>
      </c>
      <c r="AM6" s="32" t="b">
        <v>0</v>
      </c>
      <c r="AN6" s="32" t="b">
        <v>0</v>
      </c>
      <c r="AO6" s="32" t="b">
        <v>0</v>
      </c>
      <c r="AP6" s="32" t="b">
        <v>0</v>
      </c>
      <c r="AQ6" s="32" t="b">
        <v>0</v>
      </c>
    </row>
    <row r="7" spans="1:44" s="7" customFormat="1" x14ac:dyDescent="0.3">
      <c r="A7" s="12" t="s">
        <v>21</v>
      </c>
      <c r="B7" s="7" t="b">
        <f>FALSE</f>
        <v>0</v>
      </c>
      <c r="C7" s="7" t="b">
        <f>FALSE</f>
        <v>0</v>
      </c>
      <c r="D7" s="7" t="b">
        <f>FALSE</f>
        <v>0</v>
      </c>
      <c r="E7" s="7" t="b">
        <f>FALSE</f>
        <v>0</v>
      </c>
      <c r="F7" s="7" t="b">
        <f>FALSE</f>
        <v>0</v>
      </c>
      <c r="G7" s="7" t="b">
        <f>FALSE</f>
        <v>0</v>
      </c>
      <c r="H7" s="7" t="b">
        <f>FALSE</f>
        <v>0</v>
      </c>
      <c r="I7" s="7" t="b">
        <f>FALSE</f>
        <v>0</v>
      </c>
      <c r="J7" s="7" t="b">
        <f>FALSE</f>
        <v>0</v>
      </c>
      <c r="K7" s="7" t="b">
        <f>FALSE</f>
        <v>0</v>
      </c>
      <c r="L7" s="7" t="b">
        <f>FALSE</f>
        <v>0</v>
      </c>
      <c r="M7" s="7" t="b">
        <f>FALSE</f>
        <v>0</v>
      </c>
      <c r="N7" s="7" t="b">
        <f>FALSE</f>
        <v>0</v>
      </c>
      <c r="O7" s="7" t="b">
        <f>FALSE</f>
        <v>0</v>
      </c>
      <c r="P7" s="7" t="b">
        <f>FALSE</f>
        <v>0</v>
      </c>
      <c r="Q7" s="7" t="b">
        <v>0</v>
      </c>
      <c r="R7" s="7" t="b">
        <v>0</v>
      </c>
      <c r="S7" s="7" t="b">
        <v>0</v>
      </c>
      <c r="T7" s="4" t="b">
        <v>0</v>
      </c>
      <c r="U7" s="4" t="b">
        <v>0</v>
      </c>
      <c r="V7" s="4" t="b">
        <v>0</v>
      </c>
      <c r="W7" s="4" t="b">
        <v>0</v>
      </c>
      <c r="X7" s="4" t="b">
        <v>0</v>
      </c>
      <c r="Y7" s="4" t="b">
        <v>0</v>
      </c>
      <c r="Z7" s="4" t="b">
        <v>0</v>
      </c>
      <c r="AA7" s="4" t="b">
        <v>0</v>
      </c>
      <c r="AB7" s="4" t="b">
        <v>0</v>
      </c>
      <c r="AC7" s="7" t="b">
        <v>0</v>
      </c>
      <c r="AD7" s="7" t="b">
        <v>0</v>
      </c>
      <c r="AE7" s="7" t="b">
        <v>0</v>
      </c>
      <c r="AF7" s="19" t="b">
        <v>0</v>
      </c>
      <c r="AG7" s="19" t="b">
        <v>0</v>
      </c>
      <c r="AH7" s="19" t="b">
        <v>0</v>
      </c>
      <c r="AI7" s="23" t="b">
        <v>0</v>
      </c>
      <c r="AJ7" s="23" t="b">
        <v>0</v>
      </c>
      <c r="AK7" s="23" t="b">
        <v>0</v>
      </c>
      <c r="AL7" s="23" t="b">
        <v>0</v>
      </c>
      <c r="AM7" s="24" t="b">
        <v>0</v>
      </c>
      <c r="AN7" s="24" t="b">
        <v>0</v>
      </c>
      <c r="AO7" s="7" t="b">
        <v>0</v>
      </c>
      <c r="AP7" s="7" t="b">
        <v>0</v>
      </c>
      <c r="AQ7" s="7" t="b">
        <v>0</v>
      </c>
    </row>
    <row r="8" spans="1:44" s="7" customFormat="1" x14ac:dyDescent="0.3">
      <c r="A8" s="12" t="s">
        <v>0</v>
      </c>
      <c r="B8" s="7">
        <v>522</v>
      </c>
      <c r="C8" s="7">
        <v>551</v>
      </c>
      <c r="D8" s="7">
        <v>522</v>
      </c>
      <c r="E8" s="7">
        <v>522</v>
      </c>
      <c r="F8" s="7">
        <v>522</v>
      </c>
      <c r="G8" s="7">
        <v>551</v>
      </c>
      <c r="H8" s="7">
        <v>522</v>
      </c>
      <c r="I8" s="7">
        <v>522</v>
      </c>
      <c r="J8" s="7">
        <v>522</v>
      </c>
      <c r="K8" s="7">
        <v>522</v>
      </c>
      <c r="L8" s="7">
        <v>551</v>
      </c>
      <c r="M8" s="7">
        <v>522</v>
      </c>
      <c r="N8" s="7">
        <v>522</v>
      </c>
      <c r="O8" s="7">
        <v>522</v>
      </c>
      <c r="P8" s="4">
        <v>522</v>
      </c>
      <c r="Q8" s="7">
        <v>522</v>
      </c>
      <c r="R8" s="7">
        <v>522</v>
      </c>
      <c r="S8" s="7">
        <v>551</v>
      </c>
      <c r="T8" s="4">
        <v>522</v>
      </c>
      <c r="U8" s="4">
        <v>522</v>
      </c>
      <c r="V8" s="4">
        <v>522</v>
      </c>
      <c r="W8" s="4">
        <v>522</v>
      </c>
      <c r="X8" s="4">
        <v>522</v>
      </c>
      <c r="Y8" s="4">
        <v>522</v>
      </c>
      <c r="Z8" s="4">
        <v>522</v>
      </c>
      <c r="AA8" s="4">
        <v>522</v>
      </c>
      <c r="AB8" s="4">
        <v>522</v>
      </c>
      <c r="AC8" s="7">
        <v>522</v>
      </c>
      <c r="AD8" s="7">
        <v>522</v>
      </c>
      <c r="AE8" s="7">
        <v>522</v>
      </c>
      <c r="AF8" s="7">
        <v>522</v>
      </c>
      <c r="AG8" s="19">
        <v>522</v>
      </c>
      <c r="AH8" s="19">
        <v>522</v>
      </c>
      <c r="AI8" s="23">
        <v>522</v>
      </c>
      <c r="AJ8" s="23">
        <v>522</v>
      </c>
      <c r="AK8" s="23">
        <v>522</v>
      </c>
      <c r="AL8" s="23">
        <v>522</v>
      </c>
      <c r="AM8" s="24">
        <v>522</v>
      </c>
      <c r="AN8" s="24">
        <v>522</v>
      </c>
      <c r="AO8" s="30">
        <v>522</v>
      </c>
      <c r="AP8" s="7">
        <v>522</v>
      </c>
      <c r="AQ8" s="7">
        <v>522</v>
      </c>
    </row>
    <row r="9" spans="1:44" s="8" customFormat="1" x14ac:dyDescent="0.3">
      <c r="A9" s="13" t="s">
        <v>1</v>
      </c>
      <c r="B9" s="8">
        <v>13329690</v>
      </c>
      <c r="C9" s="8">
        <v>6210</v>
      </c>
      <c r="D9" s="8">
        <v>8000</v>
      </c>
      <c r="E9" s="8">
        <v>6000</v>
      </c>
      <c r="F9" s="8">
        <v>19812400</v>
      </c>
      <c r="G9" s="8">
        <v>25365</v>
      </c>
      <c r="H9" s="8">
        <v>511000</v>
      </c>
      <c r="I9" s="8">
        <v>30000</v>
      </c>
      <c r="J9" s="8">
        <v>90000</v>
      </c>
      <c r="K9" s="8">
        <v>203000</v>
      </c>
      <c r="L9" s="8">
        <v>17480</v>
      </c>
      <c r="M9" s="8">
        <v>90000</v>
      </c>
      <c r="N9" s="8">
        <v>236000</v>
      </c>
      <c r="O9" s="8">
        <v>21900</v>
      </c>
      <c r="P9" s="9">
        <v>5000</v>
      </c>
      <c r="Q9" s="8">
        <v>0</v>
      </c>
      <c r="R9" s="8">
        <v>0</v>
      </c>
      <c r="S9" s="8">
        <v>92000</v>
      </c>
      <c r="T9" s="8">
        <v>34000</v>
      </c>
      <c r="U9" s="4">
        <v>22500</v>
      </c>
      <c r="V9" s="21">
        <v>0</v>
      </c>
      <c r="W9" s="8">
        <v>35000000</v>
      </c>
      <c r="X9" s="8">
        <v>8200</v>
      </c>
      <c r="Y9" s="8">
        <v>439000</v>
      </c>
      <c r="Z9" s="8">
        <v>31800</v>
      </c>
      <c r="AA9" s="8">
        <v>85000</v>
      </c>
      <c r="AB9" s="8">
        <v>109000</v>
      </c>
      <c r="AC9" s="8">
        <v>636000</v>
      </c>
      <c r="AD9" s="8">
        <v>26800</v>
      </c>
      <c r="AE9" s="8">
        <v>68300</v>
      </c>
      <c r="AF9" s="8">
        <v>70000</v>
      </c>
      <c r="AG9" s="8">
        <v>3000</v>
      </c>
      <c r="AH9" s="8">
        <v>21200</v>
      </c>
      <c r="AI9" s="8">
        <v>102000</v>
      </c>
      <c r="AJ9" s="8">
        <v>3000</v>
      </c>
      <c r="AK9" s="8">
        <v>9800</v>
      </c>
      <c r="AL9" s="8">
        <v>30000</v>
      </c>
      <c r="AM9" s="8">
        <v>803000</v>
      </c>
      <c r="AN9" s="8">
        <v>15000</v>
      </c>
      <c r="AO9" s="8">
        <v>96000</v>
      </c>
      <c r="AP9" s="8">
        <v>7493</v>
      </c>
      <c r="AQ9" s="8">
        <v>196000</v>
      </c>
    </row>
    <row r="10" spans="1:44" s="7" customFormat="1" x14ac:dyDescent="0.3">
      <c r="A10" s="12" t="s">
        <v>2</v>
      </c>
      <c r="B10" s="7">
        <v>0.6</v>
      </c>
      <c r="C10" s="7">
        <v>0.7</v>
      </c>
      <c r="D10" s="7">
        <v>0.8</v>
      </c>
      <c r="E10" s="7">
        <v>0.5</v>
      </c>
      <c r="F10" s="7">
        <v>0.6</v>
      </c>
      <c r="G10" s="7">
        <v>0.8</v>
      </c>
      <c r="H10" s="7">
        <v>0.7</v>
      </c>
      <c r="I10" s="7">
        <v>0.8</v>
      </c>
      <c r="J10" s="7">
        <v>0.5</v>
      </c>
      <c r="K10" s="7">
        <v>0.7</v>
      </c>
      <c r="L10" s="7">
        <v>0.8</v>
      </c>
      <c r="M10" s="7">
        <v>0.5</v>
      </c>
      <c r="N10" s="7">
        <v>0.7</v>
      </c>
      <c r="O10" s="7">
        <v>0.5</v>
      </c>
      <c r="P10" s="4">
        <v>0.5</v>
      </c>
      <c r="Q10" s="7">
        <v>0.5</v>
      </c>
      <c r="R10" s="7">
        <v>0.7</v>
      </c>
      <c r="S10" s="7">
        <v>0.7</v>
      </c>
      <c r="T10" s="4">
        <v>0.7</v>
      </c>
      <c r="U10" s="4">
        <v>0.8</v>
      </c>
      <c r="V10" s="4">
        <v>0.8</v>
      </c>
      <c r="W10" s="7">
        <v>0.7</v>
      </c>
      <c r="X10" s="7">
        <v>0.8</v>
      </c>
      <c r="Y10" s="7">
        <v>0.7</v>
      </c>
      <c r="Z10" s="7">
        <v>0.5</v>
      </c>
      <c r="AA10" s="4">
        <v>0.7</v>
      </c>
      <c r="AB10" s="4">
        <v>0.5</v>
      </c>
      <c r="AC10" s="7">
        <v>0.7</v>
      </c>
      <c r="AD10" s="7">
        <v>0.8</v>
      </c>
      <c r="AE10" s="7">
        <v>0.5</v>
      </c>
      <c r="AF10" s="7">
        <v>0.7</v>
      </c>
      <c r="AG10" s="7">
        <v>0.8</v>
      </c>
      <c r="AH10" s="7">
        <v>0.5</v>
      </c>
      <c r="AI10" s="23">
        <v>0.7</v>
      </c>
      <c r="AJ10" s="23">
        <v>0.8</v>
      </c>
      <c r="AK10" s="23">
        <v>0.5</v>
      </c>
      <c r="AL10" s="23">
        <v>0.6</v>
      </c>
      <c r="AM10" s="24">
        <v>0.7</v>
      </c>
      <c r="AN10" s="24">
        <v>0.8</v>
      </c>
      <c r="AO10" s="7">
        <v>0.7</v>
      </c>
      <c r="AP10" s="7">
        <v>0.8</v>
      </c>
      <c r="AQ10" s="7">
        <v>0.7</v>
      </c>
    </row>
    <row r="11" spans="1:44" s="10" customFormat="1" x14ac:dyDescent="0.3">
      <c r="A11" s="14" t="s">
        <v>3</v>
      </c>
      <c r="B11" s="10">
        <v>783</v>
      </c>
      <c r="C11" s="10">
        <v>0</v>
      </c>
      <c r="D11" s="10">
        <v>1</v>
      </c>
      <c r="E11" s="10">
        <v>0</v>
      </c>
      <c r="F11" s="10">
        <v>5290</v>
      </c>
      <c r="G11" s="10">
        <f>125*Sheet2!B1</f>
        <v>93.212500000000006</v>
      </c>
      <c r="H11" s="10">
        <v>0</v>
      </c>
      <c r="I11" s="10">
        <v>55.9</v>
      </c>
      <c r="J11" s="10">
        <v>170</v>
      </c>
      <c r="K11" s="10">
        <v>0</v>
      </c>
      <c r="L11" s="10">
        <v>55.9</v>
      </c>
      <c r="M11" s="10">
        <v>170</v>
      </c>
      <c r="N11" s="10">
        <v>0</v>
      </c>
      <c r="O11" s="10">
        <f>10*Sheet2!B1</f>
        <v>7.4570000000000007</v>
      </c>
      <c r="P11" s="11">
        <v>0</v>
      </c>
      <c r="Q11" s="10">
        <f>20*Sheet2!B1</f>
        <v>14.914000000000001</v>
      </c>
      <c r="R11" s="10">
        <v>0</v>
      </c>
      <c r="S11" s="10">
        <v>0</v>
      </c>
      <c r="T11" s="10">
        <v>0</v>
      </c>
      <c r="U11" s="4">
        <f>100*Sheet2!B$1</f>
        <v>74.570000000000007</v>
      </c>
      <c r="V11" s="4">
        <f>60*Sheet2!B$1</f>
        <v>44.742000000000004</v>
      </c>
      <c r="W11" s="10">
        <v>0</v>
      </c>
      <c r="X11" s="10">
        <f>10*0.7457</f>
        <v>7.4570000000000007</v>
      </c>
      <c r="Y11" s="10">
        <v>0</v>
      </c>
      <c r="Z11" s="10">
        <f>15*0.7547</f>
        <v>11.320500000000001</v>
      </c>
      <c r="AA11" s="10">
        <v>0</v>
      </c>
      <c r="AB11" s="10">
        <f>100*0.7457</f>
        <v>74.570000000000007</v>
      </c>
      <c r="AC11" s="10">
        <v>0</v>
      </c>
      <c r="AD11" s="10">
        <f>125*0.7457</f>
        <v>93.212500000000006</v>
      </c>
      <c r="AE11" s="10">
        <f>20*0.7457</f>
        <v>14.914000000000001</v>
      </c>
      <c r="AF11" s="10">
        <v>0</v>
      </c>
      <c r="AG11" s="10">
        <f>0.5*Sheet2!B1</f>
        <v>0.37285000000000001</v>
      </c>
      <c r="AH11" s="10">
        <v>7.4569999999999999</v>
      </c>
      <c r="AI11" s="10">
        <v>0</v>
      </c>
      <c r="AJ11" s="10">
        <f>0.5*0.7547</f>
        <v>0.37735000000000002</v>
      </c>
      <c r="AK11" s="10">
        <f>5.5*0.7457</f>
        <v>4.1013500000000001</v>
      </c>
      <c r="AL11" s="10">
        <v>0</v>
      </c>
      <c r="AM11" s="10">
        <v>0</v>
      </c>
      <c r="AN11" s="10">
        <f>125*0.7547</f>
        <v>94.337500000000006</v>
      </c>
      <c r="AO11" s="10">
        <v>0</v>
      </c>
      <c r="AP11" s="10">
        <v>0.5</v>
      </c>
      <c r="AQ11" s="10">
        <v>0</v>
      </c>
    </row>
    <row r="12" spans="1:44" s="7" customFormat="1" x14ac:dyDescent="0.3">
      <c r="A12" s="12" t="s">
        <v>13</v>
      </c>
      <c r="B12" s="7">
        <v>1.7</v>
      </c>
      <c r="C12" s="7">
        <v>2</v>
      </c>
      <c r="D12" s="7">
        <v>2.2999999999999998</v>
      </c>
      <c r="E12" s="7">
        <v>1</v>
      </c>
      <c r="F12" s="7">
        <v>2.2000000000000002</v>
      </c>
      <c r="G12" s="7">
        <v>2.2999999999999998</v>
      </c>
      <c r="H12" s="7">
        <v>2</v>
      </c>
      <c r="I12" s="7">
        <v>1.7</v>
      </c>
      <c r="J12" s="7">
        <v>1.5</v>
      </c>
      <c r="K12" s="7">
        <v>2</v>
      </c>
      <c r="L12" s="7">
        <v>1.7</v>
      </c>
      <c r="M12" s="7">
        <v>1.5</v>
      </c>
      <c r="N12" s="7">
        <v>2</v>
      </c>
      <c r="O12" s="7">
        <v>1.5</v>
      </c>
      <c r="P12" s="4">
        <v>1</v>
      </c>
      <c r="Q12" s="7">
        <v>1.5</v>
      </c>
      <c r="R12" s="7">
        <v>2</v>
      </c>
      <c r="S12" s="7">
        <v>2.2000000000000002</v>
      </c>
      <c r="T12" s="4">
        <v>2.2000000000000002</v>
      </c>
      <c r="U12" s="4">
        <v>2.2999999999999998</v>
      </c>
      <c r="V12" s="4">
        <v>2.2999999999999998</v>
      </c>
      <c r="W12" s="7">
        <v>1.7</v>
      </c>
      <c r="X12" s="7">
        <v>2.2999999999999998</v>
      </c>
      <c r="Y12" s="7">
        <v>1.8</v>
      </c>
      <c r="Z12" s="7">
        <v>1.5</v>
      </c>
      <c r="AA12" s="7">
        <v>2.2000000000000002</v>
      </c>
      <c r="AB12" s="7">
        <v>1.7</v>
      </c>
      <c r="AC12" s="7">
        <v>1.8</v>
      </c>
      <c r="AD12" s="7">
        <v>2.2999999999999998</v>
      </c>
      <c r="AE12" s="7">
        <v>1.5</v>
      </c>
      <c r="AF12" s="7">
        <v>2.6</v>
      </c>
      <c r="AG12" s="7">
        <v>3.1</v>
      </c>
      <c r="AH12" s="7">
        <v>1.5</v>
      </c>
      <c r="AI12" s="23">
        <v>1.8</v>
      </c>
      <c r="AJ12" s="23">
        <v>3.1</v>
      </c>
      <c r="AK12" s="23">
        <v>1.5</v>
      </c>
      <c r="AL12" s="23">
        <v>1.7</v>
      </c>
      <c r="AM12" s="24">
        <v>1.8</v>
      </c>
      <c r="AN12" s="24">
        <v>1.7</v>
      </c>
      <c r="AO12" s="7">
        <v>1.5</v>
      </c>
      <c r="AP12" s="7">
        <v>2.2999999999999998</v>
      </c>
      <c r="AQ12" s="7">
        <v>2</v>
      </c>
    </row>
    <row r="13" spans="1:44" x14ac:dyDescent="0.3">
      <c r="A13" s="12" t="s">
        <v>29</v>
      </c>
      <c r="B13" s="27" t="b">
        <v>0</v>
      </c>
      <c r="C13" s="27" t="b">
        <v>0</v>
      </c>
      <c r="D13" s="27" t="b">
        <v>0</v>
      </c>
      <c r="E13" s="27" t="b">
        <v>0</v>
      </c>
      <c r="F13" s="27" t="b">
        <v>0</v>
      </c>
      <c r="G13" s="27" t="b">
        <v>0</v>
      </c>
      <c r="H13" s="27" t="b">
        <v>0</v>
      </c>
      <c r="I13" s="27" t="b">
        <v>0</v>
      </c>
      <c r="J13" s="27" t="b">
        <v>0</v>
      </c>
      <c r="K13" s="27" t="b">
        <v>0</v>
      </c>
      <c r="L13" s="27" t="b">
        <v>0</v>
      </c>
      <c r="M13" s="27" t="b">
        <v>0</v>
      </c>
      <c r="N13" s="27" t="b">
        <v>0</v>
      </c>
      <c r="O13" s="27" t="b">
        <v>0</v>
      </c>
      <c r="P13" s="27" t="b">
        <v>0</v>
      </c>
      <c r="Q13" s="27" t="b">
        <v>0</v>
      </c>
      <c r="R13" s="27" t="b">
        <v>0</v>
      </c>
      <c r="S13" s="27" t="b">
        <v>0</v>
      </c>
      <c r="T13" s="27" t="b">
        <v>0</v>
      </c>
      <c r="U13" s="27" t="b">
        <v>0</v>
      </c>
      <c r="V13" s="27" t="b">
        <v>0</v>
      </c>
      <c r="W13" s="27" t="b">
        <v>0</v>
      </c>
      <c r="X13" s="27" t="b">
        <v>0</v>
      </c>
      <c r="Y13" s="27" t="b">
        <v>0</v>
      </c>
      <c r="Z13" s="27" t="b">
        <v>0</v>
      </c>
      <c r="AA13" s="27" t="b">
        <v>0</v>
      </c>
      <c r="AB13" s="27" t="b">
        <v>0</v>
      </c>
      <c r="AC13" s="27" t="b">
        <v>0</v>
      </c>
      <c r="AD13" s="27" t="b">
        <v>0</v>
      </c>
      <c r="AE13" s="27" t="b">
        <v>0</v>
      </c>
      <c r="AF13" s="27" t="b">
        <v>0</v>
      </c>
      <c r="AG13" s="27" t="b">
        <v>0</v>
      </c>
      <c r="AH13" s="27" t="b">
        <v>0</v>
      </c>
      <c r="AI13" s="27" t="b">
        <v>0</v>
      </c>
      <c r="AJ13" s="27" t="b">
        <v>0</v>
      </c>
      <c r="AK13" s="27" t="b">
        <v>0</v>
      </c>
      <c r="AL13" s="27" t="b">
        <v>0</v>
      </c>
      <c r="AM13" s="27" t="b">
        <v>0</v>
      </c>
      <c r="AN13" s="27" t="b">
        <v>0</v>
      </c>
      <c r="AO13" s="31" t="b">
        <v>0</v>
      </c>
      <c r="AP13" s="31" t="b">
        <v>0</v>
      </c>
      <c r="AQ13" s="31" t="b">
        <v>0</v>
      </c>
      <c r="AR13" s="31"/>
    </row>
    <row r="14" spans="1:44" x14ac:dyDescent="0.3">
      <c r="A14" s="29" t="s">
        <v>45</v>
      </c>
      <c r="B14" s="28" t="b">
        <v>0</v>
      </c>
      <c r="C14" s="28" t="b">
        <v>0</v>
      </c>
      <c r="D14" s="28" t="b">
        <v>0</v>
      </c>
      <c r="E14" s="28" t="b">
        <v>0</v>
      </c>
      <c r="F14" s="28" t="b">
        <v>0</v>
      </c>
      <c r="G14" s="28" t="b">
        <v>0</v>
      </c>
      <c r="H14" s="28" t="b">
        <v>0</v>
      </c>
      <c r="I14" s="28" t="b">
        <v>0</v>
      </c>
      <c r="J14" s="28" t="b">
        <v>0</v>
      </c>
      <c r="K14" s="28" t="b">
        <v>0</v>
      </c>
      <c r="L14" s="28" t="b">
        <v>0</v>
      </c>
      <c r="M14" s="28" t="b">
        <v>0</v>
      </c>
      <c r="N14" s="28" t="b">
        <v>0</v>
      </c>
      <c r="O14" s="28" t="b">
        <v>0</v>
      </c>
      <c r="P14" s="28" t="b">
        <v>0</v>
      </c>
      <c r="Q14" s="28" t="b">
        <v>0</v>
      </c>
      <c r="R14" s="28" t="b">
        <v>0</v>
      </c>
      <c r="S14" s="28" t="b">
        <v>0</v>
      </c>
      <c r="T14" s="28" t="b">
        <v>0</v>
      </c>
      <c r="U14" s="28" t="b">
        <v>0</v>
      </c>
      <c r="V14" s="28" t="b">
        <v>0</v>
      </c>
      <c r="W14" s="28" t="b">
        <v>0</v>
      </c>
      <c r="X14" s="28" t="b">
        <v>0</v>
      </c>
      <c r="Y14" s="28" t="b">
        <v>0</v>
      </c>
      <c r="Z14" s="28" t="b">
        <v>0</v>
      </c>
      <c r="AA14" s="28" t="b">
        <v>0</v>
      </c>
      <c r="AB14" s="28" t="b">
        <v>0</v>
      </c>
      <c r="AC14" s="28" t="b">
        <v>0</v>
      </c>
      <c r="AD14" s="28" t="b">
        <v>0</v>
      </c>
      <c r="AE14" s="28" t="b">
        <v>0</v>
      </c>
      <c r="AF14" s="28" t="b">
        <v>0</v>
      </c>
      <c r="AG14" s="28" t="b">
        <v>0</v>
      </c>
      <c r="AH14" s="28" t="b">
        <v>0</v>
      </c>
      <c r="AI14" s="28" t="b">
        <v>0</v>
      </c>
      <c r="AJ14" s="28" t="b">
        <v>0</v>
      </c>
      <c r="AK14" s="28" t="b">
        <v>0</v>
      </c>
      <c r="AL14" s="28" t="b">
        <v>0</v>
      </c>
      <c r="AM14" s="28" t="b">
        <v>0</v>
      </c>
      <c r="AN14" s="28" t="b">
        <v>0</v>
      </c>
      <c r="AO14" s="31" t="b">
        <v>0</v>
      </c>
      <c r="AP14" s="31" t="b">
        <v>0</v>
      </c>
      <c r="AQ14" s="31" t="b">
        <v>0</v>
      </c>
      <c r="AR14" s="3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</sheetData>
  <mergeCells count="11">
    <mergeCell ref="AO1:AP1"/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2021-05-17T09:32:35Z</dcterms:modified>
</cp:coreProperties>
</file>