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https://uillinoisedu-my.sharepoint.com/personal/lkudli2_illinois_edu/Documents/Projects/Azelaic acid/Paper writing/manuscript_drafts/"/>
    </mc:Choice>
  </mc:AlternateContent>
  <xr:revisionPtr revIDLastSave="251" documentId="8_{1CFFCC28-4150-4979-A7C5-F7FA39044BBB}" xr6:coauthVersionLast="47" xr6:coauthVersionMax="47" xr10:uidLastSave="{BC56984F-5CAA-4A4E-B3D0-3A6C3BCA16EE}"/>
  <bookViews>
    <workbookView xWindow="45960" yWindow="-120" windowWidth="29040" windowHeight="15720" xr2:uid="{9CAC2160-ACF5-4C97-9FD4-9B4DB40FE2AC}"/>
  </bookViews>
  <sheets>
    <sheet name="Compound_Classification_with_Av" sheetId="1" r:id="rId1"/>
    <sheet name="Sheet1" sheetId="2" r:id="rId2"/>
    <sheet name="Sheet2"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0" i="1" l="1"/>
  <c r="D12" i="1"/>
  <c r="D11" i="1"/>
  <c r="D10" i="1"/>
  <c r="F10" i="1"/>
  <c r="L1" i="1"/>
  <c r="G3" i="1" s="1"/>
  <c r="H3" i="1" s="1"/>
  <c r="G2" i="1" l="1"/>
  <c r="H2" i="1" s="1"/>
  <c r="M3" i="1"/>
  <c r="G10" i="1" s="1"/>
  <c r="G9" i="1"/>
  <c r="G8" i="1"/>
  <c r="H8" i="1" s="1"/>
  <c r="G7" i="1"/>
  <c r="H7" i="1" s="1"/>
  <c r="G6" i="1"/>
  <c r="H6" i="1" s="1"/>
  <c r="G5" i="1"/>
  <c r="H5" i="1" s="1"/>
  <c r="G4" i="1"/>
  <c r="H4" i="1" s="1"/>
  <c r="G11" i="1" l="1"/>
  <c r="H11" i="1" s="1"/>
  <c r="G12" i="1"/>
  <c r="H12" i="1" s="1"/>
  <c r="G13" i="1"/>
  <c r="M1" i="1"/>
  <c r="I2" i="1" s="1"/>
  <c r="H10" i="1"/>
  <c r="I9" i="1" l="1"/>
  <c r="I3" i="1"/>
  <c r="I5" i="1"/>
  <c r="I4" i="1"/>
  <c r="I6" i="1"/>
  <c r="M4" i="1"/>
  <c r="I13" i="1" s="1"/>
  <c r="I7" i="1"/>
  <c r="I8" i="1"/>
  <c r="I12" i="1" l="1"/>
  <c r="J12" i="1" s="1"/>
  <c r="I10" i="1"/>
  <c r="I11" i="1"/>
  <c r="J11" i="1" s="1"/>
</calcChain>
</file>

<file path=xl/sharedStrings.xml><?xml version="1.0" encoding="utf-8"?>
<sst xmlns="http://schemas.openxmlformats.org/spreadsheetml/2006/main" count="166" uniqueCount="47">
  <si>
    <t>Group Name</t>
  </si>
  <si>
    <t>Compounds</t>
  </si>
  <si>
    <t>Molecular Weights (g/mol)</t>
  </si>
  <si>
    <t>&lt; C8 Mono</t>
  </si>
  <si>
    <t>Hexanoic acid, Propanoic acid</t>
  </si>
  <si>
    <t>116.16, 74.08</t>
  </si>
  <si>
    <t>C8 - C12 Mono</t>
  </si>
  <si>
    <t>Octanoic acid, Pelargonic acid, Nonanal, Methyl oxo-nonanoic acid</t>
  </si>
  <si>
    <t>144.21, 158.24, 142.24, 186.25</t>
  </si>
  <si>
    <t>C13 - C16 Mono</t>
  </si>
  <si>
    <t>Palmitic acid</t>
  </si>
  <si>
    <t>&gt; C16 Mono</t>
  </si>
  <si>
    <t>Stearic acid, Oleic acid, Linoleic acid, Linolenic acid, Methyl oleate, Methyl palmitate, Methyl stearate, Methyl linoleate, Methyl linolenate, Methyl dihydroxy stearic acid (MDHSA), Methyl tetrahydroxy octadecanoate (MTHOA), Methyl hexahydroxy octadecanoate (MHHOA), Monoester MDHSA with MMA, Diester MDHSA with MMA, Monoester MDHSA with PA, Diester MDHSA with PA</t>
  </si>
  <si>
    <t>&lt; C8 Dicarboxylic</t>
  </si>
  <si>
    <t>Malonic acid</t>
  </si>
  <si>
    <t>C8 Dicarboxylic</t>
  </si>
  <si>
    <t>Monomethyl suberate</t>
  </si>
  <si>
    <t>C9 Dicarboxylic</t>
  </si>
  <si>
    <t>Azelaic acid, Monomethyl azelate</t>
  </si>
  <si>
    <t>188.22, 202.24</t>
  </si>
  <si>
    <t>C10 Dicarboxylic</t>
  </si>
  <si>
    <t>Given weight (%)</t>
  </si>
  <si>
    <t>&lt;C8 DI</t>
  </si>
  <si>
    <t>C8 DI</t>
  </si>
  <si>
    <t>C9 DI</t>
  </si>
  <si>
    <t>C10 DI</t>
  </si>
  <si>
    <t>188.22,202.25</t>
  </si>
  <si>
    <t>284.48, 282.47, 280.45, 278.43, 296.5, 270.5, 298.5,  294.5, 292.5,330.5, 362.5, 394.5, 514.7,698.97,470.7,610.95</t>
  </si>
  <si>
    <t>None produced in this study</t>
  </si>
  <si>
    <t>moles in each phase</t>
  </si>
  <si>
    <t>phase</t>
  </si>
  <si>
    <t xml:space="preserve">solvent </t>
  </si>
  <si>
    <t>aqueous</t>
  </si>
  <si>
    <t>total weight in solvent o</t>
  </si>
  <si>
    <t>---</t>
  </si>
  <si>
    <t>Average molecular weight of the group (g/mol)</t>
  </si>
  <si>
    <t>Adjust weight (%) based on ratio of given weigh and total given weight of each phase</t>
  </si>
  <si>
    <t>partition coefficient based on mole ratio in solvent phase/ mole ratio in aqueous phase</t>
  </si>
  <si>
    <t xml:space="preserve">mole ratio (moles/total moles </t>
  </si>
  <si>
    <t>group Name</t>
  </si>
  <si>
    <t>compounds</t>
  </si>
  <si>
    <t>molecular weights (g/mol)</t>
  </si>
  <si>
    <t>average molecular weight of the group (g/mol)</t>
  </si>
  <si>
    <t>given weight (%)</t>
  </si>
  <si>
    <t xml:space="preserve">adjust weight (%) </t>
  </si>
  <si>
    <t>mole ratio in respective phase</t>
  </si>
  <si>
    <t>partition coefficient is calculated as the ratio of mole fraction in the solvent phase to the mole fraction in the aqueous phase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</si>
</sst>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color rgb="FF212121"/>
      <name val="Aptos Narrow"/>
      <family val="2"/>
      <scheme val="minor"/>
    </font>
    <font>
      <sz val="14"/>
      <color rgb="FF000000"/>
      <name val="Arial"/>
      <family val="2"/>
    </font>
    <font>
      <sz val="14"/>
      <color rgb="FF212121"/>
      <name val="Arial"/>
      <family val="2"/>
    </font>
    <font>
      <b/>
      <sz val="14"/>
      <color rgb="FF000000"/>
      <name val="Arial"/>
      <family val="2"/>
    </font>
    <font>
      <sz val="14"/>
      <color theme="1"/>
      <name val="Calibri"/>
      <family val="2"/>
    </font>
    <font>
      <sz val="14"/>
      <color theme="1"/>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0" fontId="0" fillId="0" borderId="0" xfId="0" applyAlignment="1">
      <alignment wrapText="1"/>
    </xf>
    <xf numFmtId="0" fontId="16" fillId="0" borderId="0" xfId="0" applyFont="1" applyAlignment="1">
      <alignment horizontal="left" vertical="center"/>
    </xf>
    <xf numFmtId="0" fontId="16" fillId="0" borderId="0" xfId="0" applyFont="1" applyAlignment="1">
      <alignment horizontal="left" vertical="top" wrapText="1"/>
    </xf>
    <xf numFmtId="0" fontId="0" fillId="0" borderId="0" xfId="0" applyAlignment="1">
      <alignment horizontal="left" vertical="top"/>
    </xf>
    <xf numFmtId="0" fontId="0" fillId="0" borderId="0" xfId="0" applyAlignment="1">
      <alignment horizontal="left" vertical="top" wrapText="1"/>
    </xf>
    <xf numFmtId="0" fontId="18" fillId="0" borderId="0" xfId="0" applyFont="1" applyAlignment="1">
      <alignment horizontal="left" vertical="top"/>
    </xf>
    <xf numFmtId="2" fontId="0" fillId="0" borderId="0" xfId="0" applyNumberFormat="1" applyAlignment="1">
      <alignment horizontal="left" vertical="top"/>
    </xf>
    <xf numFmtId="2" fontId="0" fillId="0" borderId="0" xfId="0" quotePrefix="1" applyNumberFormat="1" applyAlignment="1">
      <alignment horizontal="left" vertical="top"/>
    </xf>
    <xf numFmtId="2" fontId="16" fillId="0" borderId="0" xfId="0" applyNumberFormat="1" applyFont="1" applyAlignment="1">
      <alignment horizontal="left" vertical="top"/>
    </xf>
    <xf numFmtId="0" fontId="19" fillId="0" borderId="10" xfId="0" applyFont="1" applyBorder="1" applyAlignment="1">
      <alignment vertical="center" wrapText="1"/>
    </xf>
    <xf numFmtId="0" fontId="19" fillId="0" borderId="11" xfId="0" applyFont="1" applyBorder="1" applyAlignment="1">
      <alignment vertical="center" wrapText="1"/>
    </xf>
    <xf numFmtId="0" fontId="19" fillId="0" borderId="12" xfId="0" applyFont="1" applyBorder="1" applyAlignment="1">
      <alignment vertical="center"/>
    </xf>
    <xf numFmtId="0" fontId="19" fillId="0" borderId="13" xfId="0" applyFont="1" applyBorder="1" applyAlignment="1">
      <alignment vertical="center" wrapText="1"/>
    </xf>
    <xf numFmtId="0" fontId="19" fillId="0" borderId="13" xfId="0" applyFont="1" applyBorder="1" applyAlignment="1">
      <alignment vertical="center"/>
    </xf>
    <xf numFmtId="0" fontId="20" fillId="0" borderId="13" xfId="0" applyFont="1" applyBorder="1" applyAlignment="1">
      <alignment vertical="center"/>
    </xf>
    <xf numFmtId="0" fontId="21" fillId="0" borderId="13" xfId="0" applyFont="1" applyBorder="1" applyAlignment="1">
      <alignment vertical="center"/>
    </xf>
    <xf numFmtId="0" fontId="22" fillId="0" borderId="13" xfId="0" applyFont="1" applyBorder="1" applyAlignment="1">
      <alignment vertical="top"/>
    </xf>
    <xf numFmtId="0" fontId="23" fillId="0" borderId="0" xfId="0" applyFont="1"/>
    <xf numFmtId="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048FD-10F3-4AE7-9247-A2C9BE7E1575}">
  <dimension ref="A1:M13"/>
  <sheetViews>
    <sheetView tabSelected="1" topLeftCell="A5" zoomScale="135" zoomScaleNormal="135" workbookViewId="0">
      <selection activeCell="J10" sqref="J10"/>
    </sheetView>
  </sheetViews>
  <sheetFormatPr defaultRowHeight="14.6" x14ac:dyDescent="0.4"/>
  <cols>
    <col min="1" max="1" width="14.921875" style="4" bestFit="1" customWidth="1"/>
    <col min="2" max="2" width="14.53515625" style="4" customWidth="1"/>
    <col min="3" max="3" width="10.15234375" style="4" customWidth="1"/>
    <col min="4" max="4" width="9.69140625" style="4" customWidth="1"/>
    <col min="5" max="5" width="7.765625" style="4" bestFit="1" customWidth="1"/>
    <col min="6" max="6" width="6.3828125" style="4" bestFit="1" customWidth="1"/>
    <col min="7" max="7" width="19.53515625" style="4" customWidth="1"/>
    <col min="8" max="8" width="11.84375" style="4" bestFit="1" customWidth="1"/>
    <col min="9" max="9" width="16.69140625" style="4" bestFit="1" customWidth="1"/>
    <col min="10" max="10" width="14.15234375" style="4" bestFit="1" customWidth="1"/>
    <col min="11" max="11" width="8.15234375" bestFit="1" customWidth="1"/>
  </cols>
  <sheetData>
    <row r="1" spans="1:13" s="1" customFormat="1" ht="101.6" customHeight="1" x14ac:dyDescent="0.4">
      <c r="A1" s="3" t="s">
        <v>0</v>
      </c>
      <c r="B1" s="3" t="s">
        <v>1</v>
      </c>
      <c r="C1" s="3" t="s">
        <v>2</v>
      </c>
      <c r="D1" s="3" t="s">
        <v>35</v>
      </c>
      <c r="E1" s="3" t="s">
        <v>30</v>
      </c>
      <c r="F1" s="3" t="s">
        <v>21</v>
      </c>
      <c r="G1" s="3" t="s">
        <v>36</v>
      </c>
      <c r="H1" s="3" t="s">
        <v>29</v>
      </c>
      <c r="I1" s="3" t="s">
        <v>38</v>
      </c>
      <c r="J1" s="3" t="s">
        <v>37</v>
      </c>
      <c r="K1" s="1" t="s">
        <v>33</v>
      </c>
      <c r="L1" s="2">
        <f>SUM(F2:F9)</f>
        <v>93.399999999999991</v>
      </c>
      <c r="M1" s="2">
        <f>SUM(H2:H9)</f>
        <v>0.43865865147259181</v>
      </c>
    </row>
    <row r="2" spans="1:13" x14ac:dyDescent="0.4">
      <c r="A2" s="4" t="s">
        <v>3</v>
      </c>
      <c r="B2" s="5" t="s">
        <v>4</v>
      </c>
      <c r="C2" s="5" t="s">
        <v>5</v>
      </c>
      <c r="D2" s="5">
        <v>95.12</v>
      </c>
      <c r="E2" s="5" t="s">
        <v>31</v>
      </c>
      <c r="F2" s="7">
        <v>0.8</v>
      </c>
      <c r="G2" s="7">
        <f t="shared" ref="G2:G9" si="0">F2*100/$L$1</f>
        <v>0.85653104925053536</v>
      </c>
      <c r="H2" s="7">
        <f>G2/D2</f>
        <v>9.0047418970830035E-3</v>
      </c>
      <c r="I2" s="7">
        <f t="shared" ref="I2:I9" si="1">H2/$M$1</f>
        <v>2.0527902201070886E-2</v>
      </c>
      <c r="J2" s="7">
        <v>1</v>
      </c>
    </row>
    <row r="3" spans="1:13" ht="43.75" x14ac:dyDescent="0.4">
      <c r="A3" s="4" t="s">
        <v>6</v>
      </c>
      <c r="B3" s="5" t="s">
        <v>7</v>
      </c>
      <c r="C3" s="5" t="s">
        <v>8</v>
      </c>
      <c r="D3" s="5">
        <v>157.74</v>
      </c>
      <c r="E3" s="5" t="s">
        <v>31</v>
      </c>
      <c r="F3" s="7">
        <v>17.399999999999999</v>
      </c>
      <c r="G3" s="7">
        <f t="shared" si="0"/>
        <v>18.629550321199144</v>
      </c>
      <c r="H3" s="7">
        <f t="shared" ref="H3:H8" si="2">G3/D3</f>
        <v>0.11810289286927313</v>
      </c>
      <c r="I3" s="7">
        <f t="shared" si="1"/>
        <v>0.26923643811149683</v>
      </c>
      <c r="J3" s="7">
        <v>1</v>
      </c>
      <c r="M3" s="2">
        <f>SUM(F10:F13)</f>
        <v>90.7</v>
      </c>
    </row>
    <row r="4" spans="1:13" x14ac:dyDescent="0.4">
      <c r="A4" s="4" t="s">
        <v>9</v>
      </c>
      <c r="B4" s="5" t="s">
        <v>10</v>
      </c>
      <c r="C4" s="5">
        <v>256.42</v>
      </c>
      <c r="D4" s="5">
        <v>256.42</v>
      </c>
      <c r="E4" s="5" t="s">
        <v>31</v>
      </c>
      <c r="F4" s="7">
        <v>61.4</v>
      </c>
      <c r="G4" s="7">
        <f t="shared" si="0"/>
        <v>65.738758029978598</v>
      </c>
      <c r="H4" s="7">
        <f t="shared" si="2"/>
        <v>0.25637141420317677</v>
      </c>
      <c r="I4" s="7">
        <f t="shared" si="1"/>
        <v>0.58444399384927059</v>
      </c>
      <c r="J4" s="7">
        <v>1</v>
      </c>
      <c r="M4" s="2">
        <f>SUM(H10:H13)</f>
        <v>0.57384179162893423</v>
      </c>
    </row>
    <row r="5" spans="1:13" ht="145.75" x14ac:dyDescent="0.4">
      <c r="A5" s="4" t="s">
        <v>11</v>
      </c>
      <c r="B5" s="5" t="s">
        <v>12</v>
      </c>
      <c r="C5" s="5" t="s">
        <v>27</v>
      </c>
      <c r="D5" s="5">
        <v>372.57</v>
      </c>
      <c r="E5" s="5" t="s">
        <v>31</v>
      </c>
      <c r="F5" s="7">
        <v>8.1999999999999993</v>
      </c>
      <c r="G5" s="7">
        <f t="shared" si="0"/>
        <v>8.7794432548179859</v>
      </c>
      <c r="H5" s="7">
        <f t="shared" si="2"/>
        <v>2.3564546943709869E-2</v>
      </c>
      <c r="I5" s="7">
        <f t="shared" si="1"/>
        <v>5.3719553608718065E-2</v>
      </c>
      <c r="J5" s="7">
        <v>1</v>
      </c>
    </row>
    <row r="6" spans="1:13" x14ac:dyDescent="0.4">
      <c r="A6" s="4" t="s">
        <v>13</v>
      </c>
      <c r="B6" s="5" t="s">
        <v>14</v>
      </c>
      <c r="C6" s="5">
        <v>104.06</v>
      </c>
      <c r="D6" s="5">
        <v>104.06</v>
      </c>
      <c r="E6" s="5" t="s">
        <v>31</v>
      </c>
      <c r="F6" s="7">
        <v>0.2</v>
      </c>
      <c r="G6" s="7">
        <f t="shared" si="0"/>
        <v>0.21413276231263384</v>
      </c>
      <c r="H6" s="7">
        <f t="shared" si="2"/>
        <v>2.0577816866484129E-3</v>
      </c>
      <c r="I6" s="7">
        <f t="shared" si="1"/>
        <v>4.6910774009366295E-3</v>
      </c>
      <c r="J6" s="8" t="s">
        <v>34</v>
      </c>
    </row>
    <row r="7" spans="1:13" ht="29.15" x14ac:dyDescent="0.4">
      <c r="A7" s="4" t="s">
        <v>15</v>
      </c>
      <c r="B7" s="5" t="s">
        <v>16</v>
      </c>
      <c r="C7" s="5">
        <v>188.22</v>
      </c>
      <c r="D7" s="5">
        <v>202.23</v>
      </c>
      <c r="E7" s="5" t="s">
        <v>31</v>
      </c>
      <c r="F7" s="7">
        <v>0.3</v>
      </c>
      <c r="G7" s="7">
        <f t="shared" si="0"/>
        <v>0.32119914346895079</v>
      </c>
      <c r="H7" s="7">
        <f t="shared" si="2"/>
        <v>1.5882863248229777E-3</v>
      </c>
      <c r="I7" s="7">
        <f t="shared" si="1"/>
        <v>3.6207796643040031E-3</v>
      </c>
      <c r="J7" s="8" t="s">
        <v>34</v>
      </c>
    </row>
    <row r="8" spans="1:13" ht="43.75" x14ac:dyDescent="0.4">
      <c r="A8" s="4" t="s">
        <v>17</v>
      </c>
      <c r="B8" s="5" t="s">
        <v>18</v>
      </c>
      <c r="C8" s="5" t="s">
        <v>19</v>
      </c>
      <c r="D8" s="5">
        <v>195.23</v>
      </c>
      <c r="E8" s="5" t="s">
        <v>31</v>
      </c>
      <c r="F8" s="7">
        <v>5.0999999999999996</v>
      </c>
      <c r="G8" s="7">
        <f t="shared" si="0"/>
        <v>5.4603854389721622</v>
      </c>
      <c r="H8" s="7">
        <f t="shared" si="2"/>
        <v>2.7968987547877695E-2</v>
      </c>
      <c r="I8" s="7">
        <f t="shared" si="1"/>
        <v>6.3760255164203111E-2</v>
      </c>
      <c r="J8" s="8" t="s">
        <v>34</v>
      </c>
    </row>
    <row r="9" spans="1:13" ht="29.15" x14ac:dyDescent="0.4">
      <c r="A9" s="4" t="s">
        <v>20</v>
      </c>
      <c r="B9" s="5" t="s">
        <v>28</v>
      </c>
      <c r="C9" s="4">
        <v>0</v>
      </c>
      <c r="D9" s="4">
        <v>0</v>
      </c>
      <c r="E9" s="5" t="s">
        <v>31</v>
      </c>
      <c r="F9" s="7">
        <v>0</v>
      </c>
      <c r="G9" s="7">
        <f t="shared" si="0"/>
        <v>0</v>
      </c>
      <c r="H9" s="7">
        <v>0</v>
      </c>
      <c r="I9" s="7">
        <f t="shared" si="1"/>
        <v>0</v>
      </c>
      <c r="J9" s="8" t="s">
        <v>34</v>
      </c>
    </row>
    <row r="10" spans="1:13" x14ac:dyDescent="0.4">
      <c r="A10" s="4" t="s">
        <v>22</v>
      </c>
      <c r="B10" s="5" t="s">
        <v>14</v>
      </c>
      <c r="C10" s="6">
        <v>104.06</v>
      </c>
      <c r="D10" s="4">
        <f>C10</f>
        <v>104.06</v>
      </c>
      <c r="E10" s="4" t="s">
        <v>32</v>
      </c>
      <c r="F10" s="7">
        <f>12.2</f>
        <v>12.2</v>
      </c>
      <c r="G10" s="7">
        <f>F10*100/$M$3</f>
        <v>13.450937155457552</v>
      </c>
      <c r="H10" s="7">
        <f>G10/D10</f>
        <v>0.12926136032536567</v>
      </c>
      <c r="I10" s="7">
        <f>H10/$M$4</f>
        <v>0.22525609359757209</v>
      </c>
      <c r="J10" s="9">
        <f>I6/I10</f>
        <v>2.0825529405288382E-2</v>
      </c>
    </row>
    <row r="11" spans="1:13" ht="29.15" x14ac:dyDescent="0.4">
      <c r="A11" s="4" t="s">
        <v>23</v>
      </c>
      <c r="B11" s="5" t="s">
        <v>16</v>
      </c>
      <c r="C11" s="5">
        <v>188.22</v>
      </c>
      <c r="D11" s="4">
        <f t="shared" ref="D11" si="3">C11</f>
        <v>188.22</v>
      </c>
      <c r="E11" s="4" t="s">
        <v>32</v>
      </c>
      <c r="F11" s="7">
        <v>6</v>
      </c>
      <c r="G11" s="7">
        <f>F11*100/$M$3</f>
        <v>6.6152149944873209</v>
      </c>
      <c r="H11" s="7">
        <f t="shared" ref="H11:H12" si="4">G11/D11</f>
        <v>3.5146185285768364E-2</v>
      </c>
      <c r="I11" s="7">
        <f>H11/$M$4</f>
        <v>6.1247169164868165E-2</v>
      </c>
      <c r="J11" s="9">
        <f>I7/I11</f>
        <v>5.9117502305411192E-2</v>
      </c>
    </row>
    <row r="12" spans="1:13" ht="43.75" x14ac:dyDescent="0.4">
      <c r="A12" s="4" t="s">
        <v>24</v>
      </c>
      <c r="B12" s="5" t="s">
        <v>18</v>
      </c>
      <c r="C12" s="6" t="s">
        <v>26</v>
      </c>
      <c r="D12" s="4">
        <f>(188.22+202.24)/2</f>
        <v>195.23000000000002</v>
      </c>
      <c r="E12" s="4" t="s">
        <v>32</v>
      </c>
      <c r="F12" s="7">
        <v>72.5</v>
      </c>
      <c r="G12" s="7">
        <f>F12*100/$M$3</f>
        <v>79.93384785005513</v>
      </c>
      <c r="H12" s="7">
        <f t="shared" si="4"/>
        <v>0.40943424601780015</v>
      </c>
      <c r="I12" s="7">
        <f>H12/$M$4</f>
        <v>0.71349673723755969</v>
      </c>
      <c r="J12" s="9">
        <f>I8/I12</f>
        <v>8.9363064799796069E-2</v>
      </c>
    </row>
    <row r="13" spans="1:13" ht="29.15" x14ac:dyDescent="0.4">
      <c r="A13" s="4" t="s">
        <v>25</v>
      </c>
      <c r="B13" s="5" t="s">
        <v>28</v>
      </c>
      <c r="C13" s="6">
        <v>0</v>
      </c>
      <c r="D13" s="4">
        <v>0</v>
      </c>
      <c r="E13" s="4" t="s">
        <v>32</v>
      </c>
      <c r="F13" s="7">
        <v>0</v>
      </c>
      <c r="G13" s="7">
        <f>F13*100/$M$3</f>
        <v>0</v>
      </c>
      <c r="H13" s="7">
        <v>0</v>
      </c>
      <c r="I13" s="7">
        <f>H13/$M$4</f>
        <v>0</v>
      </c>
      <c r="J13"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E7A93-3037-4CFC-9705-F9117836B543}">
  <dimension ref="A1:J13"/>
  <sheetViews>
    <sheetView zoomScale="70" zoomScaleNormal="70" workbookViewId="0">
      <selection activeCell="G6" sqref="G5:G6"/>
    </sheetView>
  </sheetViews>
  <sheetFormatPr defaultRowHeight="18.45" x14ac:dyDescent="0.5"/>
  <cols>
    <col min="1" max="1" width="18" style="18" bestFit="1" customWidth="1"/>
    <col min="2" max="2" width="39" style="18" bestFit="1" customWidth="1"/>
    <col min="3" max="3" width="39.53515625" style="18" bestFit="1" customWidth="1"/>
    <col min="4" max="4" width="37.61328125" style="18" bestFit="1" customWidth="1"/>
    <col min="5" max="5" width="9.23046875" style="18" bestFit="1" customWidth="1"/>
    <col min="6" max="6" width="16.765625" style="18" bestFit="1" customWidth="1"/>
    <col min="7" max="7" width="17.4609375" style="18" bestFit="1" customWidth="1"/>
    <col min="8" max="8" width="20.84375" style="18" bestFit="1" customWidth="1"/>
    <col min="9" max="9" width="29.84375" style="18" bestFit="1" customWidth="1"/>
    <col min="10" max="10" width="38.07421875" style="18" bestFit="1" customWidth="1"/>
  </cols>
  <sheetData>
    <row r="1" spans="1:10" ht="70.75" thickBot="1" x14ac:dyDescent="0.45">
      <c r="A1" s="10" t="s">
        <v>39</v>
      </c>
      <c r="B1" s="11" t="s">
        <v>40</v>
      </c>
      <c r="C1" s="11" t="s">
        <v>41</v>
      </c>
      <c r="D1" s="11" t="s">
        <v>42</v>
      </c>
      <c r="E1" s="11" t="s">
        <v>30</v>
      </c>
      <c r="F1" s="11" t="s">
        <v>43</v>
      </c>
      <c r="G1" s="11" t="s">
        <v>44</v>
      </c>
      <c r="H1" s="11" t="s">
        <v>29</v>
      </c>
      <c r="I1" s="11" t="s">
        <v>45</v>
      </c>
      <c r="J1" s="11" t="s">
        <v>46</v>
      </c>
    </row>
    <row r="2" spans="1:10" ht="18" thickBot="1" x14ac:dyDescent="0.45">
      <c r="A2" s="12" t="s">
        <v>3</v>
      </c>
      <c r="B2" s="13" t="s">
        <v>4</v>
      </c>
      <c r="C2" s="13" t="s">
        <v>5</v>
      </c>
      <c r="D2" s="13">
        <v>95.12</v>
      </c>
      <c r="E2" s="13" t="s">
        <v>31</v>
      </c>
      <c r="F2" s="14">
        <v>0.8</v>
      </c>
      <c r="G2" s="14">
        <v>0.85653104899999999</v>
      </c>
      <c r="H2" s="14">
        <v>9.0047419999999996E-3</v>
      </c>
      <c r="I2" s="14">
        <v>2.0527902000000001E-2</v>
      </c>
      <c r="J2" s="14">
        <v>1</v>
      </c>
    </row>
    <row r="3" spans="1:10" ht="53.15" thickBot="1" x14ac:dyDescent="0.45">
      <c r="A3" s="12" t="s">
        <v>6</v>
      </c>
      <c r="B3" s="13" t="s">
        <v>7</v>
      </c>
      <c r="C3" s="13" t="s">
        <v>8</v>
      </c>
      <c r="D3" s="13">
        <v>157.74</v>
      </c>
      <c r="E3" s="13" t="s">
        <v>31</v>
      </c>
      <c r="F3" s="14">
        <v>17.399999999999999</v>
      </c>
      <c r="G3" s="14">
        <v>18.62955032</v>
      </c>
      <c r="H3" s="14">
        <v>0.118102893</v>
      </c>
      <c r="I3" s="14">
        <v>0.26923643800000002</v>
      </c>
      <c r="J3" s="14">
        <v>1</v>
      </c>
    </row>
    <row r="4" spans="1:10" ht="18" thickBot="1" x14ac:dyDescent="0.45">
      <c r="A4" s="12" t="s">
        <v>9</v>
      </c>
      <c r="B4" s="13" t="s">
        <v>10</v>
      </c>
      <c r="C4" s="13">
        <v>256.42</v>
      </c>
      <c r="D4" s="13">
        <v>256.42</v>
      </c>
      <c r="E4" s="13" t="s">
        <v>31</v>
      </c>
      <c r="F4" s="14">
        <v>61.4</v>
      </c>
      <c r="G4" s="14">
        <v>65.73875803</v>
      </c>
      <c r="H4" s="14">
        <v>0.25637141400000002</v>
      </c>
      <c r="I4" s="14">
        <v>0.58444399400000002</v>
      </c>
      <c r="J4" s="14">
        <v>1</v>
      </c>
    </row>
    <row r="5" spans="1:10" ht="211.3" thickBot="1" x14ac:dyDescent="0.45">
      <c r="A5" s="12" t="s">
        <v>11</v>
      </c>
      <c r="B5" s="13" t="s">
        <v>12</v>
      </c>
      <c r="C5" s="13" t="s">
        <v>27</v>
      </c>
      <c r="D5" s="13">
        <v>372.57</v>
      </c>
      <c r="E5" s="13" t="s">
        <v>31</v>
      </c>
      <c r="F5" s="14">
        <v>8.1999999999999993</v>
      </c>
      <c r="G5" s="14">
        <v>8.7794432550000003</v>
      </c>
      <c r="H5" s="14">
        <v>2.3564547000000002E-2</v>
      </c>
      <c r="I5" s="14">
        <v>5.3719554000000003E-2</v>
      </c>
      <c r="J5" s="14">
        <v>1</v>
      </c>
    </row>
    <row r="6" spans="1:10" ht="18" thickBot="1" x14ac:dyDescent="0.45">
      <c r="A6" s="12" t="s">
        <v>13</v>
      </c>
      <c r="B6" s="13" t="s">
        <v>14</v>
      </c>
      <c r="C6" s="13">
        <v>104.06</v>
      </c>
      <c r="D6" s="13">
        <v>104.06</v>
      </c>
      <c r="E6" s="13" t="s">
        <v>31</v>
      </c>
      <c r="F6" s="14">
        <v>0.2</v>
      </c>
      <c r="G6" s="14">
        <v>0.214132762</v>
      </c>
      <c r="H6" s="14">
        <v>2.0577820000000002E-3</v>
      </c>
      <c r="I6" s="14">
        <v>4.6910770000000001E-3</v>
      </c>
      <c r="J6" s="14" t="s">
        <v>34</v>
      </c>
    </row>
    <row r="7" spans="1:10" ht="18" thickBot="1" x14ac:dyDescent="0.45">
      <c r="A7" s="12" t="s">
        <v>15</v>
      </c>
      <c r="B7" s="13" t="s">
        <v>16</v>
      </c>
      <c r="C7" s="13">
        <v>188.22</v>
      </c>
      <c r="D7" s="13">
        <v>202.23</v>
      </c>
      <c r="E7" s="13" t="s">
        <v>31</v>
      </c>
      <c r="F7" s="14">
        <v>0.3</v>
      </c>
      <c r="G7" s="14">
        <v>0.32119914300000002</v>
      </c>
      <c r="H7" s="14">
        <v>1.588286E-3</v>
      </c>
      <c r="I7" s="14">
        <v>3.6207800000000001E-3</v>
      </c>
      <c r="J7" s="14" t="s">
        <v>34</v>
      </c>
    </row>
    <row r="8" spans="1:10" ht="18" thickBot="1" x14ac:dyDescent="0.45">
      <c r="A8" s="12" t="s">
        <v>17</v>
      </c>
      <c r="B8" s="13" t="s">
        <v>18</v>
      </c>
      <c r="C8" s="13" t="s">
        <v>19</v>
      </c>
      <c r="D8" s="13">
        <v>195.23</v>
      </c>
      <c r="E8" s="13" t="s">
        <v>31</v>
      </c>
      <c r="F8" s="14">
        <v>5.0999999999999996</v>
      </c>
      <c r="G8" s="14">
        <v>5.4603854390000004</v>
      </c>
      <c r="H8" s="14">
        <v>2.7968988E-2</v>
      </c>
      <c r="I8" s="14">
        <v>6.3760255000000002E-2</v>
      </c>
      <c r="J8" s="14" t="s">
        <v>34</v>
      </c>
    </row>
    <row r="9" spans="1:10" ht="18" thickBot="1" x14ac:dyDescent="0.45">
      <c r="A9" s="12" t="s">
        <v>20</v>
      </c>
      <c r="B9" s="13" t="s">
        <v>28</v>
      </c>
      <c r="C9" s="14">
        <v>0</v>
      </c>
      <c r="D9" s="14">
        <v>0</v>
      </c>
      <c r="E9" s="13" t="s">
        <v>31</v>
      </c>
      <c r="F9" s="14">
        <v>0</v>
      </c>
      <c r="G9" s="14">
        <v>0</v>
      </c>
      <c r="H9" s="14">
        <v>0</v>
      </c>
      <c r="I9" s="14">
        <v>0</v>
      </c>
      <c r="J9" s="14" t="s">
        <v>34</v>
      </c>
    </row>
    <row r="10" spans="1:10" ht="18" thickBot="1" x14ac:dyDescent="0.45">
      <c r="A10" s="12" t="s">
        <v>22</v>
      </c>
      <c r="B10" s="13" t="s">
        <v>14</v>
      </c>
      <c r="C10" s="15">
        <v>104.06</v>
      </c>
      <c r="D10" s="14">
        <v>104.06</v>
      </c>
      <c r="E10" s="14" t="s">
        <v>32</v>
      </c>
      <c r="F10" s="14">
        <v>12.2</v>
      </c>
      <c r="G10" s="14">
        <v>13.450937160000001</v>
      </c>
      <c r="H10" s="14">
        <v>0.12926135999999999</v>
      </c>
      <c r="I10" s="14">
        <v>0.22525609399999999</v>
      </c>
      <c r="J10" s="16">
        <v>2.0799999999999999E-2</v>
      </c>
    </row>
    <row r="11" spans="1:10" ht="18" thickBot="1" x14ac:dyDescent="0.45">
      <c r="A11" s="12" t="s">
        <v>23</v>
      </c>
      <c r="B11" s="13" t="s">
        <v>16</v>
      </c>
      <c r="C11" s="13">
        <v>188.22</v>
      </c>
      <c r="D11" s="14">
        <v>188.22</v>
      </c>
      <c r="E11" s="14" t="s">
        <v>32</v>
      </c>
      <c r="F11" s="14">
        <v>6</v>
      </c>
      <c r="G11" s="14">
        <v>6.6152149939999996</v>
      </c>
      <c r="H11" s="14">
        <v>3.5146185000000003E-2</v>
      </c>
      <c r="I11" s="14">
        <v>6.1247168999999997E-2</v>
      </c>
      <c r="J11" s="16">
        <v>5.91E-2</v>
      </c>
    </row>
    <row r="12" spans="1:10" ht="18" thickBot="1" x14ac:dyDescent="0.45">
      <c r="A12" s="12" t="s">
        <v>24</v>
      </c>
      <c r="B12" s="13" t="s">
        <v>18</v>
      </c>
      <c r="C12" s="15" t="s">
        <v>26</v>
      </c>
      <c r="D12" s="14">
        <v>195.23</v>
      </c>
      <c r="E12" s="14" t="s">
        <v>32</v>
      </c>
      <c r="F12" s="14">
        <v>72.5</v>
      </c>
      <c r="G12" s="14">
        <v>79.933847850000006</v>
      </c>
      <c r="H12" s="14">
        <v>0.409434246</v>
      </c>
      <c r="I12" s="14">
        <v>0.71349673700000005</v>
      </c>
      <c r="J12" s="16">
        <v>8.9399999999999993E-2</v>
      </c>
    </row>
    <row r="13" spans="1:10" ht="18.899999999999999" thickBot="1" x14ac:dyDescent="0.45">
      <c r="A13" s="12" t="s">
        <v>25</v>
      </c>
      <c r="B13" s="13" t="s">
        <v>28</v>
      </c>
      <c r="C13" s="15">
        <v>0</v>
      </c>
      <c r="D13" s="14">
        <v>0</v>
      </c>
      <c r="E13" s="14" t="s">
        <v>32</v>
      </c>
      <c r="F13" s="14">
        <v>0</v>
      </c>
      <c r="G13" s="14">
        <v>0</v>
      </c>
      <c r="H13" s="14">
        <v>0</v>
      </c>
      <c r="I13" s="14">
        <v>0</v>
      </c>
      <c r="J13" s="1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41336-AF17-48EC-9781-49B78238D7AE}">
  <dimension ref="A1:J13"/>
  <sheetViews>
    <sheetView topLeftCell="A6" workbookViewId="0">
      <selection activeCell="J10" sqref="J10"/>
    </sheetView>
  </sheetViews>
  <sheetFormatPr defaultRowHeight="14.6" x14ac:dyDescent="0.4"/>
  <cols>
    <col min="1" max="1" width="15" style="1" bestFit="1" customWidth="1"/>
    <col min="2" max="2" width="23.61328125" style="1" customWidth="1"/>
    <col min="7" max="7" width="11.3828125" bestFit="1" customWidth="1"/>
    <col min="8" max="9" width="10.3828125" bestFit="1" customWidth="1"/>
    <col min="10" max="10" width="28.3828125" customWidth="1"/>
  </cols>
  <sheetData>
    <row r="1" spans="1:10" ht="72.900000000000006" x14ac:dyDescent="0.4">
      <c r="A1" s="1" t="s">
        <v>39</v>
      </c>
      <c r="B1" s="1" t="s">
        <v>40</v>
      </c>
      <c r="C1" s="1" t="s">
        <v>41</v>
      </c>
      <c r="D1" s="1" t="s">
        <v>42</v>
      </c>
      <c r="E1" s="1" t="s">
        <v>30</v>
      </c>
      <c r="F1" s="1" t="s">
        <v>43</v>
      </c>
      <c r="G1" s="1" t="s">
        <v>44</v>
      </c>
      <c r="H1" s="1" t="s">
        <v>29</v>
      </c>
      <c r="I1" s="1" t="s">
        <v>45</v>
      </c>
      <c r="J1" s="1" t="s">
        <v>46</v>
      </c>
    </row>
    <row r="2" spans="1:10" ht="29.15" x14ac:dyDescent="0.4">
      <c r="A2" s="1" t="s">
        <v>3</v>
      </c>
      <c r="B2" s="1" t="s">
        <v>4</v>
      </c>
      <c r="C2" t="s">
        <v>5</v>
      </c>
      <c r="D2">
        <v>95.12</v>
      </c>
      <c r="E2" t="s">
        <v>31</v>
      </c>
      <c r="F2">
        <v>0.8</v>
      </c>
      <c r="G2" s="19">
        <v>0.85653104899999999</v>
      </c>
      <c r="H2" s="19">
        <v>9.0047419999999996E-3</v>
      </c>
      <c r="I2" s="19">
        <v>2.0527902000000001E-2</v>
      </c>
      <c r="J2" s="19">
        <v>1</v>
      </c>
    </row>
    <row r="3" spans="1:10" ht="43.75" x14ac:dyDescent="0.4">
      <c r="A3" s="1" t="s">
        <v>6</v>
      </c>
      <c r="B3" s="1" t="s">
        <v>7</v>
      </c>
      <c r="C3" t="s">
        <v>8</v>
      </c>
      <c r="D3">
        <v>157.74</v>
      </c>
      <c r="E3" t="s">
        <v>31</v>
      </c>
      <c r="F3">
        <v>17.399999999999999</v>
      </c>
      <c r="G3" s="19">
        <v>18.62955032</v>
      </c>
      <c r="H3" s="19">
        <v>0.118102893</v>
      </c>
      <c r="I3" s="19">
        <v>0.26923643800000002</v>
      </c>
      <c r="J3" s="19">
        <v>1</v>
      </c>
    </row>
    <row r="4" spans="1:10" x14ac:dyDescent="0.4">
      <c r="A4" s="1" t="s">
        <v>9</v>
      </c>
      <c r="B4" s="1" t="s">
        <v>10</v>
      </c>
      <c r="C4">
        <v>256.42</v>
      </c>
      <c r="D4">
        <v>256.42</v>
      </c>
      <c r="E4" t="s">
        <v>31</v>
      </c>
      <c r="F4">
        <v>61.4</v>
      </c>
      <c r="G4" s="19">
        <v>65.73875803</v>
      </c>
      <c r="H4" s="19">
        <v>0.25637141400000002</v>
      </c>
      <c r="I4" s="19">
        <v>0.58444399400000002</v>
      </c>
      <c r="J4" s="19">
        <v>1</v>
      </c>
    </row>
    <row r="5" spans="1:10" ht="243.9" customHeight="1" x14ac:dyDescent="0.4">
      <c r="A5" s="1" t="s">
        <v>11</v>
      </c>
      <c r="B5" s="1" t="s">
        <v>12</v>
      </c>
      <c r="C5" t="s">
        <v>27</v>
      </c>
      <c r="D5">
        <v>372.57</v>
      </c>
      <c r="E5" t="s">
        <v>31</v>
      </c>
      <c r="F5">
        <v>8.1999999999999993</v>
      </c>
      <c r="G5" s="19">
        <v>8.7794432550000003</v>
      </c>
      <c r="H5" s="19">
        <v>2.3564547000000002E-2</v>
      </c>
      <c r="I5" s="19">
        <v>5.3719554000000003E-2</v>
      </c>
      <c r="J5" s="19">
        <v>1</v>
      </c>
    </row>
    <row r="6" spans="1:10" x14ac:dyDescent="0.4">
      <c r="A6" s="1" t="s">
        <v>13</v>
      </c>
      <c r="B6" s="1" t="s">
        <v>14</v>
      </c>
      <c r="C6">
        <v>104.06</v>
      </c>
      <c r="D6">
        <v>104.06</v>
      </c>
      <c r="E6" t="s">
        <v>31</v>
      </c>
      <c r="F6">
        <v>0.2</v>
      </c>
      <c r="G6" s="19">
        <v>0.214132762</v>
      </c>
      <c r="H6" s="19">
        <v>2.0577820000000002E-3</v>
      </c>
      <c r="I6" s="19">
        <v>4.6910770000000001E-3</v>
      </c>
      <c r="J6" s="19" t="s">
        <v>34</v>
      </c>
    </row>
    <row r="7" spans="1:10" x14ac:dyDescent="0.4">
      <c r="A7" s="1" t="s">
        <v>15</v>
      </c>
      <c r="B7" s="1" t="s">
        <v>16</v>
      </c>
      <c r="C7">
        <v>188.22</v>
      </c>
      <c r="D7">
        <v>202.23</v>
      </c>
      <c r="E7" t="s">
        <v>31</v>
      </c>
      <c r="F7">
        <v>0.3</v>
      </c>
      <c r="G7" s="19">
        <v>0.32119914300000002</v>
      </c>
      <c r="H7" s="19">
        <v>1.588286E-3</v>
      </c>
      <c r="I7" s="19">
        <v>3.6207800000000001E-3</v>
      </c>
      <c r="J7" s="19" t="s">
        <v>34</v>
      </c>
    </row>
    <row r="8" spans="1:10" ht="29.15" x14ac:dyDescent="0.4">
      <c r="A8" s="1" t="s">
        <v>17</v>
      </c>
      <c r="B8" s="1" t="s">
        <v>18</v>
      </c>
      <c r="C8" t="s">
        <v>19</v>
      </c>
      <c r="D8">
        <v>195.23</v>
      </c>
      <c r="E8" t="s">
        <v>31</v>
      </c>
      <c r="F8">
        <v>5.0999999999999996</v>
      </c>
      <c r="G8" s="19">
        <v>5.4603854390000004</v>
      </c>
      <c r="H8" s="19">
        <v>2.7968988E-2</v>
      </c>
      <c r="I8" s="19">
        <v>6.3760255000000002E-2</v>
      </c>
      <c r="J8" s="19" t="s">
        <v>34</v>
      </c>
    </row>
    <row r="9" spans="1:10" x14ac:dyDescent="0.4">
      <c r="A9" s="1" t="s">
        <v>20</v>
      </c>
      <c r="B9" s="1" t="s">
        <v>28</v>
      </c>
      <c r="C9">
        <v>0</v>
      </c>
      <c r="D9">
        <v>0</v>
      </c>
      <c r="E9" t="s">
        <v>31</v>
      </c>
      <c r="F9">
        <v>0</v>
      </c>
      <c r="G9" s="19">
        <v>0</v>
      </c>
      <c r="H9" s="19">
        <v>0</v>
      </c>
      <c r="I9" s="19">
        <v>0</v>
      </c>
      <c r="J9" s="19" t="s">
        <v>34</v>
      </c>
    </row>
    <row r="10" spans="1:10" x14ac:dyDescent="0.4">
      <c r="A10" s="1" t="s">
        <v>22</v>
      </c>
      <c r="B10" s="1" t="s">
        <v>14</v>
      </c>
      <c r="C10">
        <v>104.06</v>
      </c>
      <c r="D10">
        <v>104.06</v>
      </c>
      <c r="E10" t="s">
        <v>32</v>
      </c>
      <c r="F10">
        <v>12.2</v>
      </c>
      <c r="G10" s="19">
        <v>13.450937160000001</v>
      </c>
      <c r="H10" s="19">
        <v>0.12926135999999999</v>
      </c>
      <c r="I10" s="19">
        <v>0.22525609399999999</v>
      </c>
      <c r="J10" s="19">
        <v>2.0799999999999999E-2</v>
      </c>
    </row>
    <row r="11" spans="1:10" x14ac:dyDescent="0.4">
      <c r="A11" s="1" t="s">
        <v>23</v>
      </c>
      <c r="B11" s="1" t="s">
        <v>16</v>
      </c>
      <c r="C11">
        <v>188.22</v>
      </c>
      <c r="D11">
        <v>188.22</v>
      </c>
      <c r="E11" t="s">
        <v>32</v>
      </c>
      <c r="F11">
        <v>6</v>
      </c>
      <c r="G11" s="19">
        <v>6.6152149939999996</v>
      </c>
      <c r="H11" s="19">
        <v>3.5146185000000003E-2</v>
      </c>
      <c r="I11" s="19">
        <v>6.1247168999999997E-2</v>
      </c>
      <c r="J11" s="19">
        <v>5.91E-2</v>
      </c>
    </row>
    <row r="12" spans="1:10" ht="29.15" x14ac:dyDescent="0.4">
      <c r="A12" s="1" t="s">
        <v>24</v>
      </c>
      <c r="B12" s="1" t="s">
        <v>18</v>
      </c>
      <c r="C12" t="s">
        <v>26</v>
      </c>
      <c r="D12">
        <v>195.23</v>
      </c>
      <c r="E12" t="s">
        <v>32</v>
      </c>
      <c r="F12">
        <v>72.5</v>
      </c>
      <c r="G12" s="19">
        <v>79.933847850000006</v>
      </c>
      <c r="H12" s="19">
        <v>0.409434246</v>
      </c>
      <c r="I12" s="19">
        <v>0.71349673700000005</v>
      </c>
      <c r="J12" s="19">
        <v>8.9399999999999993E-2</v>
      </c>
    </row>
    <row r="13" spans="1:10" x14ac:dyDescent="0.4">
      <c r="A13" s="1" t="s">
        <v>25</v>
      </c>
      <c r="B13" s="1" t="s">
        <v>28</v>
      </c>
      <c r="C13">
        <v>0</v>
      </c>
      <c r="D13">
        <v>0</v>
      </c>
      <c r="E13" t="s">
        <v>32</v>
      </c>
      <c r="F13">
        <v>0</v>
      </c>
      <c r="G13" s="19">
        <v>0</v>
      </c>
      <c r="H13" s="19">
        <v>0</v>
      </c>
      <c r="I13" s="19">
        <v>0</v>
      </c>
      <c r="J13" s="1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Compound_Classification_with_Av</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Lavanya Kudli</dc:creator>
  <cp:lastModifiedBy>Kudli, Lavanya Prashantkumar</cp:lastModifiedBy>
  <dcterms:created xsi:type="dcterms:W3CDTF">2025-06-01T17:35:26Z</dcterms:created>
  <dcterms:modified xsi:type="dcterms:W3CDTF">2025-06-02T20:38:32Z</dcterms:modified>
</cp:coreProperties>
</file>