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aran\Documents\Academia\Spring 2020\JSG Group\CABBI\3-Hydroxypropionic acid\Acrylic acid market price range calculation\"/>
    </mc:Choice>
  </mc:AlternateContent>
  <xr:revisionPtr revIDLastSave="0" documentId="13_ncr:1_{E4A30171-1993-4620-9471-D899B3719469}" xr6:coauthVersionLast="47" xr6:coauthVersionMax="47" xr10:uidLastSave="{00000000-0000-0000-0000-000000000000}"/>
  <bookViews>
    <workbookView xWindow="-108" yWindow="-108" windowWidth="23256" windowHeight="12576" xr2:uid="{5F81DD19-AEA0-47B7-8C1D-9D4E24D6AFF7}"/>
  </bookViews>
  <sheets>
    <sheet name="Raw data"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2" l="1"/>
  <c r="G14" i="2"/>
  <c r="L10" i="2"/>
  <c r="L8" i="2"/>
  <c r="L9" i="2"/>
  <c r="L7" i="2"/>
  <c r="E6" i="2"/>
  <c r="F6" i="2"/>
  <c r="G6" i="2"/>
  <c r="H6" i="2"/>
  <c r="I6" i="2"/>
  <c r="J6" i="2"/>
  <c r="E7" i="2"/>
  <c r="F7" i="2"/>
  <c r="G7" i="2"/>
  <c r="H7" i="2"/>
  <c r="I7" i="2"/>
  <c r="J7" i="2"/>
  <c r="E8" i="2"/>
  <c r="F8" i="2"/>
  <c r="G8" i="2"/>
  <c r="H8" i="2"/>
  <c r="I8" i="2"/>
  <c r="J8" i="2"/>
  <c r="E9" i="2"/>
  <c r="F9" i="2"/>
  <c r="G9" i="2"/>
  <c r="H9" i="2"/>
  <c r="I9" i="2"/>
  <c r="J9" i="2"/>
  <c r="D7" i="2"/>
  <c r="D8" i="2"/>
  <c r="D9" i="2"/>
  <c r="D6" i="2"/>
  <c r="L7" i="1"/>
  <c r="K7" i="1"/>
  <c r="L6" i="1"/>
  <c r="K6" i="1"/>
  <c r="L5" i="1"/>
  <c r="K5" i="1"/>
  <c r="G7" i="1"/>
</calcChain>
</file>

<file path=xl/sharedStrings.xml><?xml version="1.0" encoding="utf-8"?>
<sst xmlns="http://schemas.openxmlformats.org/spreadsheetml/2006/main" count="25" uniqueCount="25">
  <si>
    <t>Criteria:</t>
  </si>
  <si>
    <t>Product purity &gt;= 99.5%</t>
  </si>
  <si>
    <t>Reviews</t>
  </si>
  <si>
    <t>Purity (wt%)</t>
  </si>
  <si>
    <t>Seller Rating (out of 5)</t>
  </si>
  <si>
    <t>Min Order (metric tonne)</t>
  </si>
  <si>
    <t>Seller</t>
  </si>
  <si>
    <t>Beijing Huapin Yide International Trading Co., Ltd</t>
  </si>
  <si>
    <t>Wuhan Dachu Hexing Technology Co., Ltd</t>
  </si>
  <si>
    <t>metric tonne per US tonne</t>
  </si>
  <si>
    <t>Seller rating &gt;= 4.5* and at least 5 reviews</t>
  </si>
  <si>
    <t>Henan Sinowin Chemical Industry Co., Ltd.</t>
  </si>
  <si>
    <t>Min. order &gt;= 10 US ton (9.07185 metric tonne)</t>
  </si>
  <si>
    <t>Conversion factors:</t>
  </si>
  <si>
    <t>kg per metric tonne</t>
  </si>
  <si>
    <t>Low Price ($/kg)</t>
  </si>
  <si>
    <t>High Price ($/kg)</t>
  </si>
  <si>
    <t>s</t>
  </si>
  <si>
    <t>Method:</t>
  </si>
  <si>
    <t>Weight</t>
  </si>
  <si>
    <t>SUM</t>
  </si>
  <si>
    <t>Weighted Average of Low Price ($/kg)</t>
  </si>
  <si>
    <t>Weighted Average of High Price ($/kg)</t>
  </si>
  <si>
    <t>Low price is calculated as the average of all low prices in the data weighted by minimum order, seller rating, and reviews. High price is caclulated  as the average of all high prices in the data weighted by minimum order, seller rating, and reviews.</t>
  </si>
  <si>
    <t>From Alibaba.com, search term "acrylic acid" under category "Organic Acid", accessed on June 12th, 2021 at 2:06 PM US Central Time. As there were only 10 pages of search results, data was scraped manually. Although the bottom navigation bar had numbers for pages 11, 12, and 13, those pages included no search results  -- when they were clicked, the resulting pages displayed a message indicating no further search results were available. Digital prints of all search pages are available in the same folder as this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</si>
</sst>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0.000"/>
    <numFmt numFmtId="170" formatCode="0.0"/>
  </numFmts>
  <fonts count="5"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wrapText="1"/>
    </xf>
    <xf numFmtId="0" fontId="2" fillId="0" borderId="0" xfId="1"/>
    <xf numFmtId="2" fontId="0" fillId="0" borderId="0" xfId="0" applyNumberFormat="1"/>
    <xf numFmtId="170" fontId="0" fillId="0" borderId="0" xfId="0" applyNumberForma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xf numFmtId="2" fontId="0" fillId="0" borderId="1" xfId="0" applyNumberFormat="1" applyBorder="1" applyAlignment="1">
      <alignment wrapText="1"/>
    </xf>
    <xf numFmtId="0" fontId="2" fillId="0" borderId="1" xfId="1" applyBorder="1"/>
    <xf numFmtId="2" fontId="0" fillId="0" borderId="1" xfId="0" applyNumberFormat="1" applyBorder="1"/>
    <xf numFmtId="169" fontId="0" fillId="0" borderId="1" xfId="0" applyNumberFormat="1" applyBorder="1"/>
    <xf numFmtId="0" fontId="0" fillId="0" borderId="1" xfId="0" applyFont="1" applyBorder="1" applyAlignment="1">
      <alignment horizontal="left" vertical="center" wrapText="1"/>
    </xf>
    <xf numFmtId="0" fontId="0" fillId="0" borderId="1" xfId="0" applyFont="1" applyBorder="1" applyAlignment="1">
      <alignment horizontal="left" vertical="center"/>
    </xf>
    <xf numFmtId="2" fontId="0" fillId="0" borderId="1" xfId="0" applyNumberFormat="1" applyFont="1" applyBorder="1" applyAlignment="1">
      <alignment horizontal="left" vertical="center" wrapText="1"/>
    </xf>
    <xf numFmtId="2" fontId="0" fillId="0" borderId="0" xfId="0" applyNumberFormat="1" applyAlignment="1">
      <alignment horizontal="left" vertical="center"/>
    </xf>
    <xf numFmtId="0" fontId="3" fillId="0" borderId="0" xfId="0" applyFont="1" applyAlignment="1">
      <alignment horizontal="center" vertical="center" wrapText="1"/>
    </xf>
    <xf numFmtId="2" fontId="4" fillId="0" borderId="0" xfId="0" applyNumberFormat="1"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nowinchemi.en.alibaba.com/company_profile.html?spm=a2700.galleryofferlist.normal_offer.3.9f877b63dHOjnz" TargetMode="External"/><Relationship Id="rId2" Type="http://schemas.openxmlformats.org/officeDocument/2006/relationships/hyperlink" Target="https://dachu-hexing.en.alibaba.com/company_profile.html" TargetMode="External"/><Relationship Id="rId1" Type="http://schemas.openxmlformats.org/officeDocument/2006/relationships/hyperlink" Target="https://huapinyide.en.alibaba.com/company_profile.html?spm=a2700.galleryofferlist.normal_offer.3.9f877b63dHOjn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CE814-00F0-42A6-A3A1-235E33EBAE30}">
  <dimension ref="A1:N34"/>
  <sheetViews>
    <sheetView tabSelected="1" workbookViewId="0">
      <selection activeCell="F1" sqref="F1"/>
    </sheetView>
  </sheetViews>
  <sheetFormatPr defaultRowHeight="14.4" x14ac:dyDescent="0.3"/>
  <cols>
    <col min="1" max="1" width="45.44140625" customWidth="1"/>
    <col min="6" max="6" width="9" customWidth="1"/>
    <col min="7" max="7" width="13.5546875" customWidth="1"/>
    <col min="8" max="8" width="12.88671875" customWidth="1"/>
    <col min="10" max="10" width="8.6640625" customWidth="1"/>
    <col min="11" max="11" width="9.44140625" customWidth="1"/>
    <col min="12" max="12" width="9.6640625" customWidth="1"/>
  </cols>
  <sheetData>
    <row r="1" spans="1:14" ht="158.4" x14ac:dyDescent="0.3">
      <c r="A1" s="20" t="s">
        <v>24</v>
      </c>
    </row>
    <row r="3" spans="1:14" x14ac:dyDescent="0.3">
      <c r="A3" s="1" t="s">
        <v>0</v>
      </c>
    </row>
    <row r="4" spans="1:14" ht="28.8" x14ac:dyDescent="0.3">
      <c r="A4" t="s">
        <v>12</v>
      </c>
      <c r="F4" s="7" t="s">
        <v>3</v>
      </c>
      <c r="G4" s="7" t="s">
        <v>5</v>
      </c>
      <c r="H4" s="7" t="s">
        <v>4</v>
      </c>
      <c r="I4" s="8" t="s">
        <v>2</v>
      </c>
      <c r="J4" s="8" t="s">
        <v>6</v>
      </c>
      <c r="K4" s="7" t="s">
        <v>15</v>
      </c>
      <c r="L4" s="7" t="s">
        <v>16</v>
      </c>
      <c r="N4" s="2"/>
    </row>
    <row r="5" spans="1:14" x14ac:dyDescent="0.3">
      <c r="A5" t="s">
        <v>1</v>
      </c>
      <c r="F5" s="9">
        <v>99.9</v>
      </c>
      <c r="G5" s="10">
        <v>16</v>
      </c>
      <c r="H5" s="9">
        <v>4.9000000000000004</v>
      </c>
      <c r="I5" s="9">
        <v>7</v>
      </c>
      <c r="J5" s="11" t="s">
        <v>7</v>
      </c>
      <c r="K5" s="13">
        <f>1800/B10</f>
        <v>1.8</v>
      </c>
      <c r="L5" s="13">
        <f>1850/B10</f>
        <v>1.85</v>
      </c>
    </row>
    <row r="6" spans="1:14" x14ac:dyDescent="0.3">
      <c r="A6" t="s">
        <v>10</v>
      </c>
      <c r="F6" s="9">
        <v>99.5</v>
      </c>
      <c r="G6" s="12">
        <v>16</v>
      </c>
      <c r="H6" s="9">
        <v>4.7</v>
      </c>
      <c r="I6" s="9">
        <v>13</v>
      </c>
      <c r="J6" s="11" t="s">
        <v>8</v>
      </c>
      <c r="K6" s="13">
        <f>1580/B10</f>
        <v>1.58</v>
      </c>
      <c r="L6" s="13">
        <f>1980/B10</f>
        <v>1.98</v>
      </c>
    </row>
    <row r="7" spans="1:14" x14ac:dyDescent="0.3">
      <c r="F7" s="9">
        <v>99.5</v>
      </c>
      <c r="G7" s="12">
        <f>16*B9</f>
        <v>14.51496</v>
      </c>
      <c r="H7" s="9">
        <v>4.5</v>
      </c>
      <c r="I7" s="9">
        <v>6</v>
      </c>
      <c r="J7" s="11" t="s">
        <v>11</v>
      </c>
      <c r="K7" s="13">
        <f>970/(B10*B9)</f>
        <v>1.0692416651509891</v>
      </c>
      <c r="L7" s="13">
        <f>1050/(B10*B9)</f>
        <v>1.1574265447510705</v>
      </c>
    </row>
    <row r="8" spans="1:14" x14ac:dyDescent="0.3">
      <c r="A8" s="1" t="s">
        <v>13</v>
      </c>
      <c r="G8" s="5"/>
      <c r="J8" s="4"/>
      <c r="K8" s="6"/>
      <c r="L8" s="6"/>
    </row>
    <row r="9" spans="1:14" x14ac:dyDescent="0.3">
      <c r="A9" t="s">
        <v>9</v>
      </c>
      <c r="B9">
        <v>0.90718500000000002</v>
      </c>
      <c r="G9" s="5"/>
      <c r="K9" s="6"/>
      <c r="L9" s="6"/>
    </row>
    <row r="10" spans="1:14" x14ac:dyDescent="0.3">
      <c r="A10" t="s">
        <v>14</v>
      </c>
      <c r="B10">
        <v>1000</v>
      </c>
      <c r="G10" s="5"/>
      <c r="K10" s="6"/>
      <c r="L10" s="6"/>
    </row>
    <row r="11" spans="1:14" x14ac:dyDescent="0.3">
      <c r="G11" s="5"/>
      <c r="K11" s="6"/>
      <c r="L11" s="6"/>
    </row>
    <row r="12" spans="1:14" x14ac:dyDescent="0.3">
      <c r="G12" s="5"/>
      <c r="K12" s="6"/>
      <c r="L12" s="6"/>
    </row>
    <row r="13" spans="1:14" x14ac:dyDescent="0.3">
      <c r="G13" s="5"/>
      <c r="K13" s="6"/>
      <c r="L13" s="6"/>
    </row>
    <row r="14" spans="1:14" x14ac:dyDescent="0.3">
      <c r="G14" s="5"/>
      <c r="K14" s="6"/>
      <c r="L14" s="6"/>
    </row>
    <row r="15" spans="1:14" x14ac:dyDescent="0.3">
      <c r="G15" s="5"/>
      <c r="K15" s="6"/>
      <c r="L15" s="6"/>
    </row>
    <row r="16" spans="1:14" x14ac:dyDescent="0.3">
      <c r="G16" s="5"/>
      <c r="K16" s="6"/>
      <c r="L16" s="6"/>
    </row>
    <row r="17" spans="7:12" x14ac:dyDescent="0.3">
      <c r="G17" s="5"/>
      <c r="K17" s="6"/>
      <c r="L17" s="6"/>
    </row>
    <row r="18" spans="7:12" x14ac:dyDescent="0.3">
      <c r="G18" s="5"/>
      <c r="K18" s="6"/>
      <c r="L18" s="6"/>
    </row>
    <row r="19" spans="7:12" x14ac:dyDescent="0.3">
      <c r="G19" s="5"/>
      <c r="K19" s="6"/>
      <c r="L19" s="6"/>
    </row>
    <row r="20" spans="7:12" x14ac:dyDescent="0.3">
      <c r="G20" s="5"/>
      <c r="K20" s="6"/>
      <c r="L20" s="6"/>
    </row>
    <row r="21" spans="7:12" x14ac:dyDescent="0.3">
      <c r="G21" s="5"/>
      <c r="K21" s="6"/>
      <c r="L21" s="6"/>
    </row>
    <row r="22" spans="7:12" x14ac:dyDescent="0.3">
      <c r="G22" s="5"/>
      <c r="K22" s="6"/>
      <c r="L22" s="6"/>
    </row>
    <row r="23" spans="7:12" x14ac:dyDescent="0.3">
      <c r="G23" s="5"/>
      <c r="K23" s="6"/>
      <c r="L23" s="6"/>
    </row>
    <row r="24" spans="7:12" x14ac:dyDescent="0.3">
      <c r="G24" s="5"/>
      <c r="K24" s="6"/>
      <c r="L24" s="6"/>
    </row>
    <row r="25" spans="7:12" x14ac:dyDescent="0.3">
      <c r="G25" s="5"/>
      <c r="K25" s="6"/>
      <c r="L25" s="6"/>
    </row>
    <row r="26" spans="7:12" x14ac:dyDescent="0.3">
      <c r="G26" s="5"/>
      <c r="K26" s="6"/>
      <c r="L26" s="6"/>
    </row>
    <row r="27" spans="7:12" x14ac:dyDescent="0.3">
      <c r="G27" s="5"/>
      <c r="K27" s="6"/>
      <c r="L27" s="6"/>
    </row>
    <row r="28" spans="7:12" x14ac:dyDescent="0.3">
      <c r="K28" s="6"/>
      <c r="L28" s="6"/>
    </row>
    <row r="29" spans="7:12" x14ac:dyDescent="0.3">
      <c r="K29" s="6"/>
      <c r="L29" s="6"/>
    </row>
    <row r="30" spans="7:12" x14ac:dyDescent="0.3">
      <c r="K30" s="6"/>
      <c r="L30" s="6"/>
    </row>
    <row r="31" spans="7:12" x14ac:dyDescent="0.3">
      <c r="K31" s="6"/>
      <c r="L31" s="6"/>
    </row>
    <row r="32" spans="7:12" x14ac:dyDescent="0.3">
      <c r="K32" s="6"/>
      <c r="L32" s="6"/>
    </row>
    <row r="33" spans="11:12" x14ac:dyDescent="0.3">
      <c r="K33" s="6"/>
      <c r="L33" s="6"/>
    </row>
    <row r="34" spans="11:12" x14ac:dyDescent="0.3">
      <c r="K34" s="6"/>
      <c r="L34" s="6"/>
    </row>
  </sheetData>
  <hyperlinks>
    <hyperlink ref="J5" r:id="rId1" tooltip="Beijing Huapin Yide International Trading Co., Ltd." display="https://huapinyide.en.alibaba.com/company_profile.html?spm=a2700.galleryofferlist.normal_offer.3.9f877b63dHOjnz" xr:uid="{77483DC0-5C5D-4C9B-B911-E253CE89CC73}"/>
    <hyperlink ref="J6" r:id="rId2" tooltip="Wuhan Dachu Hexing Technology Co., Ltd." display="https://dachu-hexing.en.alibaba.com/company_profile.html" xr:uid="{18A478C8-F759-4E57-A6E0-692D03D1A3E8}"/>
    <hyperlink ref="J7" r:id="rId3" tooltip="Henan Sinowin Chemical Industry Co., Ltd." display="https://sinowinchemi.en.alibaba.com/company_profile.html?spm=a2700.galleryofferlist.normal_offer.3.9f877b63dHOjnz" xr:uid="{411E4DC8-1274-4FB9-9982-E8DB7C448A1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14B1-247B-4EBA-8ECE-F2D992BBACB7}">
  <dimension ref="A5:L14"/>
  <sheetViews>
    <sheetView workbookViewId="0">
      <selection activeCell="D17" sqref="D17"/>
    </sheetView>
  </sheetViews>
  <sheetFormatPr defaultRowHeight="14.4" x14ac:dyDescent="0.3"/>
  <cols>
    <col min="1" max="1" width="53" customWidth="1"/>
    <col min="4" max="4" width="9.33203125" customWidth="1"/>
    <col min="5" max="5" width="9.44140625" customWidth="1"/>
    <col min="6" max="7" width="11.77734375" customWidth="1"/>
    <col min="8" max="8" width="11.88671875" customWidth="1"/>
    <col min="9" max="10" width="9.5546875" customWidth="1"/>
    <col min="12" max="12" width="9.21875" customWidth="1"/>
    <col min="13" max="13" width="11.109375" customWidth="1"/>
    <col min="14" max="14" width="12.77734375" customWidth="1"/>
  </cols>
  <sheetData>
    <row r="5" spans="1:12" x14ac:dyDescent="0.3">
      <c r="A5" s="1" t="s">
        <v>18</v>
      </c>
    </row>
    <row r="6" spans="1:12" ht="57.6" x14ac:dyDescent="0.3">
      <c r="A6" s="3" t="s">
        <v>23</v>
      </c>
      <c r="D6" s="7" t="str">
        <f>'Raw data'!F4</f>
        <v>Purity (wt%)</v>
      </c>
      <c r="E6" s="7" t="str">
        <f>'Raw data'!G4</f>
        <v>Min Order (metric tonne)</v>
      </c>
      <c r="F6" s="7" t="str">
        <f>'Raw data'!H4</f>
        <v>Seller Rating (out of 5)</v>
      </c>
      <c r="G6" s="7" t="str">
        <f>'Raw data'!I4</f>
        <v>Reviews</v>
      </c>
      <c r="H6" s="7" t="str">
        <f>'Raw data'!J4</f>
        <v>Seller</v>
      </c>
      <c r="I6" s="7" t="str">
        <f>'Raw data'!K4</f>
        <v>Low Price ($/kg)</v>
      </c>
      <c r="J6" s="7" t="str">
        <f>'Raw data'!L4</f>
        <v>High Price ($/kg)</v>
      </c>
      <c r="K6" s="7"/>
      <c r="L6" s="7" t="s">
        <v>19</v>
      </c>
    </row>
    <row r="7" spans="1:12" x14ac:dyDescent="0.3">
      <c r="D7" s="14">
        <f>'Raw data'!F5</f>
        <v>99.9</v>
      </c>
      <c r="E7" s="14">
        <f>'Raw data'!G5</f>
        <v>16</v>
      </c>
      <c r="F7" s="14">
        <f>'Raw data'!H5</f>
        <v>4.9000000000000004</v>
      </c>
      <c r="G7" s="14">
        <f>'Raw data'!I5</f>
        <v>7</v>
      </c>
      <c r="H7" s="15" t="str">
        <f>'Raw data'!J5</f>
        <v>Beijing Huapin Yide International Trading Co., Ltd</v>
      </c>
      <c r="I7" s="16">
        <f>'Raw data'!K5</f>
        <v>1.8</v>
      </c>
      <c r="J7" s="16">
        <f>'Raw data'!L5</f>
        <v>1.85</v>
      </c>
      <c r="K7" s="14"/>
      <c r="L7" s="16">
        <f>E7*F7*G7</f>
        <v>548.80000000000007</v>
      </c>
    </row>
    <row r="8" spans="1:12" x14ac:dyDescent="0.3">
      <c r="D8" s="14">
        <f>'Raw data'!F6</f>
        <v>99.5</v>
      </c>
      <c r="E8" s="14">
        <f>'Raw data'!G6</f>
        <v>16</v>
      </c>
      <c r="F8" s="14">
        <f>'Raw data'!H6</f>
        <v>4.7</v>
      </c>
      <c r="G8" s="14">
        <f>'Raw data'!I6</f>
        <v>13</v>
      </c>
      <c r="H8" s="15" t="str">
        <f>'Raw data'!J6</f>
        <v>Wuhan Dachu Hexing Technology Co., Ltd</v>
      </c>
      <c r="I8" s="14">
        <f>'Raw data'!K6</f>
        <v>1.58</v>
      </c>
      <c r="J8" s="14">
        <f>'Raw data'!L6</f>
        <v>1.98</v>
      </c>
      <c r="K8" s="14"/>
      <c r="L8" s="16">
        <f t="shared" ref="L8:L9" si="0">E8*F8*G8</f>
        <v>977.6</v>
      </c>
    </row>
    <row r="9" spans="1:12" x14ac:dyDescent="0.3">
      <c r="D9" s="14">
        <f>'Raw data'!F7</f>
        <v>99.5</v>
      </c>
      <c r="E9" s="14">
        <f>'Raw data'!G7</f>
        <v>14.51496</v>
      </c>
      <c r="F9" s="14">
        <f>'Raw data'!H7</f>
        <v>4.5</v>
      </c>
      <c r="G9" s="14">
        <f>'Raw data'!I7</f>
        <v>6</v>
      </c>
      <c r="H9" s="15" t="str">
        <f>'Raw data'!J7</f>
        <v>Henan Sinowin Chemical Industry Co., Ltd.</v>
      </c>
      <c r="I9" s="16">
        <f>'Raw data'!K7</f>
        <v>1.0692416651509891</v>
      </c>
      <c r="J9" s="16">
        <f>'Raw data'!L7</f>
        <v>1.1574265447510705</v>
      </c>
      <c r="K9" s="14"/>
      <c r="L9" s="16">
        <f t="shared" si="0"/>
        <v>391.90391999999997</v>
      </c>
    </row>
    <row r="10" spans="1:12" x14ac:dyDescent="0.3">
      <c r="K10" s="1" t="s">
        <v>20</v>
      </c>
      <c r="L10" s="17">
        <f>SUM(L7:L9)</f>
        <v>1918.3039200000001</v>
      </c>
    </row>
    <row r="11" spans="1:12" x14ac:dyDescent="0.3">
      <c r="I11" t="s">
        <v>17</v>
      </c>
    </row>
    <row r="14" spans="1:12" ht="90" x14ac:dyDescent="0.3">
      <c r="F14" s="18" t="s">
        <v>21</v>
      </c>
      <c r="G14" s="19">
        <f>(I7*L7+I8*L8+I9*L9)/L10</f>
        <v>1.5385924874719539</v>
      </c>
      <c r="H14" s="18" t="s">
        <v>22</v>
      </c>
      <c r="I14" s="19">
        <f>(J7*L7+J8*L8+J9*L9)/L10</f>
        <v>1.7747594447912092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Sarang Bhagwat</dc:creator>
  <cp:lastModifiedBy>Sarang Bhagwat</cp:lastModifiedBy>
  <dcterms:created xsi:type="dcterms:W3CDTF">2021-06-12T17:57:18Z</dcterms:created>
  <dcterms:modified xsi:type="dcterms:W3CDTF">2021-06-12T19:07:49Z</dcterms:modified>
</cp:coreProperties>
</file>