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8445" activeTab="5"/>
  </bookViews>
  <sheets>
    <sheet name="Round 1" sheetId="1" r:id="rId1"/>
    <sheet name="Round 2" sheetId="2" r:id="rId2"/>
    <sheet name="Round 3" sheetId="4" r:id="rId3"/>
    <sheet name="Round 4" sheetId="5" r:id="rId4"/>
    <sheet name="Round 5" sheetId="6" r:id="rId5"/>
    <sheet name="Round 6" sheetId="7" r:id="rId6"/>
    <sheet name="Round 1 vs. Round 2" sheetId="3" r:id="rId7"/>
  </sheets>
  <calcPr calcId="145621"/>
</workbook>
</file>

<file path=xl/calcChain.xml><?xml version="1.0" encoding="utf-8"?>
<calcChain xmlns="http://schemas.openxmlformats.org/spreadsheetml/2006/main">
  <c r="O34" i="7" l="1"/>
  <c r="O33" i="7"/>
  <c r="O29" i="7"/>
  <c r="O32" i="7"/>
  <c r="O28" i="7"/>
  <c r="O27" i="7"/>
  <c r="O26" i="7"/>
  <c r="O27" i="6"/>
  <c r="O26" i="6"/>
  <c r="L28" i="6" s="1"/>
  <c r="M28" i="6"/>
  <c r="M28" i="5"/>
  <c r="O27" i="5"/>
  <c r="L28" i="5" s="1"/>
  <c r="O26" i="5"/>
  <c r="O27" i="4"/>
  <c r="O26" i="4"/>
  <c r="M28" i="4"/>
  <c r="L28" i="4"/>
  <c r="M28" i="2"/>
  <c r="L28" i="2"/>
  <c r="M28" i="1"/>
  <c r="L28" i="1"/>
  <c r="T2" i="7"/>
  <c r="I37" i="7"/>
  <c r="K3" i="7"/>
  <c r="M10" i="7"/>
  <c r="K10" i="7"/>
  <c r="K9" i="7"/>
  <c r="M3" i="7"/>
  <c r="I37" i="6"/>
  <c r="H37" i="6"/>
  <c r="M7" i="6"/>
  <c r="T2" i="6"/>
  <c r="T2" i="5"/>
  <c r="M10" i="6"/>
  <c r="K10" i="6"/>
  <c r="M9" i="6"/>
  <c r="K9" i="6"/>
  <c r="K7" i="6"/>
  <c r="M3" i="6"/>
  <c r="K3" i="6"/>
  <c r="I37" i="5"/>
  <c r="H37" i="5"/>
  <c r="F37" i="5"/>
  <c r="K10" i="5"/>
  <c r="K9" i="5"/>
  <c r="M7" i="5"/>
  <c r="K7" i="5"/>
  <c r="M10" i="5"/>
  <c r="K6" i="5"/>
  <c r="M6" i="5"/>
  <c r="M3" i="5"/>
  <c r="T15" i="1"/>
  <c r="T19" i="2"/>
  <c r="I9" i="4"/>
  <c r="I41" i="2"/>
  <c r="H41" i="2"/>
  <c r="M9" i="7" l="1"/>
  <c r="S21" i="7" s="1"/>
  <c r="S15" i="7"/>
  <c r="H37" i="7"/>
  <c r="P10" i="7"/>
  <c r="H22" i="7" s="1"/>
  <c r="R19" i="7"/>
  <c r="P3" i="7"/>
  <c r="S19" i="7"/>
  <c r="S19" i="6"/>
  <c r="R15" i="6"/>
  <c r="S15" i="6"/>
  <c r="P7" i="6"/>
  <c r="P9" i="6"/>
  <c r="I21" i="6" s="1"/>
  <c r="B21" i="6"/>
  <c r="S21" i="6"/>
  <c r="P3" i="6"/>
  <c r="P10" i="6"/>
  <c r="R19" i="6"/>
  <c r="P15" i="6"/>
  <c r="P7" i="5"/>
  <c r="H19" i="5" s="1"/>
  <c r="S15" i="5"/>
  <c r="O15" i="5"/>
  <c r="P15" i="5"/>
  <c r="P6" i="5"/>
  <c r="P10" i="5"/>
  <c r="M9" i="5"/>
  <c r="R15" i="5" s="1"/>
  <c r="K3" i="5"/>
  <c r="T2" i="4"/>
  <c r="O27" i="2"/>
  <c r="O26" i="2"/>
  <c r="O27" i="1"/>
  <c r="O26" i="1"/>
  <c r="K9" i="4"/>
  <c r="H3" i="4"/>
  <c r="H37" i="4" s="1"/>
  <c r="H5" i="4"/>
  <c r="H6" i="4"/>
  <c r="M9" i="4" s="1"/>
  <c r="H7" i="4"/>
  <c r="F40" i="2"/>
  <c r="F6" i="4" s="1"/>
  <c r="F39" i="2"/>
  <c r="F37" i="2"/>
  <c r="F3" i="4" s="1"/>
  <c r="D3" i="4"/>
  <c r="T2" i="2"/>
  <c r="D26" i="2"/>
  <c r="N15" i="2"/>
  <c r="E26" i="2"/>
  <c r="F26" i="2"/>
  <c r="G26" i="2"/>
  <c r="H26" i="2"/>
  <c r="I26" i="2"/>
  <c r="E28" i="2"/>
  <c r="F28" i="2"/>
  <c r="G28" i="2"/>
  <c r="H28" i="2"/>
  <c r="I28" i="2"/>
  <c r="F29" i="2"/>
  <c r="G29" i="2"/>
  <c r="H29" i="2"/>
  <c r="I29" i="2"/>
  <c r="G30" i="2"/>
  <c r="H30" i="2"/>
  <c r="I30" i="2"/>
  <c r="H31" i="2"/>
  <c r="I31" i="2"/>
  <c r="I32" i="2"/>
  <c r="D5" i="4"/>
  <c r="E5" i="4"/>
  <c r="F5" i="4"/>
  <c r="I5" i="4"/>
  <c r="E6" i="4"/>
  <c r="I6" i="4"/>
  <c r="F7" i="4"/>
  <c r="I7" i="4"/>
  <c r="I10" i="4"/>
  <c r="E3" i="4"/>
  <c r="E37" i="4" s="1"/>
  <c r="I3" i="4"/>
  <c r="I37" i="4" s="1"/>
  <c r="B3" i="4"/>
  <c r="N35" i="3"/>
  <c r="O35" i="3"/>
  <c r="P35" i="3"/>
  <c r="Q35" i="3"/>
  <c r="R35" i="3"/>
  <c r="S35" i="3"/>
  <c r="J15" i="3"/>
  <c r="J17" i="1"/>
  <c r="L11" i="1"/>
  <c r="M18" i="1"/>
  <c r="K11" i="1"/>
  <c r="N15" i="1"/>
  <c r="J13" i="3"/>
  <c r="D15" i="1"/>
  <c r="P3" i="1"/>
  <c r="S30" i="3"/>
  <c r="S29" i="3"/>
  <c r="R29" i="3"/>
  <c r="S28" i="3"/>
  <c r="R28" i="3"/>
  <c r="Q28" i="3"/>
  <c r="S27" i="3"/>
  <c r="R27" i="3"/>
  <c r="Q27" i="3"/>
  <c r="P27" i="3"/>
  <c r="S26" i="3"/>
  <c r="R26" i="3"/>
  <c r="Q26" i="3"/>
  <c r="P26" i="3"/>
  <c r="O26" i="3"/>
  <c r="S24" i="3"/>
  <c r="R24" i="3"/>
  <c r="Q24" i="3"/>
  <c r="P24" i="3"/>
  <c r="O24" i="3"/>
  <c r="N24" i="3"/>
  <c r="C15" i="1"/>
  <c r="S15" i="1"/>
  <c r="R15" i="1"/>
  <c r="Q15" i="1"/>
  <c r="P15" i="1"/>
  <c r="O15" i="1"/>
  <c r="M15" i="1"/>
  <c r="B26" i="3"/>
  <c r="B31" i="3"/>
  <c r="B30" i="3"/>
  <c r="B29" i="3"/>
  <c r="B28" i="3"/>
  <c r="B27" i="3"/>
  <c r="E26" i="3"/>
  <c r="F26" i="3"/>
  <c r="G26" i="3"/>
  <c r="H26" i="3"/>
  <c r="I26" i="3"/>
  <c r="D27" i="3"/>
  <c r="F27" i="3"/>
  <c r="G27" i="3"/>
  <c r="H27" i="3"/>
  <c r="I27" i="3"/>
  <c r="D28" i="3"/>
  <c r="E28" i="3"/>
  <c r="G28" i="3"/>
  <c r="H28" i="3"/>
  <c r="I28" i="3"/>
  <c r="D29" i="3"/>
  <c r="E29" i="3"/>
  <c r="F29" i="3"/>
  <c r="H29" i="3"/>
  <c r="I29" i="3"/>
  <c r="D30" i="3"/>
  <c r="E30" i="3"/>
  <c r="F30" i="3"/>
  <c r="G30" i="3"/>
  <c r="I30" i="3"/>
  <c r="D31" i="3"/>
  <c r="E31" i="3"/>
  <c r="F31" i="3"/>
  <c r="G31" i="3"/>
  <c r="H31" i="3"/>
  <c r="E24" i="3"/>
  <c r="F24" i="3"/>
  <c r="G24" i="3"/>
  <c r="H24" i="3"/>
  <c r="I24" i="3"/>
  <c r="D24" i="3"/>
  <c r="S21" i="2"/>
  <c r="S20" i="2"/>
  <c r="R20" i="2"/>
  <c r="S19" i="2"/>
  <c r="R19" i="2"/>
  <c r="Q19" i="2"/>
  <c r="S18" i="2"/>
  <c r="R18" i="2"/>
  <c r="Q18" i="2"/>
  <c r="P18" i="2"/>
  <c r="S17" i="2"/>
  <c r="R17" i="2"/>
  <c r="Q17" i="2"/>
  <c r="P17" i="2"/>
  <c r="O17" i="2"/>
  <c r="S15" i="2"/>
  <c r="R15" i="2"/>
  <c r="Q15" i="2"/>
  <c r="P15" i="2"/>
  <c r="O15" i="2"/>
  <c r="P10" i="2"/>
  <c r="P9" i="2"/>
  <c r="P8" i="2"/>
  <c r="P7" i="2"/>
  <c r="P6" i="2"/>
  <c r="P5" i="2"/>
  <c r="P3" i="2"/>
  <c r="M10" i="2"/>
  <c r="K10" i="2"/>
  <c r="M9" i="2"/>
  <c r="K9" i="2"/>
  <c r="M8" i="2"/>
  <c r="K8" i="2"/>
  <c r="M7" i="2"/>
  <c r="K7" i="2"/>
  <c r="M6" i="2"/>
  <c r="K6" i="2"/>
  <c r="M5" i="2"/>
  <c r="K5" i="2"/>
  <c r="M3" i="2"/>
  <c r="K3" i="2"/>
  <c r="S21" i="1"/>
  <c r="S20" i="1"/>
  <c r="R20" i="1"/>
  <c r="S19" i="1"/>
  <c r="R19" i="1"/>
  <c r="Q19" i="1"/>
  <c r="S18" i="1"/>
  <c r="R18" i="1"/>
  <c r="Q18" i="1"/>
  <c r="P18" i="1"/>
  <c r="S17" i="1"/>
  <c r="R17" i="1"/>
  <c r="Q17" i="1"/>
  <c r="O17" i="1"/>
  <c r="P17" i="1"/>
  <c r="S16" i="1"/>
  <c r="R16" i="1"/>
  <c r="Q16" i="1"/>
  <c r="P16" i="1"/>
  <c r="O16" i="1"/>
  <c r="N16" i="1"/>
  <c r="P4" i="1"/>
  <c r="P5" i="1"/>
  <c r="E17" i="1" s="1"/>
  <c r="P6" i="1"/>
  <c r="D18" i="1" s="1"/>
  <c r="P7" i="1"/>
  <c r="E19" i="1" s="1"/>
  <c r="P8" i="1"/>
  <c r="P9" i="1"/>
  <c r="D21" i="1" s="1"/>
  <c r="P10" i="1"/>
  <c r="G22" i="1" s="1"/>
  <c r="M6" i="1"/>
  <c r="M7" i="1"/>
  <c r="M8" i="1"/>
  <c r="M10" i="1"/>
  <c r="M9" i="1"/>
  <c r="M5" i="1"/>
  <c r="M4" i="1"/>
  <c r="M3" i="1"/>
  <c r="D5" i="2"/>
  <c r="E5" i="2"/>
  <c r="F5" i="2"/>
  <c r="G5" i="2"/>
  <c r="H5" i="2"/>
  <c r="I5" i="2"/>
  <c r="E6" i="2"/>
  <c r="F6" i="2"/>
  <c r="G6" i="2"/>
  <c r="H6" i="2"/>
  <c r="I6" i="2"/>
  <c r="F7" i="2"/>
  <c r="G7" i="2"/>
  <c r="H7" i="2"/>
  <c r="I7" i="2"/>
  <c r="G8" i="2"/>
  <c r="H20" i="2" s="1"/>
  <c r="H8" i="2"/>
  <c r="I8" i="2"/>
  <c r="H9" i="2"/>
  <c r="I9" i="2"/>
  <c r="F21" i="2" s="1"/>
  <c r="I10" i="2"/>
  <c r="D3" i="2"/>
  <c r="E3" i="2"/>
  <c r="F3" i="2"/>
  <c r="G3" i="2"/>
  <c r="H3" i="2"/>
  <c r="I3" i="2"/>
  <c r="B3" i="2"/>
  <c r="E37" i="1"/>
  <c r="F37" i="1"/>
  <c r="G37" i="1"/>
  <c r="H37" i="1"/>
  <c r="I37" i="1"/>
  <c r="D37" i="1"/>
  <c r="C22" i="1"/>
  <c r="B22" i="1"/>
  <c r="C19" i="1"/>
  <c r="I19" i="1"/>
  <c r="H17" i="1"/>
  <c r="I16" i="1"/>
  <c r="G16" i="1"/>
  <c r="F16" i="1"/>
  <c r="E16" i="1"/>
  <c r="B16" i="1"/>
  <c r="K4" i="1"/>
  <c r="K5" i="1"/>
  <c r="K6" i="1"/>
  <c r="K7" i="1"/>
  <c r="K8" i="1"/>
  <c r="K9" i="1"/>
  <c r="K10" i="1"/>
  <c r="K3" i="1"/>
  <c r="G21" i="1"/>
  <c r="C18" i="1"/>
  <c r="H16" i="1"/>
  <c r="B22" i="7" l="1"/>
  <c r="R15" i="7"/>
  <c r="P9" i="7"/>
  <c r="I15" i="7"/>
  <c r="H15" i="7"/>
  <c r="F21" i="6"/>
  <c r="I19" i="6"/>
  <c r="B19" i="6"/>
  <c r="H19" i="6"/>
  <c r="F22" i="6"/>
  <c r="B22" i="6"/>
  <c r="H22" i="6"/>
  <c r="I32" i="6" s="1"/>
  <c r="I15" i="6"/>
  <c r="I26" i="6" s="1"/>
  <c r="H15" i="6"/>
  <c r="H26" i="6" s="1"/>
  <c r="F15" i="6"/>
  <c r="B19" i="5"/>
  <c r="E19" i="5"/>
  <c r="I19" i="5"/>
  <c r="P9" i="5"/>
  <c r="I21" i="5" s="1"/>
  <c r="F18" i="5"/>
  <c r="I18" i="5"/>
  <c r="B18" i="5"/>
  <c r="H18" i="5"/>
  <c r="H22" i="5"/>
  <c r="B22" i="5"/>
  <c r="E22" i="5"/>
  <c r="F22" i="5"/>
  <c r="S19" i="5"/>
  <c r="R18" i="5"/>
  <c r="S18" i="5"/>
  <c r="R19" i="5"/>
  <c r="P18" i="5"/>
  <c r="S21" i="5"/>
  <c r="P3" i="5"/>
  <c r="F37" i="4"/>
  <c r="P9" i="4"/>
  <c r="M10" i="4"/>
  <c r="K10" i="4"/>
  <c r="K5" i="4"/>
  <c r="M5" i="4"/>
  <c r="P5" i="4" s="1"/>
  <c r="H17" i="4" s="1"/>
  <c r="K7" i="4"/>
  <c r="K6" i="4"/>
  <c r="M7" i="4"/>
  <c r="M6" i="4"/>
  <c r="M3" i="4"/>
  <c r="K3" i="4"/>
  <c r="D19" i="1"/>
  <c r="H19" i="1"/>
  <c r="B19" i="1"/>
  <c r="I18" i="1"/>
  <c r="I29" i="1" s="1"/>
  <c r="G19" i="1"/>
  <c r="F22" i="1"/>
  <c r="E22" i="1"/>
  <c r="H18" i="1"/>
  <c r="I27" i="1"/>
  <c r="H28" i="1"/>
  <c r="E19" i="2"/>
  <c r="I18" i="2"/>
  <c r="E27" i="1"/>
  <c r="F22" i="2"/>
  <c r="I30" i="1"/>
  <c r="I17" i="2"/>
  <c r="F27" i="1"/>
  <c r="E28" i="1"/>
  <c r="H15" i="2"/>
  <c r="G21" i="2"/>
  <c r="G19" i="2"/>
  <c r="E15" i="2"/>
  <c r="I15" i="2"/>
  <c r="F18" i="2"/>
  <c r="I20" i="2"/>
  <c r="G22" i="2"/>
  <c r="F15" i="2"/>
  <c r="B18" i="2"/>
  <c r="G18" i="2"/>
  <c r="E20" i="2"/>
  <c r="D21" i="2"/>
  <c r="I21" i="2"/>
  <c r="D22" i="2"/>
  <c r="H22" i="2"/>
  <c r="D20" i="2"/>
  <c r="G15" i="2"/>
  <c r="H17" i="2"/>
  <c r="H18" i="2"/>
  <c r="I19" i="2"/>
  <c r="B20" i="2"/>
  <c r="F20" i="2"/>
  <c r="E21" i="2"/>
  <c r="E22" i="2"/>
  <c r="D15" i="2"/>
  <c r="D18" i="2"/>
  <c r="B21" i="2"/>
  <c r="B22" i="2"/>
  <c r="G15" i="1"/>
  <c r="F15" i="1"/>
  <c r="F26" i="1" s="1"/>
  <c r="I15" i="1"/>
  <c r="I26" i="1" s="1"/>
  <c r="E15" i="1"/>
  <c r="H15" i="1"/>
  <c r="D20" i="1"/>
  <c r="I20" i="1"/>
  <c r="I31" i="1" s="1"/>
  <c r="C20" i="1"/>
  <c r="G27" i="1" s="1"/>
  <c r="F20" i="1"/>
  <c r="G30" i="1" s="1"/>
  <c r="B20" i="1"/>
  <c r="E20" i="1"/>
  <c r="H20" i="1"/>
  <c r="H31" i="1" s="1"/>
  <c r="B17" i="1"/>
  <c r="G17" i="1"/>
  <c r="G28" i="1" s="1"/>
  <c r="I21" i="1"/>
  <c r="E21" i="1"/>
  <c r="C17" i="1"/>
  <c r="F17" i="1"/>
  <c r="F28" i="1" s="1"/>
  <c r="G18" i="1"/>
  <c r="G29" i="1" s="1"/>
  <c r="B18" i="1"/>
  <c r="B21" i="1"/>
  <c r="F21" i="1"/>
  <c r="D22" i="1"/>
  <c r="H22" i="1"/>
  <c r="I32" i="1" s="1"/>
  <c r="D16" i="1"/>
  <c r="D27" i="1" s="1"/>
  <c r="I17" i="1"/>
  <c r="F18" i="1"/>
  <c r="F29" i="1" s="1"/>
  <c r="C21" i="1"/>
  <c r="H27" i="1" s="1"/>
  <c r="I26" i="7" l="1"/>
  <c r="B21" i="7"/>
  <c r="H26" i="7" s="1"/>
  <c r="I21" i="7"/>
  <c r="I32" i="7" s="1"/>
  <c r="H30" i="6"/>
  <c r="I30" i="6"/>
  <c r="F26" i="6"/>
  <c r="E21" i="5"/>
  <c r="F21" i="5"/>
  <c r="H30" i="5" s="1"/>
  <c r="B21" i="5"/>
  <c r="I30" i="5"/>
  <c r="E15" i="5"/>
  <c r="E26" i="5" s="1"/>
  <c r="I15" i="5"/>
  <c r="I26" i="5" s="1"/>
  <c r="H15" i="5"/>
  <c r="F15" i="5"/>
  <c r="F26" i="5" s="1"/>
  <c r="I32" i="5"/>
  <c r="I29" i="5"/>
  <c r="H29" i="5"/>
  <c r="F29" i="5"/>
  <c r="P10" i="4"/>
  <c r="P7" i="4"/>
  <c r="I19" i="4" s="1"/>
  <c r="R15" i="4"/>
  <c r="N15" i="4"/>
  <c r="P15" i="4"/>
  <c r="O15" i="4"/>
  <c r="R17" i="4"/>
  <c r="S15" i="4"/>
  <c r="P6" i="4"/>
  <c r="H18" i="4" s="1"/>
  <c r="R18" i="4"/>
  <c r="R19" i="4"/>
  <c r="F21" i="4"/>
  <c r="B21" i="4"/>
  <c r="D21" i="4"/>
  <c r="I21" i="4"/>
  <c r="E21" i="4"/>
  <c r="B22" i="4"/>
  <c r="H22" i="4"/>
  <c r="H19" i="4"/>
  <c r="B19" i="4"/>
  <c r="F22" i="4"/>
  <c r="E22" i="4"/>
  <c r="D22" i="4"/>
  <c r="D19" i="4"/>
  <c r="S21" i="4"/>
  <c r="S18" i="4"/>
  <c r="P3" i="4"/>
  <c r="H15" i="4" s="1"/>
  <c r="P17" i="4"/>
  <c r="S17" i="4"/>
  <c r="P18" i="4"/>
  <c r="O17" i="4"/>
  <c r="S19" i="4"/>
  <c r="B17" i="4"/>
  <c r="F17" i="4"/>
  <c r="E17" i="4"/>
  <c r="I17" i="4"/>
  <c r="H29" i="1"/>
  <c r="H26" i="1"/>
  <c r="I28" i="1"/>
  <c r="H30" i="1"/>
  <c r="H19" i="2"/>
  <c r="B17" i="2"/>
  <c r="B19" i="2"/>
  <c r="D19" i="2"/>
  <c r="F17" i="2"/>
  <c r="D26" i="1"/>
  <c r="E17" i="2"/>
  <c r="G17" i="2"/>
  <c r="E26" i="1"/>
  <c r="G26" i="1"/>
  <c r="C26" i="1"/>
  <c r="H26" i="5" l="1"/>
  <c r="H28" i="4"/>
  <c r="E19" i="4"/>
  <c r="B18" i="4"/>
  <c r="D18" i="4"/>
  <c r="E28" i="4" s="1"/>
  <c r="F18" i="4"/>
  <c r="I18" i="4"/>
  <c r="H29" i="4"/>
  <c r="H26" i="4"/>
  <c r="H30" i="4"/>
  <c r="I32" i="4"/>
  <c r="I30" i="4"/>
  <c r="I29" i="4"/>
  <c r="F29" i="4"/>
  <c r="I28" i="4"/>
  <c r="F28" i="4"/>
  <c r="D15" i="4"/>
  <c r="F15" i="4"/>
  <c r="F26" i="4" s="1"/>
  <c r="I15" i="4"/>
  <c r="I26" i="4" s="1"/>
  <c r="E15" i="4"/>
  <c r="D26" i="4" l="1"/>
  <c r="E26" i="4"/>
</calcChain>
</file>

<file path=xl/sharedStrings.xml><?xml version="1.0" encoding="utf-8"?>
<sst xmlns="http://schemas.openxmlformats.org/spreadsheetml/2006/main" count="86" uniqueCount="23">
  <si>
    <t>Distance Matrix</t>
  </si>
  <si>
    <t>Distance Sums</t>
  </si>
  <si>
    <t>PairDistanceSums</t>
  </si>
  <si>
    <t>Branch Length Sums</t>
  </si>
  <si>
    <t>NumOTUs</t>
  </si>
  <si>
    <t>New Distance Matrix</t>
  </si>
  <si>
    <t>Row Sums</t>
  </si>
  <si>
    <t>Column Sums</t>
  </si>
  <si>
    <t>Difference</t>
  </si>
  <si>
    <t>NonPairDistanceSums</t>
  </si>
  <si>
    <t>Difference Manual</t>
  </si>
  <si>
    <t>When seq1 = 0, seq2 = 1</t>
  </si>
  <si>
    <t>PDS[row, seq1] -= dM[min(seq2, row), max(seq2, row)]</t>
  </si>
  <si>
    <t>PDS[row, col] -= dM[seq1, row], where this is after the new distance has been calculated</t>
  </si>
  <si>
    <t>PDS[seq1, col] -= (PDS[seq1, col] - PDS[seq2, col]) / 2 + dM[min(seq1, seq2), max(seq1, seq2)]</t>
  </si>
  <si>
    <t>NPDS[row,col] -= dM[seq1,seq2]old, then -= dM[min(seq1,x), max(seq1,x)] for all x not equal to row or col.</t>
  </si>
  <si>
    <t>Branch Length from node to Seq1:</t>
  </si>
  <si>
    <t>Branch Length from node to Seq2:</t>
  </si>
  <si>
    <t>NotPairDistanceSums</t>
  </si>
  <si>
    <t>NPDS[seq1,col] -= dM[min(seq2, x), max(seq2, x)] for all available x except col</t>
  </si>
  <si>
    <t>Residual:</t>
  </si>
  <si>
    <t>Branch Length from node to Seq3:</t>
  </si>
  <si>
    <t>The end essentially joins the latter two nodes together as normal, then joins them to the first node.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</si>
</sst>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2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K28" sqref="K28:M28"/>
    </sheetView>
  </sheetViews>
  <sheetFormatPr defaultColWidth="7.7109375" defaultRowHeight="15" x14ac:dyDescent="0.25"/>
  <cols>
    <col min="2" max="9" width="7.7109375" style="1"/>
  </cols>
  <sheetData>
    <row r="1" spans="1:20" x14ac:dyDescent="0.25">
      <c r="A1" t="s">
        <v>0</v>
      </c>
      <c r="K1" t="s">
        <v>6</v>
      </c>
      <c r="M1" t="s">
        <v>7</v>
      </c>
      <c r="P1" t="s">
        <v>1</v>
      </c>
      <c r="T1" t="s">
        <v>4</v>
      </c>
    </row>
    <row r="2" spans="1:20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T2">
        <v>8</v>
      </c>
    </row>
    <row r="3" spans="1:20" x14ac:dyDescent="0.25">
      <c r="A3" s="3">
        <v>0</v>
      </c>
      <c r="B3" s="1">
        <v>0</v>
      </c>
      <c r="C3" s="1">
        <v>7</v>
      </c>
      <c r="D3" s="1">
        <v>8</v>
      </c>
      <c r="E3" s="1">
        <v>11</v>
      </c>
      <c r="F3" s="1">
        <v>13</v>
      </c>
      <c r="G3" s="1">
        <v>16</v>
      </c>
      <c r="H3" s="1">
        <v>13</v>
      </c>
      <c r="I3" s="1">
        <v>17</v>
      </c>
      <c r="K3">
        <f>SUM(B3:I3)</f>
        <v>85</v>
      </c>
      <c r="M3">
        <f>SUM(B3:B10)</f>
        <v>0</v>
      </c>
      <c r="P3">
        <f>SUM(K3,M3)</f>
        <v>85</v>
      </c>
    </row>
    <row r="4" spans="1:20" x14ac:dyDescent="0.25">
      <c r="A4" s="3">
        <v>1</v>
      </c>
      <c r="C4" s="1">
        <v>0</v>
      </c>
      <c r="D4" s="1">
        <v>5</v>
      </c>
      <c r="E4" s="1">
        <v>8</v>
      </c>
      <c r="F4" s="1">
        <v>10</v>
      </c>
      <c r="G4" s="1">
        <v>13</v>
      </c>
      <c r="H4" s="1">
        <v>10</v>
      </c>
      <c r="I4" s="1">
        <v>14</v>
      </c>
      <c r="K4">
        <f>SUM(B4:I4)</f>
        <v>60</v>
      </c>
      <c r="M4">
        <f>SUM(C3:C10)</f>
        <v>7</v>
      </c>
      <c r="P4">
        <f t="shared" ref="P4:P10" si="0">SUM(K4,M4)</f>
        <v>67</v>
      </c>
    </row>
    <row r="5" spans="1:20" x14ac:dyDescent="0.25">
      <c r="A5" s="3">
        <v>2</v>
      </c>
      <c r="D5" s="1">
        <v>0</v>
      </c>
      <c r="E5" s="1">
        <v>5</v>
      </c>
      <c r="F5" s="1">
        <v>7</v>
      </c>
      <c r="G5" s="1">
        <v>10</v>
      </c>
      <c r="H5" s="1">
        <v>7</v>
      </c>
      <c r="I5" s="1">
        <v>11</v>
      </c>
      <c r="K5">
        <f>SUM(B5:I5)</f>
        <v>40</v>
      </c>
      <c r="M5">
        <f>SUM(D3:D10)</f>
        <v>13</v>
      </c>
      <c r="P5">
        <f t="shared" si="0"/>
        <v>53</v>
      </c>
    </row>
    <row r="6" spans="1:20" x14ac:dyDescent="0.25">
      <c r="A6" s="3">
        <v>3</v>
      </c>
      <c r="E6" s="1">
        <v>0</v>
      </c>
      <c r="F6" s="1">
        <v>8</v>
      </c>
      <c r="G6" s="1">
        <v>11</v>
      </c>
      <c r="H6" s="1">
        <v>8</v>
      </c>
      <c r="I6" s="1">
        <v>12</v>
      </c>
      <c r="K6">
        <f>SUM(B6:I6)</f>
        <v>39</v>
      </c>
      <c r="M6">
        <f>SUM(E3:E10)</f>
        <v>24</v>
      </c>
      <c r="P6">
        <f t="shared" si="0"/>
        <v>63</v>
      </c>
    </row>
    <row r="7" spans="1:20" x14ac:dyDescent="0.25">
      <c r="A7" s="3">
        <v>4</v>
      </c>
      <c r="F7" s="1">
        <v>0</v>
      </c>
      <c r="G7" s="1">
        <v>5</v>
      </c>
      <c r="H7" s="1">
        <v>6</v>
      </c>
      <c r="I7" s="1">
        <v>10</v>
      </c>
      <c r="K7">
        <f>SUM(B7:I7)</f>
        <v>21</v>
      </c>
      <c r="M7">
        <f>SUM(F3:F10)</f>
        <v>38</v>
      </c>
      <c r="P7">
        <f t="shared" si="0"/>
        <v>59</v>
      </c>
    </row>
    <row r="8" spans="1:20" x14ac:dyDescent="0.25">
      <c r="A8" s="3">
        <v>5</v>
      </c>
      <c r="G8" s="1">
        <v>0</v>
      </c>
      <c r="H8" s="1">
        <v>9</v>
      </c>
      <c r="I8" s="1">
        <v>13</v>
      </c>
      <c r="K8">
        <f>SUM(B8:I8)</f>
        <v>22</v>
      </c>
      <c r="M8">
        <f>SUM(G3:G10)</f>
        <v>55</v>
      </c>
      <c r="P8">
        <f t="shared" si="0"/>
        <v>77</v>
      </c>
    </row>
    <row r="9" spans="1:20" x14ac:dyDescent="0.25">
      <c r="A9" s="3">
        <v>6</v>
      </c>
      <c r="H9" s="1">
        <v>0</v>
      </c>
      <c r="I9" s="1">
        <v>8</v>
      </c>
      <c r="K9">
        <f>SUM(B9:I9)</f>
        <v>8</v>
      </c>
      <c r="M9">
        <f>SUM(H3:H10)</f>
        <v>53</v>
      </c>
      <c r="P9">
        <f t="shared" si="0"/>
        <v>61</v>
      </c>
    </row>
    <row r="10" spans="1:20" x14ac:dyDescent="0.25">
      <c r="A10" s="3">
        <v>7</v>
      </c>
      <c r="I10" s="1">
        <v>0</v>
      </c>
      <c r="K10">
        <f>SUM(B10:I10)</f>
        <v>0</v>
      </c>
      <c r="M10">
        <f>SUM(I3:I10)</f>
        <v>85</v>
      </c>
      <c r="P10">
        <f t="shared" si="0"/>
        <v>85</v>
      </c>
    </row>
    <row r="11" spans="1:20" x14ac:dyDescent="0.25">
      <c r="K11">
        <f>SUM(K3:K10)</f>
        <v>275</v>
      </c>
      <c r="L11">
        <f>K11-K3-K4-M3-M4+C3</f>
        <v>130</v>
      </c>
    </row>
    <row r="13" spans="1:20" x14ac:dyDescent="0.25">
      <c r="A13" t="s">
        <v>2</v>
      </c>
      <c r="K13" t="s">
        <v>9</v>
      </c>
    </row>
    <row r="14" spans="1:20" x14ac:dyDescent="0.25"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L14" s="2">
        <v>0</v>
      </c>
      <c r="M14" s="2">
        <v>1</v>
      </c>
      <c r="N14" s="2">
        <v>2</v>
      </c>
      <c r="O14" s="2">
        <v>3</v>
      </c>
      <c r="P14" s="2">
        <v>4</v>
      </c>
      <c r="Q14" s="2">
        <v>5</v>
      </c>
      <c r="R14" s="2">
        <v>6</v>
      </c>
      <c r="S14" s="2">
        <v>7</v>
      </c>
    </row>
    <row r="15" spans="1:20" x14ac:dyDescent="0.25">
      <c r="A15" s="3">
        <v>0</v>
      </c>
      <c r="C15" s="1">
        <f>P3-C3</f>
        <v>78</v>
      </c>
      <c r="D15" s="1">
        <f>P3-D3</f>
        <v>77</v>
      </c>
      <c r="E15" s="1">
        <f>P3-E3</f>
        <v>74</v>
      </c>
      <c r="F15" s="1">
        <f>P3-F3</f>
        <v>72</v>
      </c>
      <c r="G15" s="1">
        <f>P3-G3</f>
        <v>69</v>
      </c>
      <c r="H15" s="1">
        <f>P3-H3</f>
        <v>72</v>
      </c>
      <c r="I15" s="1">
        <f>P3-I3</f>
        <v>68</v>
      </c>
      <c r="K15" s="3">
        <v>0</v>
      </c>
      <c r="L15" s="1"/>
      <c r="M15" s="1">
        <f>K5+K6+K7+K8+K9+K10-M3-M4+C3</f>
        <v>130</v>
      </c>
      <c r="N15" s="1">
        <f>K4+K6+K7+K8+K9+K10-M3-M5+D3</f>
        <v>145</v>
      </c>
      <c r="O15" s="1">
        <f>K4+K5+K7+K8+K9+K10-M3-M6+E3</f>
        <v>138</v>
      </c>
      <c r="P15" s="1">
        <f>K4+K5+K6+K8+K9+K10-M3-M7+F3</f>
        <v>144</v>
      </c>
      <c r="Q15" s="1">
        <f>K4+K5+K6+K7+K9+K10-M3-M8+G3</f>
        <v>129</v>
      </c>
      <c r="R15" s="1">
        <f>K4+K5+K6+K7+K8+K10-M3-M9+H3</f>
        <v>142</v>
      </c>
      <c r="S15" s="1">
        <f>K4+K5+K6+K7+K8+K9+K10-M3-M10+I3</f>
        <v>122</v>
      </c>
      <c r="T15">
        <f>N15-E4-F4-G4-H4-I4</f>
        <v>90</v>
      </c>
    </row>
    <row r="16" spans="1:20" x14ac:dyDescent="0.25">
      <c r="A16" s="3">
        <v>1</v>
      </c>
      <c r="B16" s="1">
        <f>P4-C3</f>
        <v>60</v>
      </c>
      <c r="D16" s="1">
        <f>P4-D4</f>
        <v>62</v>
      </c>
      <c r="E16" s="1">
        <f>P4-E4</f>
        <v>59</v>
      </c>
      <c r="F16" s="1">
        <f>P4-F4</f>
        <v>57</v>
      </c>
      <c r="G16" s="1">
        <f>P4-G4</f>
        <v>54</v>
      </c>
      <c r="H16" s="1">
        <f>P4-H4</f>
        <v>57</v>
      </c>
      <c r="I16" s="1">
        <f>P4-I4</f>
        <v>53</v>
      </c>
      <c r="J16" s="5"/>
      <c r="K16" s="3">
        <v>1</v>
      </c>
      <c r="L16" s="1"/>
      <c r="M16" s="1"/>
      <c r="N16" s="1">
        <f>K3+K6+K7+K8+K9+K10-M4-M5+D4</f>
        <v>160</v>
      </c>
      <c r="O16" s="1">
        <f>K3+K5+K7+K8+K9+K10-M4-M6+E4</f>
        <v>153</v>
      </c>
      <c r="P16" s="1">
        <f>K3+K5+K6+K8+K9+K10-M4-M7+F4</f>
        <v>159</v>
      </c>
      <c r="Q16" s="1">
        <f>K3+K5+K6+K7+K9+K10-M4-M8+G4</f>
        <v>144</v>
      </c>
      <c r="R16" s="1">
        <f>K3+K5+K6+K7+K8+K10-M4-M9+H4</f>
        <v>157</v>
      </c>
      <c r="S16" s="1">
        <f>K3+K5+K6+K7+K8+K9-M4-M10+I4</f>
        <v>137</v>
      </c>
    </row>
    <row r="17" spans="1:19" x14ac:dyDescent="0.25">
      <c r="A17" s="3">
        <v>2</v>
      </c>
      <c r="B17" s="1">
        <f>P5-D3</f>
        <v>45</v>
      </c>
      <c r="C17" s="1">
        <f>P5-D4</f>
        <v>48</v>
      </c>
      <c r="E17" s="1">
        <f>P5-E5</f>
        <v>48</v>
      </c>
      <c r="F17" s="1">
        <f>P5-F5</f>
        <v>46</v>
      </c>
      <c r="G17" s="1">
        <f>P5-G5</f>
        <v>43</v>
      </c>
      <c r="H17" s="1">
        <f>P5-H5</f>
        <v>46</v>
      </c>
      <c r="I17" s="1">
        <f>P5-I5</f>
        <v>42</v>
      </c>
      <c r="J17">
        <f>B17+D3-'Round 2'!D3</f>
        <v>46.5</v>
      </c>
      <c r="K17" s="3">
        <v>2</v>
      </c>
      <c r="L17" s="1"/>
      <c r="M17" s="1"/>
      <c r="N17" s="1"/>
      <c r="O17" s="1">
        <f>K3+K4+K7+K8+K9+K10-M5-M6+E5</f>
        <v>164</v>
      </c>
      <c r="P17" s="1">
        <f>K3+K4+K6+K8+K9+K10-M5-M7+F5</f>
        <v>170</v>
      </c>
      <c r="Q17" s="1">
        <f>K3+K4+K6+K7+K9+K10-M5-M8+G5</f>
        <v>155</v>
      </c>
      <c r="R17" s="1">
        <f>K3+K4+K6+K7+K8+K10-M5-M9+H5</f>
        <v>168</v>
      </c>
      <c r="S17" s="1">
        <f>K3+K4+K6+K7+K8+K9-M5-M10+I5</f>
        <v>148</v>
      </c>
    </row>
    <row r="18" spans="1:19" x14ac:dyDescent="0.25">
      <c r="A18" s="3">
        <v>3</v>
      </c>
      <c r="B18" s="1">
        <f>P6-E3</f>
        <v>52</v>
      </c>
      <c r="C18" s="1">
        <f>P6-E4</f>
        <v>55</v>
      </c>
      <c r="D18" s="1">
        <f>P6-E5</f>
        <v>58</v>
      </c>
      <c r="F18" s="1">
        <f>P6-F6</f>
        <v>55</v>
      </c>
      <c r="G18" s="1">
        <f>P6-G6</f>
        <v>52</v>
      </c>
      <c r="H18" s="1">
        <f>P6-H6</f>
        <v>55</v>
      </c>
      <c r="I18" s="1">
        <f>P6-I6</f>
        <v>51</v>
      </c>
      <c r="K18" s="3">
        <v>3</v>
      </c>
      <c r="L18" s="1"/>
      <c r="M18" s="1">
        <f>SUM(K5:K10) - SUM(M3:M4) + C3</f>
        <v>130</v>
      </c>
      <c r="N18" s="1"/>
      <c r="O18" s="1"/>
      <c r="P18" s="1">
        <f>K3+K4+K5+K8+K9+K10-M6-M7+F6</f>
        <v>161</v>
      </c>
      <c r="Q18" s="1">
        <f>K3+K4+K5+K7+K9+K10-M6-M8+G6</f>
        <v>146</v>
      </c>
      <c r="R18" s="1">
        <f>K3+K4+K5+K7+K8+K10-M6-M9+H6</f>
        <v>159</v>
      </c>
      <c r="S18" s="1">
        <f>K3+K4+K5+K7+K8+K9-M6-M10+I6</f>
        <v>139</v>
      </c>
    </row>
    <row r="19" spans="1:19" x14ac:dyDescent="0.25">
      <c r="A19" s="3">
        <v>4</v>
      </c>
      <c r="B19" s="1">
        <f>P7-F3</f>
        <v>46</v>
      </c>
      <c r="C19" s="1">
        <f>P7-F4</f>
        <v>49</v>
      </c>
      <c r="D19" s="1">
        <f>P7-F5</f>
        <v>52</v>
      </c>
      <c r="E19" s="1">
        <f>P7-F6</f>
        <v>51</v>
      </c>
      <c r="G19" s="1">
        <f>P7-G7</f>
        <v>54</v>
      </c>
      <c r="H19" s="1">
        <f>P7-H7</f>
        <v>53</v>
      </c>
      <c r="I19" s="1">
        <f>P7-I7</f>
        <v>49</v>
      </c>
      <c r="K19" s="3">
        <v>4</v>
      </c>
      <c r="L19" s="1"/>
      <c r="M19" s="1"/>
      <c r="N19" s="1"/>
      <c r="O19" s="1"/>
      <c r="P19" s="1"/>
      <c r="Q19" s="1">
        <f>K3+K4+K5+K6+K9+K10-M7-M8+G7</f>
        <v>144</v>
      </c>
      <c r="R19" s="1">
        <f>K3+K4+K5+K6+K8+K10-M7-M9+H7</f>
        <v>161</v>
      </c>
      <c r="S19" s="1">
        <f>K3+K4+K5+K6+K8+K9-M7-M10+I7</f>
        <v>141</v>
      </c>
    </row>
    <row r="20" spans="1:19" x14ac:dyDescent="0.25">
      <c r="A20" s="3">
        <v>5</v>
      </c>
      <c r="B20" s="1">
        <f>P8-G3</f>
        <v>61</v>
      </c>
      <c r="C20" s="1">
        <f>P8-G4</f>
        <v>64</v>
      </c>
      <c r="D20" s="1">
        <f>P8-G5</f>
        <v>67</v>
      </c>
      <c r="E20" s="1">
        <f>P8-G6</f>
        <v>66</v>
      </c>
      <c r="F20" s="1">
        <f>P8-G7</f>
        <v>72</v>
      </c>
      <c r="H20" s="1">
        <f>P8-H8</f>
        <v>68</v>
      </c>
      <c r="I20" s="1">
        <f>P8-I8</f>
        <v>64</v>
      </c>
      <c r="K20" s="3">
        <v>5</v>
      </c>
      <c r="L20" s="1"/>
      <c r="M20" s="1"/>
      <c r="N20" s="1"/>
      <c r="O20" s="1"/>
      <c r="P20" s="1"/>
      <c r="Q20" s="1"/>
      <c r="R20" s="1">
        <f>K3+K4+K5+K6+K7+K10-M8-M9+H8</f>
        <v>146</v>
      </c>
      <c r="S20" s="1">
        <f>K3+K4+K5+K6+K7+K9-M8-M10+I8</f>
        <v>126</v>
      </c>
    </row>
    <row r="21" spans="1:19" x14ac:dyDescent="0.25">
      <c r="A21" s="3">
        <v>6</v>
      </c>
      <c r="B21" s="1">
        <f>P9-H3</f>
        <v>48</v>
      </c>
      <c r="C21" s="1">
        <f>P9-H4</f>
        <v>51</v>
      </c>
      <c r="D21" s="1">
        <f>P9-H5</f>
        <v>54</v>
      </c>
      <c r="E21" s="1">
        <f>P9-H6</f>
        <v>53</v>
      </c>
      <c r="F21" s="1">
        <f>P9-H7</f>
        <v>55</v>
      </c>
      <c r="G21" s="1">
        <f>P9-H8</f>
        <v>52</v>
      </c>
      <c r="I21" s="1">
        <f>P9-I9</f>
        <v>53</v>
      </c>
      <c r="K21" s="3">
        <v>6</v>
      </c>
      <c r="L21" s="1"/>
      <c r="M21" s="1"/>
      <c r="N21" s="1"/>
      <c r="O21" s="1"/>
      <c r="P21" s="1"/>
      <c r="Q21" s="1"/>
      <c r="R21" s="1"/>
      <c r="S21" s="1">
        <f>+K3+K4+K5+K6+K7+K8-M9-M10+I9</f>
        <v>137</v>
      </c>
    </row>
    <row r="22" spans="1:19" x14ac:dyDescent="0.25">
      <c r="A22" s="3">
        <v>7</v>
      </c>
      <c r="B22" s="1">
        <f>P10-I3</f>
        <v>68</v>
      </c>
      <c r="C22" s="1">
        <f>P10-I4</f>
        <v>71</v>
      </c>
      <c r="D22" s="1">
        <f>P10-I5</f>
        <v>74</v>
      </c>
      <c r="E22" s="1">
        <f>P10-I6</f>
        <v>73</v>
      </c>
      <c r="F22" s="1">
        <f>P10-I7</f>
        <v>75</v>
      </c>
      <c r="G22" s="1">
        <f>P10-I8</f>
        <v>72</v>
      </c>
      <c r="H22" s="1">
        <f>P10-I9</f>
        <v>77</v>
      </c>
      <c r="K22" s="3">
        <v>7</v>
      </c>
      <c r="L22" s="1"/>
      <c r="M22" s="1"/>
      <c r="N22" s="1"/>
      <c r="O22" s="1"/>
      <c r="P22" s="1"/>
      <c r="Q22" s="1"/>
      <c r="R22" s="1"/>
      <c r="S22" s="1"/>
    </row>
    <row r="24" spans="1:19" x14ac:dyDescent="0.25">
      <c r="A24" t="s">
        <v>3</v>
      </c>
    </row>
    <row r="25" spans="1:19" x14ac:dyDescent="0.25"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</row>
    <row r="26" spans="1:19" x14ac:dyDescent="0.25">
      <c r="A26" s="3">
        <v>0</v>
      </c>
      <c r="C26" s="1">
        <f>0.5*((C15+B16)/($T$2-2)+C3)+M15/($T$2-2)</f>
        <v>36.666666666666671</v>
      </c>
      <c r="D26" s="1">
        <f>0.5*((D15+B17)/($T$2-2)+D3)+N15/($T$2-2)</f>
        <v>38.333333333333336</v>
      </c>
      <c r="E26" s="1">
        <f>0.5*((E15+B18)/($T$2-2)+E3)+O15/($T$2-2)</f>
        <v>39</v>
      </c>
      <c r="F26" s="1">
        <f>0.5*((F15+B19)/($T$2-2)+F3)+P15/($T$2-2)</f>
        <v>40.333333333333336</v>
      </c>
      <c r="G26" s="1">
        <f>0.5*((G15+B20)/($T$2-2)+G3)+Q15/($T$2-2)</f>
        <v>40.333333333333336</v>
      </c>
      <c r="H26" s="1">
        <f>0.5*((H15+B21)/($T$2-2)+H3)+R15/($T$2-2)</f>
        <v>40.166666666666671</v>
      </c>
      <c r="I26" s="1">
        <f>0.5*((I15+B22)/($T$2-2)+I3)+S15/($T$2-2)</f>
        <v>40.166666666666671</v>
      </c>
      <c r="K26" t="s">
        <v>16</v>
      </c>
      <c r="O26">
        <f>(C3 + C15/($T$2 - 2)-B16/($T$2 - 2))/2</f>
        <v>5</v>
      </c>
    </row>
    <row r="27" spans="1:19" x14ac:dyDescent="0.25">
      <c r="A27" s="3">
        <v>1</v>
      </c>
      <c r="D27" s="1">
        <f>0.5*((D16+C17)/($T$2-2)+D4)+N16/($T$2-2)</f>
        <v>38.333333333333336</v>
      </c>
      <c r="E27" s="1">
        <f>0.5*((E16+C18)/($T$2-2)+E4)+O16/($T$2-2)</f>
        <v>39</v>
      </c>
      <c r="F27" s="1">
        <f>0.5*((F16+C19)/($T$2-2)+F4)+P16/($T$2-2)</f>
        <v>40.333333333333336</v>
      </c>
      <c r="G27" s="1">
        <f>0.5*((G16+C20)/($T$2-2)+G4)+Q16/($T$2-2)</f>
        <v>40.333333333333336</v>
      </c>
      <c r="H27" s="1">
        <f>0.5*((H16+C21)/($T$2-2)+H4)+R16/($T$2-2)</f>
        <v>40.166666666666671</v>
      </c>
      <c r="I27" s="1">
        <f>0.5*((I16+C22)/($T$2-2)+I4)+S16/($T$2-2)</f>
        <v>40.166666666666671</v>
      </c>
      <c r="K27" t="s">
        <v>17</v>
      </c>
      <c r="O27">
        <f>(C3 + B16/($T$2 - 2)-C15/($T$2 - 2))/2</f>
        <v>2</v>
      </c>
    </row>
    <row r="28" spans="1:19" x14ac:dyDescent="0.25">
      <c r="A28" s="3">
        <v>2</v>
      </c>
      <c r="E28" s="1">
        <f>0.5*((E17+D18)/($T$2-2)+E5)+O17/($T$2-2)</f>
        <v>38.666666666666664</v>
      </c>
      <c r="F28" s="1">
        <f>0.5*((F17+D19)/($T$2-2)+F5)+P17/($T$2-2)</f>
        <v>40</v>
      </c>
      <c r="G28" s="1">
        <f>0.5*((G17+D20)/($T$2-2)+G5)+Q17/($T$2-2)</f>
        <v>40</v>
      </c>
      <c r="H28" s="1">
        <f>0.5*((H17+D21)/($T$2-2)+H5)+R17/($T$2-2)</f>
        <v>39.833333333333336</v>
      </c>
      <c r="I28" s="1">
        <f>0.5*((I17+D22)/($T$2-2)+I5)+S17/($T$2-2)</f>
        <v>39.833333333333336</v>
      </c>
      <c r="K28" t="s">
        <v>20</v>
      </c>
      <c r="L28">
        <f>AVERAGE(O26:O27)</f>
        <v>3.5</v>
      </c>
      <c r="M28">
        <f>C3/2</f>
        <v>3.5</v>
      </c>
    </row>
    <row r="29" spans="1:19" x14ac:dyDescent="0.25">
      <c r="A29" s="3">
        <v>3</v>
      </c>
      <c r="F29" s="1">
        <f>0.5*((F18+E19)/($T$2-2)+F6)+P18/($T$2-2)</f>
        <v>39.666666666666664</v>
      </c>
      <c r="G29" s="1">
        <f>0.5*((G18+E20)/($T$2-2)+G6)+Q18/($T$2-2)</f>
        <v>39.666666666666664</v>
      </c>
      <c r="H29" s="1">
        <f>0.5*((H18+E21)/($T$2-2)+H6)+R18/($T$2-2)</f>
        <v>39.5</v>
      </c>
      <c r="I29" s="1">
        <f>0.5*((I18+E22)/($T$2-2)+I6)+S18/($T$2-2)</f>
        <v>39.5</v>
      </c>
    </row>
    <row r="30" spans="1:19" x14ac:dyDescent="0.25">
      <c r="A30" s="3">
        <v>4</v>
      </c>
      <c r="G30" s="1">
        <f>0.5*((G19+F20)/($T$2-2)+G7)+Q19/($T$2-2)</f>
        <v>37</v>
      </c>
      <c r="H30" s="1">
        <f>0.5*((H19+F21)/($T$2-2)+H7)+R19/($T$2-2)</f>
        <v>38.833333333333329</v>
      </c>
      <c r="I30" s="1">
        <f>0.5*((I19+F22)/($T$2-2)+I7)+S19/($T$2-2)</f>
        <v>38.833333333333336</v>
      </c>
    </row>
    <row r="31" spans="1:19" x14ac:dyDescent="0.25">
      <c r="A31" s="3">
        <v>5</v>
      </c>
      <c r="H31" s="1">
        <f>0.5*((H20+G21)/($T$2-2)+H8)+R20/($T$2-2)</f>
        <v>38.833333333333329</v>
      </c>
      <c r="I31" s="1">
        <f>0.5*((I20+G22)/($T$2-2)+I8)+S20/($T$2-2)</f>
        <v>38.833333333333336</v>
      </c>
    </row>
    <row r="32" spans="1:19" x14ac:dyDescent="0.25">
      <c r="A32" s="3">
        <v>6</v>
      </c>
      <c r="I32" s="1">
        <f>0.5*((I21+H22)/($T$2-2)+I9)+S21/($T$2-2)</f>
        <v>37.666666666666664</v>
      </c>
    </row>
    <row r="33" spans="1:9" x14ac:dyDescent="0.25">
      <c r="A33" s="3">
        <v>7</v>
      </c>
    </row>
    <row r="35" spans="1:9" x14ac:dyDescent="0.25">
      <c r="A35" t="s">
        <v>5</v>
      </c>
      <c r="C35" s="4"/>
    </row>
    <row r="36" spans="1:9" x14ac:dyDescent="0.25">
      <c r="B36" s="2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</row>
    <row r="37" spans="1:9" x14ac:dyDescent="0.25">
      <c r="A37" s="3">
        <v>0</v>
      </c>
      <c r="B37" s="1">
        <v>0</v>
      </c>
      <c r="D37" s="1">
        <f>AVERAGE(D3:D4)</f>
        <v>6.5</v>
      </c>
      <c r="E37" s="1">
        <f t="shared" ref="E37:I37" si="1">AVERAGE(E3:E4)</f>
        <v>9.5</v>
      </c>
      <c r="F37" s="1">
        <f t="shared" si="1"/>
        <v>11.5</v>
      </c>
      <c r="G37" s="1">
        <f t="shared" si="1"/>
        <v>14.5</v>
      </c>
      <c r="H37" s="1">
        <f t="shared" si="1"/>
        <v>11.5</v>
      </c>
      <c r="I37" s="1">
        <f t="shared" si="1"/>
        <v>15.5</v>
      </c>
    </row>
    <row r="38" spans="1:9" x14ac:dyDescent="0.25">
      <c r="A38" s="3">
        <v>1</v>
      </c>
    </row>
    <row r="39" spans="1:9" x14ac:dyDescent="0.25">
      <c r="A39" s="3">
        <v>2</v>
      </c>
      <c r="D39" s="1">
        <v>0</v>
      </c>
      <c r="E39" s="1">
        <v>5</v>
      </c>
      <c r="F39" s="1">
        <v>7</v>
      </c>
      <c r="G39" s="1">
        <v>10</v>
      </c>
      <c r="H39" s="1">
        <v>7</v>
      </c>
      <c r="I39" s="1">
        <v>11</v>
      </c>
    </row>
    <row r="40" spans="1:9" x14ac:dyDescent="0.25">
      <c r="A40" s="3">
        <v>3</v>
      </c>
      <c r="E40" s="1">
        <v>0</v>
      </c>
      <c r="F40" s="1">
        <v>8</v>
      </c>
      <c r="G40" s="1">
        <v>11</v>
      </c>
      <c r="H40" s="1">
        <v>8</v>
      </c>
      <c r="I40" s="1">
        <v>12</v>
      </c>
    </row>
    <row r="41" spans="1:9" x14ac:dyDescent="0.25">
      <c r="A41" s="3">
        <v>4</v>
      </c>
      <c r="F41" s="1">
        <v>0</v>
      </c>
      <c r="G41" s="1">
        <v>5</v>
      </c>
      <c r="H41" s="1">
        <v>6</v>
      </c>
      <c r="I41" s="1">
        <v>10</v>
      </c>
    </row>
    <row r="42" spans="1:9" x14ac:dyDescent="0.25">
      <c r="A42" s="3">
        <v>5</v>
      </c>
      <c r="G42" s="1">
        <v>0</v>
      </c>
      <c r="H42" s="1">
        <v>9</v>
      </c>
      <c r="I42" s="1">
        <v>13</v>
      </c>
    </row>
    <row r="43" spans="1:9" x14ac:dyDescent="0.25">
      <c r="A43" s="3">
        <v>6</v>
      </c>
      <c r="H43" s="1">
        <v>0</v>
      </c>
      <c r="I43" s="1">
        <v>8</v>
      </c>
    </row>
    <row r="44" spans="1:9" x14ac:dyDescent="0.25">
      <c r="A44" s="3">
        <v>7</v>
      </c>
      <c r="I44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K28" sqref="K28:M28"/>
    </sheetView>
  </sheetViews>
  <sheetFormatPr defaultColWidth="7.7109375" defaultRowHeight="15" x14ac:dyDescent="0.25"/>
  <cols>
    <col min="2" max="9" width="7.7109375" style="1"/>
  </cols>
  <sheetData>
    <row r="1" spans="1:20" x14ac:dyDescent="0.25">
      <c r="A1" t="s">
        <v>0</v>
      </c>
      <c r="K1" t="s">
        <v>6</v>
      </c>
      <c r="M1" t="s">
        <v>7</v>
      </c>
      <c r="P1" t="s">
        <v>1</v>
      </c>
      <c r="T1" t="s">
        <v>4</v>
      </c>
    </row>
    <row r="2" spans="1:20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T2">
        <f>'Round 1'!T2-1</f>
        <v>7</v>
      </c>
    </row>
    <row r="3" spans="1:20" x14ac:dyDescent="0.25">
      <c r="A3" s="3">
        <v>0</v>
      </c>
      <c r="B3" s="1">
        <f>'Round 1'!B37</f>
        <v>0</v>
      </c>
      <c r="D3" s="1">
        <f>'Round 1'!D37</f>
        <v>6.5</v>
      </c>
      <c r="E3" s="1">
        <f>'Round 1'!E37</f>
        <v>9.5</v>
      </c>
      <c r="F3" s="1">
        <f>'Round 1'!F37</f>
        <v>11.5</v>
      </c>
      <c r="G3" s="1">
        <f>'Round 1'!G37</f>
        <v>14.5</v>
      </c>
      <c r="H3" s="1">
        <f>'Round 1'!H37</f>
        <v>11.5</v>
      </c>
      <c r="I3" s="1">
        <f>'Round 1'!I37</f>
        <v>15.5</v>
      </c>
      <c r="K3">
        <f>SUM(B3:I3)</f>
        <v>69</v>
      </c>
      <c r="M3">
        <f>SUM(B3:B10)</f>
        <v>0</v>
      </c>
      <c r="P3">
        <f>SUM(K3,M3)</f>
        <v>69</v>
      </c>
    </row>
    <row r="4" spans="1:20" x14ac:dyDescent="0.25">
      <c r="A4" s="3">
        <v>1</v>
      </c>
    </row>
    <row r="5" spans="1:20" x14ac:dyDescent="0.25">
      <c r="A5" s="3">
        <v>2</v>
      </c>
      <c r="D5" s="1">
        <f>'Round 1'!D39</f>
        <v>0</v>
      </c>
      <c r="E5" s="1">
        <f>'Round 1'!E39</f>
        <v>5</v>
      </c>
      <c r="F5" s="1">
        <f>'Round 1'!F39</f>
        <v>7</v>
      </c>
      <c r="G5" s="1">
        <f>'Round 1'!G39</f>
        <v>10</v>
      </c>
      <c r="H5" s="1">
        <f>'Round 1'!H39</f>
        <v>7</v>
      </c>
      <c r="I5" s="1">
        <f>'Round 1'!I39</f>
        <v>11</v>
      </c>
      <c r="K5">
        <f>SUM(B5:I5)</f>
        <v>40</v>
      </c>
      <c r="M5">
        <f>SUM(D3:D10)</f>
        <v>6.5</v>
      </c>
      <c r="P5">
        <f t="shared" ref="P4:P10" si="0">SUM(K5,M5)</f>
        <v>46.5</v>
      </c>
    </row>
    <row r="6" spans="1:20" x14ac:dyDescent="0.25">
      <c r="A6" s="3">
        <v>3</v>
      </c>
      <c r="E6" s="1">
        <f>'Round 1'!E40</f>
        <v>0</v>
      </c>
      <c r="F6" s="1">
        <f>'Round 1'!F40</f>
        <v>8</v>
      </c>
      <c r="G6" s="1">
        <f>'Round 1'!G40</f>
        <v>11</v>
      </c>
      <c r="H6" s="1">
        <f>'Round 1'!H40</f>
        <v>8</v>
      </c>
      <c r="I6" s="1">
        <f>'Round 1'!I40</f>
        <v>12</v>
      </c>
      <c r="K6">
        <f>SUM(B6:I6)</f>
        <v>39</v>
      </c>
      <c r="M6">
        <f>SUM(E3:E10)</f>
        <v>14.5</v>
      </c>
      <c r="P6">
        <f t="shared" si="0"/>
        <v>53.5</v>
      </c>
    </row>
    <row r="7" spans="1:20" x14ac:dyDescent="0.25">
      <c r="A7" s="3">
        <v>4</v>
      </c>
      <c r="F7" s="1">
        <f>'Round 1'!F41</f>
        <v>0</v>
      </c>
      <c r="G7" s="1">
        <f>'Round 1'!G41</f>
        <v>5</v>
      </c>
      <c r="H7" s="1">
        <f>'Round 1'!H41</f>
        <v>6</v>
      </c>
      <c r="I7" s="1">
        <f>'Round 1'!I41</f>
        <v>10</v>
      </c>
      <c r="K7">
        <f>SUM(B7:I7)</f>
        <v>21</v>
      </c>
      <c r="M7">
        <f>SUM(F3:F10)</f>
        <v>26.5</v>
      </c>
      <c r="P7">
        <f t="shared" si="0"/>
        <v>47.5</v>
      </c>
    </row>
    <row r="8" spans="1:20" x14ac:dyDescent="0.25">
      <c r="A8" s="3">
        <v>5</v>
      </c>
      <c r="G8" s="1">
        <f>'Round 1'!G42</f>
        <v>0</v>
      </c>
      <c r="H8" s="1">
        <f>'Round 1'!H42</f>
        <v>9</v>
      </c>
      <c r="I8" s="1">
        <f>'Round 1'!I42</f>
        <v>13</v>
      </c>
      <c r="K8">
        <f>SUM(B8:I8)</f>
        <v>22</v>
      </c>
      <c r="M8">
        <f>SUM(G3:G10)</f>
        <v>40.5</v>
      </c>
      <c r="P8">
        <f t="shared" si="0"/>
        <v>62.5</v>
      </c>
    </row>
    <row r="9" spans="1:20" x14ac:dyDescent="0.25">
      <c r="A9" s="3">
        <v>6</v>
      </c>
      <c r="H9" s="1">
        <f>'Round 1'!H43</f>
        <v>0</v>
      </c>
      <c r="I9" s="1">
        <f>'Round 1'!I43</f>
        <v>8</v>
      </c>
      <c r="K9">
        <f>SUM(B9:I9)</f>
        <v>8</v>
      </c>
      <c r="M9">
        <f>SUM(H3:H10)</f>
        <v>41.5</v>
      </c>
      <c r="P9">
        <f t="shared" si="0"/>
        <v>49.5</v>
      </c>
    </row>
    <row r="10" spans="1:20" x14ac:dyDescent="0.25">
      <c r="A10" s="3">
        <v>7</v>
      </c>
      <c r="I10" s="1">
        <f>'Round 1'!I44</f>
        <v>0</v>
      </c>
      <c r="K10">
        <f>SUM(B10:I10)</f>
        <v>0</v>
      </c>
      <c r="M10">
        <f>SUM(I3:I10)</f>
        <v>69.5</v>
      </c>
      <c r="P10">
        <f t="shared" si="0"/>
        <v>69.5</v>
      </c>
    </row>
    <row r="13" spans="1:20" x14ac:dyDescent="0.25">
      <c r="A13" t="s">
        <v>2</v>
      </c>
      <c r="K13" t="s">
        <v>18</v>
      </c>
    </row>
    <row r="14" spans="1:20" x14ac:dyDescent="0.25"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L14" s="2">
        <v>0</v>
      </c>
      <c r="M14" s="2">
        <v>1</v>
      </c>
      <c r="N14" s="2">
        <v>2</v>
      </c>
      <c r="O14" s="2">
        <v>3</v>
      </c>
      <c r="P14" s="2">
        <v>4</v>
      </c>
      <c r="Q14" s="2">
        <v>5</v>
      </c>
      <c r="R14" s="2">
        <v>6</v>
      </c>
      <c r="S14" s="2">
        <v>7</v>
      </c>
    </row>
    <row r="15" spans="1:20" x14ac:dyDescent="0.25">
      <c r="A15" s="3">
        <v>0</v>
      </c>
      <c r="D15" s="1">
        <f>P3-D3</f>
        <v>62.5</v>
      </c>
      <c r="E15" s="1">
        <f>P3-E3</f>
        <v>59.5</v>
      </c>
      <c r="F15" s="1">
        <f>P3-F3</f>
        <v>57.5</v>
      </c>
      <c r="G15" s="1">
        <f>P3-G3</f>
        <v>54.5</v>
      </c>
      <c r="H15" s="1">
        <f>P3-H3</f>
        <v>57.5</v>
      </c>
      <c r="I15" s="1">
        <f>P3-I3</f>
        <v>53.5</v>
      </c>
      <c r="K15" s="3">
        <v>0</v>
      </c>
      <c r="L15" s="1"/>
      <c r="M15" s="1"/>
      <c r="N15" s="1">
        <f>K6+K7+K8+K9+K10-M5+D3</f>
        <v>90</v>
      </c>
      <c r="O15" s="1">
        <f>K4+K5+K7+K8+K9+K10-M6+E3</f>
        <v>86</v>
      </c>
      <c r="P15" s="1">
        <f>K4+K5+K6+K8+K9+K10-M7+F3</f>
        <v>94</v>
      </c>
      <c r="Q15" s="1">
        <f>K4+K5+K6+K7+K9+K10-M8+G3</f>
        <v>82</v>
      </c>
      <c r="R15" s="1">
        <f>K4+K5+K6+K7+K8+K10-M9+H3</f>
        <v>92</v>
      </c>
      <c r="S15" s="1">
        <f>K4+K5+K6+K7+K8+K9+K10-M10+I3</f>
        <v>76</v>
      </c>
    </row>
    <row r="16" spans="1:20" x14ac:dyDescent="0.25">
      <c r="A16" s="3">
        <v>1</v>
      </c>
      <c r="K16" s="3">
        <v>1</v>
      </c>
      <c r="L16" s="1"/>
      <c r="M16" s="1"/>
      <c r="N16" s="1"/>
      <c r="O16" s="1"/>
      <c r="P16" s="1"/>
      <c r="Q16" s="1"/>
      <c r="R16" s="1"/>
      <c r="S16" s="1"/>
    </row>
    <row r="17" spans="1:20" x14ac:dyDescent="0.25">
      <c r="A17" s="3">
        <v>2</v>
      </c>
      <c r="B17" s="1">
        <f>P5-D3</f>
        <v>40</v>
      </c>
      <c r="E17" s="1">
        <f>P5-E5</f>
        <v>41.5</v>
      </c>
      <c r="F17" s="1">
        <f>P5-F5</f>
        <v>39.5</v>
      </c>
      <c r="G17" s="1">
        <f>P5-G5</f>
        <v>36.5</v>
      </c>
      <c r="H17" s="1">
        <f>P5-H5</f>
        <v>39.5</v>
      </c>
      <c r="I17" s="1">
        <f>P5-I5</f>
        <v>35.5</v>
      </c>
      <c r="K17" s="3">
        <v>2</v>
      </c>
      <c r="L17" s="1"/>
      <c r="M17" s="1"/>
      <c r="N17" s="1"/>
      <c r="O17" s="1">
        <f>K3+K4+K7+K8+K9+K10-M5-M6+E5</f>
        <v>104</v>
      </c>
      <c r="P17" s="1">
        <f>K3+K4+K6+K8+K9+K10-M5-M7+F5</f>
        <v>112</v>
      </c>
      <c r="Q17" s="1">
        <f>K3+K4+K6+K7+K9+K10-M5-M8+G5</f>
        <v>100</v>
      </c>
      <c r="R17" s="1">
        <f>K3+K4+K6+K7+K8+K10-M5-M9+H5</f>
        <v>110</v>
      </c>
      <c r="S17" s="1">
        <f>K3+K4+K6+K7+K8+K9-M5-M10+I5</f>
        <v>94</v>
      </c>
    </row>
    <row r="18" spans="1:20" x14ac:dyDescent="0.25">
      <c r="A18" s="3">
        <v>3</v>
      </c>
      <c r="B18" s="1">
        <f>P6-E3</f>
        <v>44</v>
      </c>
      <c r="D18" s="1">
        <f>P6-E5</f>
        <v>48.5</v>
      </c>
      <c r="F18" s="1">
        <f>P6-F6</f>
        <v>45.5</v>
      </c>
      <c r="G18" s="1">
        <f>P6-G6</f>
        <v>42.5</v>
      </c>
      <c r="H18" s="1">
        <f>P6-H6</f>
        <v>45.5</v>
      </c>
      <c r="I18" s="1">
        <f>P6-I6</f>
        <v>41.5</v>
      </c>
      <c r="K18" s="3">
        <v>3</v>
      </c>
      <c r="L18" s="1"/>
      <c r="M18" s="1"/>
      <c r="N18" s="1"/>
      <c r="O18" s="1"/>
      <c r="P18" s="1">
        <f>K3+K4+K5+K8+K9+K10-M6-M7+F6</f>
        <v>106</v>
      </c>
      <c r="Q18" s="1">
        <f>K3+K4+K5+K7+K9+K10-M6-M8+G6</f>
        <v>94</v>
      </c>
      <c r="R18" s="1">
        <f>K3+K4+K5+K7+K8+K10-M6-M9+H6</f>
        <v>104</v>
      </c>
      <c r="S18" s="1">
        <f>K3+K4+K5+K7+K8+K9-M6-M10+I6</f>
        <v>88</v>
      </c>
    </row>
    <row r="19" spans="1:20" x14ac:dyDescent="0.25">
      <c r="A19" s="3">
        <v>4</v>
      </c>
      <c r="B19" s="1">
        <f>P7-F3</f>
        <v>36</v>
      </c>
      <c r="D19" s="1">
        <f>P7-F5</f>
        <v>40.5</v>
      </c>
      <c r="E19" s="1">
        <f>P7-F6</f>
        <v>39.5</v>
      </c>
      <c r="G19" s="1">
        <f>P7-G7</f>
        <v>42.5</v>
      </c>
      <c r="H19" s="1">
        <f>P7-H7</f>
        <v>41.5</v>
      </c>
      <c r="I19" s="1">
        <f>P7-I7</f>
        <v>37.5</v>
      </c>
      <c r="K19" s="3">
        <v>4</v>
      </c>
      <c r="L19" s="1"/>
      <c r="M19" s="1"/>
      <c r="N19" s="1"/>
      <c r="O19" s="1"/>
      <c r="P19" s="1"/>
      <c r="Q19" s="1">
        <f>K3+K4+K5+K6+K9+K10-M7-M8+G7</f>
        <v>94</v>
      </c>
      <c r="R19" s="1">
        <f>K3+K4+K5+K6+K8+K10-M7-M9+H7</f>
        <v>108</v>
      </c>
      <c r="S19" s="1">
        <f>K3+K4+K5+K6+K8+K9-M7-M10+I7</f>
        <v>92</v>
      </c>
      <c r="T19">
        <f>R19-I8</f>
        <v>95</v>
      </c>
    </row>
    <row r="20" spans="1:20" x14ac:dyDescent="0.25">
      <c r="A20" s="3">
        <v>5</v>
      </c>
      <c r="B20" s="1">
        <f>P8-G3</f>
        <v>48</v>
      </c>
      <c r="D20" s="1">
        <f>P8-G5</f>
        <v>52.5</v>
      </c>
      <c r="E20" s="1">
        <f>P8-G6</f>
        <v>51.5</v>
      </c>
      <c r="F20" s="1">
        <f>P8-G7</f>
        <v>57.5</v>
      </c>
      <c r="H20" s="1">
        <f>P8-H8</f>
        <v>53.5</v>
      </c>
      <c r="I20" s="1">
        <f>P8-I8</f>
        <v>49.5</v>
      </c>
      <c r="K20" s="3">
        <v>5</v>
      </c>
      <c r="L20" s="1"/>
      <c r="M20" s="1"/>
      <c r="N20" s="1"/>
      <c r="O20" s="1"/>
      <c r="P20" s="1"/>
      <c r="Q20" s="1"/>
      <c r="R20" s="1">
        <f>K3+K4+K5+K6+K7+K10-M8-M9+H8</f>
        <v>96</v>
      </c>
      <c r="S20" s="1">
        <f>K3+K4+K5+K6+K7+K9-M8-M10+I8</f>
        <v>80</v>
      </c>
    </row>
    <row r="21" spans="1:20" x14ac:dyDescent="0.25">
      <c r="A21" s="3">
        <v>6</v>
      </c>
      <c r="B21" s="1">
        <f>P9-H3</f>
        <v>38</v>
      </c>
      <c r="D21" s="1">
        <f>P9-H5</f>
        <v>42.5</v>
      </c>
      <c r="E21" s="1">
        <f>P9-H6</f>
        <v>41.5</v>
      </c>
      <c r="F21" s="1">
        <f>P9-H7</f>
        <v>43.5</v>
      </c>
      <c r="G21" s="1">
        <f>P9-H8</f>
        <v>40.5</v>
      </c>
      <c r="I21" s="1">
        <f>P9-I9</f>
        <v>41.5</v>
      </c>
      <c r="K21" s="3">
        <v>6</v>
      </c>
      <c r="L21" s="1"/>
      <c r="M21" s="1"/>
      <c r="N21" s="1"/>
      <c r="O21" s="1"/>
      <c r="P21" s="1"/>
      <c r="Q21" s="1"/>
      <c r="R21" s="1"/>
      <c r="S21" s="1">
        <f>+K3+K4+K5+K6+K7+K8-M9-M10+I9</f>
        <v>88</v>
      </c>
    </row>
    <row r="22" spans="1:20" x14ac:dyDescent="0.25">
      <c r="A22" s="3">
        <v>7</v>
      </c>
      <c r="B22" s="1">
        <f>P10-I3</f>
        <v>54</v>
      </c>
      <c r="D22" s="1">
        <f>P10-I5</f>
        <v>58.5</v>
      </c>
      <c r="E22" s="1">
        <f>P10-I6</f>
        <v>57.5</v>
      </c>
      <c r="F22" s="1">
        <f>P10-I7</f>
        <v>59.5</v>
      </c>
      <c r="G22" s="1">
        <f>P10-I8</f>
        <v>56.5</v>
      </c>
      <c r="H22" s="1">
        <f>P10-I9</f>
        <v>61.5</v>
      </c>
      <c r="K22" s="3">
        <v>7</v>
      </c>
      <c r="L22" s="1"/>
      <c r="M22" s="1"/>
      <c r="N22" s="1"/>
      <c r="O22" s="1"/>
      <c r="P22" s="1"/>
      <c r="Q22" s="1"/>
      <c r="R22" s="1"/>
      <c r="S22" s="1"/>
    </row>
    <row r="24" spans="1:20" x14ac:dyDescent="0.25">
      <c r="A24" t="s">
        <v>3</v>
      </c>
    </row>
    <row r="25" spans="1:20" x14ac:dyDescent="0.25"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</row>
    <row r="26" spans="1:20" x14ac:dyDescent="0.25">
      <c r="A26" s="3">
        <v>0</v>
      </c>
      <c r="D26" s="1">
        <f>0.5*((D15+B17)/($T$2-2)+D3)+N15/($T$2-2)</f>
        <v>31.5</v>
      </c>
      <c r="E26" s="1">
        <f>0.5*((E15+B18)/($T$2-2)+E3)+O15/($T$2-2)</f>
        <v>32.299999999999997</v>
      </c>
      <c r="F26" s="1">
        <f>0.5*((F15+B19)/($T$2-2)+F3)+P15/($T$2-2)</f>
        <v>33.9</v>
      </c>
      <c r="G26" s="1">
        <f>0.5*((G15+B20)/($T$2-2)+G3)+Q15/($T$2-2)</f>
        <v>33.9</v>
      </c>
      <c r="H26" s="1">
        <f>0.5*((H15+B21)/($T$2-2)+H3)+R15/($T$2-2)</f>
        <v>33.700000000000003</v>
      </c>
      <c r="I26" s="1">
        <f>0.5*((I15+B22)/($T$2-2)+I3)+S15/($T$2-2)</f>
        <v>33.700000000000003</v>
      </c>
      <c r="K26" t="s">
        <v>16</v>
      </c>
      <c r="O26">
        <f>(G7 + G19/($T$2 - 2)-F20/($T$2 - 2))/2</f>
        <v>1</v>
      </c>
    </row>
    <row r="27" spans="1:20" x14ac:dyDescent="0.25">
      <c r="A27" s="3">
        <v>1</v>
      </c>
      <c r="K27" t="s">
        <v>17</v>
      </c>
      <c r="O27">
        <f>(G7 + F20/($T$2 - 2)-G19/($T$2 - 2))/2</f>
        <v>4</v>
      </c>
    </row>
    <row r="28" spans="1:20" x14ac:dyDescent="0.25">
      <c r="A28" s="3">
        <v>2</v>
      </c>
      <c r="E28" s="1">
        <f>0.5*((E17+D18)/($T$2-2)+E5)+O17/($T$2-2)</f>
        <v>32.299999999999997</v>
      </c>
      <c r="F28" s="1">
        <f>0.5*((F17+D19)/($T$2-2)+F5)+P17/($T$2-2)</f>
        <v>33.9</v>
      </c>
      <c r="G28" s="1">
        <f>0.5*((G17+D20)/($T$2-2)+G5)+Q17/($T$2-2)</f>
        <v>33.9</v>
      </c>
      <c r="H28" s="1">
        <f>0.5*((H17+D21)/($T$2-2)+H5)+R17/($T$2-2)</f>
        <v>33.700000000000003</v>
      </c>
      <c r="I28" s="1">
        <f>0.5*((I17+D22)/($T$2-2)+I5)+S17/($T$2-2)</f>
        <v>33.700000000000003</v>
      </c>
      <c r="K28" t="s">
        <v>20</v>
      </c>
      <c r="L28">
        <f>AVERAGE(O26:O27)</f>
        <v>2.5</v>
      </c>
      <c r="M28">
        <f>G7/2</f>
        <v>2.5</v>
      </c>
    </row>
    <row r="29" spans="1:20" x14ac:dyDescent="0.25">
      <c r="A29" s="3">
        <v>3</v>
      </c>
      <c r="F29" s="1">
        <f>0.5*((F18+E19)/($T$2-2)+F6)+P18/($T$2-2)</f>
        <v>33.700000000000003</v>
      </c>
      <c r="G29" s="1">
        <f>0.5*((G18+E20)/($T$2-2)+G6)+Q18/($T$2-2)</f>
        <v>33.700000000000003</v>
      </c>
      <c r="H29" s="1">
        <f>0.5*((H18+E21)/($T$2-2)+H6)+R18/($T$2-2)</f>
        <v>33.5</v>
      </c>
      <c r="I29" s="1">
        <f>0.5*((I18+E22)/($T$2-2)+I6)+S18/($T$2-2)</f>
        <v>33.5</v>
      </c>
    </row>
    <row r="30" spans="1:20" x14ac:dyDescent="0.25">
      <c r="A30" s="3">
        <v>4</v>
      </c>
      <c r="G30" s="1">
        <f>0.5*((G19+F20)/($T$2-2)+G7)+Q19/($T$2-2)</f>
        <v>31.3</v>
      </c>
      <c r="H30" s="1">
        <f>0.5*((H19+F21)/($T$2-2)+H7)+R19/($T$2-2)</f>
        <v>33.1</v>
      </c>
      <c r="I30" s="1">
        <f>0.5*((I19+F22)/($T$2-2)+I7)+S19/($T$2-2)</f>
        <v>33.099999999999994</v>
      </c>
    </row>
    <row r="31" spans="1:20" x14ac:dyDescent="0.25">
      <c r="A31" s="3">
        <v>5</v>
      </c>
      <c r="H31" s="1">
        <f>0.5*((H20+G21)/($T$2-2)+H8)+R20/($T$2-2)</f>
        <v>33.1</v>
      </c>
      <c r="I31" s="1">
        <f>0.5*((I20+G22)/($T$2-2)+I8)+S20/($T$2-2)</f>
        <v>33.1</v>
      </c>
    </row>
    <row r="32" spans="1:20" x14ac:dyDescent="0.25">
      <c r="A32" s="3">
        <v>6</v>
      </c>
      <c r="I32" s="1">
        <f>0.5*((I21+H22)/($T$2-2)+I9)+S21/($T$2-2)</f>
        <v>31.900000000000002</v>
      </c>
    </row>
    <row r="33" spans="1:9" x14ac:dyDescent="0.25">
      <c r="A33" s="3">
        <v>7</v>
      </c>
    </row>
    <row r="35" spans="1:9" x14ac:dyDescent="0.25">
      <c r="A35" t="s">
        <v>5</v>
      </c>
      <c r="C35" s="4"/>
    </row>
    <row r="36" spans="1:9" x14ac:dyDescent="0.25">
      <c r="B36" s="2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</row>
    <row r="37" spans="1:9" x14ac:dyDescent="0.25">
      <c r="A37" s="3">
        <v>0</v>
      </c>
      <c r="B37" s="1">
        <v>0</v>
      </c>
      <c r="D37" s="1">
        <v>6.5</v>
      </c>
      <c r="E37" s="1">
        <v>9.5</v>
      </c>
      <c r="F37" s="1">
        <f>AVERAGE(F3:G3)</f>
        <v>13</v>
      </c>
      <c r="H37" s="1">
        <v>11.5</v>
      </c>
      <c r="I37" s="1">
        <v>15.5</v>
      </c>
    </row>
    <row r="38" spans="1:9" x14ac:dyDescent="0.25">
      <c r="A38" s="3">
        <v>1</v>
      </c>
    </row>
    <row r="39" spans="1:9" x14ac:dyDescent="0.25">
      <c r="A39" s="3">
        <v>2</v>
      </c>
      <c r="D39" s="1">
        <v>0</v>
      </c>
      <c r="E39" s="1">
        <v>5</v>
      </c>
      <c r="F39" s="1">
        <f>AVERAGE(F5:G5)</f>
        <v>8.5</v>
      </c>
      <c r="H39" s="1">
        <v>7</v>
      </c>
      <c r="I39" s="1">
        <v>11</v>
      </c>
    </row>
    <row r="40" spans="1:9" x14ac:dyDescent="0.25">
      <c r="A40" s="3">
        <v>3</v>
      </c>
      <c r="E40" s="1">
        <v>0</v>
      </c>
      <c r="F40" s="1">
        <f>AVERAGE(F6:G6)</f>
        <v>9.5</v>
      </c>
      <c r="H40" s="1">
        <v>8</v>
      </c>
      <c r="I40" s="1">
        <v>12</v>
      </c>
    </row>
    <row r="41" spans="1:9" x14ac:dyDescent="0.25">
      <c r="A41" s="3">
        <v>4</v>
      </c>
      <c r="F41" s="1">
        <v>0</v>
      </c>
      <c r="H41" s="1">
        <f>AVERAGE(H7:H8)</f>
        <v>7.5</v>
      </c>
      <c r="I41" s="1">
        <f>AVERAGE(I7:I8)</f>
        <v>11.5</v>
      </c>
    </row>
    <row r="42" spans="1:9" x14ac:dyDescent="0.25">
      <c r="A42" s="3">
        <v>5</v>
      </c>
    </row>
    <row r="43" spans="1:9" x14ac:dyDescent="0.25">
      <c r="A43" s="3">
        <v>6</v>
      </c>
      <c r="H43" s="1">
        <v>0</v>
      </c>
      <c r="I43" s="1">
        <v>8</v>
      </c>
    </row>
    <row r="44" spans="1:9" x14ac:dyDescent="0.25">
      <c r="A44" s="3">
        <v>7</v>
      </c>
      <c r="I4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M28" sqref="M28"/>
    </sheetView>
  </sheetViews>
  <sheetFormatPr defaultColWidth="7.7109375" defaultRowHeight="15" x14ac:dyDescent="0.25"/>
  <cols>
    <col min="2" max="9" width="7.7109375" style="1"/>
  </cols>
  <sheetData>
    <row r="1" spans="1:20" x14ac:dyDescent="0.25">
      <c r="A1" t="s">
        <v>0</v>
      </c>
      <c r="K1" t="s">
        <v>6</v>
      </c>
      <c r="M1" t="s">
        <v>7</v>
      </c>
      <c r="P1" t="s">
        <v>1</v>
      </c>
      <c r="T1" t="s">
        <v>4</v>
      </c>
    </row>
    <row r="2" spans="1:20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T2">
        <f>'Round 2'!T2-1</f>
        <v>6</v>
      </c>
    </row>
    <row r="3" spans="1:20" x14ac:dyDescent="0.25">
      <c r="A3" s="3"/>
      <c r="B3" s="1">
        <f>'Round 2'!B37</f>
        <v>0</v>
      </c>
      <c r="D3" s="1">
        <f>'Round 2'!D37</f>
        <v>6.5</v>
      </c>
      <c r="E3" s="1">
        <f>'Round 2'!E37</f>
        <v>9.5</v>
      </c>
      <c r="F3" s="1">
        <f>'Round 2'!F37</f>
        <v>13</v>
      </c>
      <c r="H3" s="1">
        <f>'Round 2'!H37</f>
        <v>11.5</v>
      </c>
      <c r="I3" s="1">
        <f>'Round 2'!I37</f>
        <v>15.5</v>
      </c>
      <c r="K3">
        <f>SUM(B3:I3)</f>
        <v>56</v>
      </c>
      <c r="M3">
        <f>SUM(B3:B10)</f>
        <v>0</v>
      </c>
      <c r="P3">
        <f>SUM(K3,M3)</f>
        <v>56</v>
      </c>
    </row>
    <row r="4" spans="1:20" x14ac:dyDescent="0.25">
      <c r="A4" s="3">
        <v>1</v>
      </c>
    </row>
    <row r="5" spans="1:20" x14ac:dyDescent="0.25">
      <c r="A5" s="3">
        <v>2</v>
      </c>
      <c r="D5" s="1">
        <f>'Round 2'!D39</f>
        <v>0</v>
      </c>
      <c r="E5" s="1">
        <f>'Round 2'!E39</f>
        <v>5</v>
      </c>
      <c r="F5" s="1">
        <f>'Round 2'!F39</f>
        <v>8.5</v>
      </c>
      <c r="H5" s="1">
        <f>'Round 2'!H39</f>
        <v>7</v>
      </c>
      <c r="I5" s="1">
        <f>'Round 2'!I39</f>
        <v>11</v>
      </c>
      <c r="K5">
        <f>SUM(B5:I5)</f>
        <v>31.5</v>
      </c>
      <c r="M5">
        <f>SUM(D3:D10)</f>
        <v>6.5</v>
      </c>
      <c r="P5">
        <f t="shared" ref="P5:P10" si="0">SUM(K5,M5)</f>
        <v>38</v>
      </c>
    </row>
    <row r="6" spans="1:20" x14ac:dyDescent="0.25">
      <c r="A6" s="3">
        <v>3</v>
      </c>
      <c r="E6" s="1">
        <f>'Round 2'!E40</f>
        <v>0</v>
      </c>
      <c r="F6" s="1">
        <f>'Round 2'!F40</f>
        <v>9.5</v>
      </c>
      <c r="H6" s="1">
        <f>'Round 2'!H40</f>
        <v>8</v>
      </c>
      <c r="I6" s="1">
        <f>'Round 2'!I40</f>
        <v>12</v>
      </c>
      <c r="K6">
        <f>SUM(B6:I6)</f>
        <v>29.5</v>
      </c>
      <c r="M6">
        <f>SUM(E3:E10)</f>
        <v>14.5</v>
      </c>
      <c r="P6">
        <f t="shared" si="0"/>
        <v>44</v>
      </c>
    </row>
    <row r="7" spans="1:20" x14ac:dyDescent="0.25">
      <c r="A7" s="3">
        <v>4</v>
      </c>
      <c r="F7" s="1">
        <f>'Round 2'!F41</f>
        <v>0</v>
      </c>
      <c r="H7" s="1">
        <f>'Round 2'!H41</f>
        <v>7.5</v>
      </c>
      <c r="I7" s="1">
        <f>'Round 2'!I41</f>
        <v>11.5</v>
      </c>
      <c r="K7">
        <f>SUM(B7:I7)</f>
        <v>19</v>
      </c>
      <c r="M7">
        <f>SUM(F3:F10)</f>
        <v>31</v>
      </c>
      <c r="P7">
        <f t="shared" si="0"/>
        <v>50</v>
      </c>
    </row>
    <row r="8" spans="1:20" x14ac:dyDescent="0.25">
      <c r="A8" s="3">
        <v>5</v>
      </c>
    </row>
    <row r="9" spans="1:20" x14ac:dyDescent="0.25">
      <c r="A9" s="3">
        <v>6</v>
      </c>
      <c r="I9" s="1">
        <f>'Round 2'!I43</f>
        <v>8</v>
      </c>
      <c r="K9">
        <f>SUM(B9:I9)</f>
        <v>8</v>
      </c>
      <c r="M9">
        <f>SUM(H3:H10)</f>
        <v>34</v>
      </c>
      <c r="P9">
        <f t="shared" si="0"/>
        <v>42</v>
      </c>
    </row>
    <row r="10" spans="1:20" x14ac:dyDescent="0.25">
      <c r="A10" s="3">
        <v>7</v>
      </c>
      <c r="I10" s="1">
        <f>'Round 2'!I44</f>
        <v>0</v>
      </c>
      <c r="K10">
        <f>SUM(B10:I10)</f>
        <v>0</v>
      </c>
      <c r="M10">
        <f>SUM(I3:I10)</f>
        <v>58</v>
      </c>
      <c r="P10">
        <f t="shared" si="0"/>
        <v>58</v>
      </c>
    </row>
    <row r="13" spans="1:20" x14ac:dyDescent="0.25">
      <c r="A13" t="s">
        <v>2</v>
      </c>
      <c r="K13" t="s">
        <v>18</v>
      </c>
    </row>
    <row r="14" spans="1:20" x14ac:dyDescent="0.25"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L14" s="2">
        <v>0</v>
      </c>
      <c r="M14" s="2">
        <v>1</v>
      </c>
      <c r="N14" s="2">
        <v>2</v>
      </c>
      <c r="O14" s="2">
        <v>3</v>
      </c>
      <c r="P14" s="2">
        <v>4</v>
      </c>
      <c r="Q14" s="2">
        <v>5</v>
      </c>
      <c r="R14" s="2">
        <v>6</v>
      </c>
      <c r="S14" s="2">
        <v>7</v>
      </c>
    </row>
    <row r="15" spans="1:20" x14ac:dyDescent="0.25">
      <c r="A15" s="3">
        <v>0</v>
      </c>
      <c r="D15" s="1">
        <f>P3-D3</f>
        <v>49.5</v>
      </c>
      <c r="E15" s="1">
        <f>P3-E3</f>
        <v>46.5</v>
      </c>
      <c r="F15" s="1">
        <f>P3-F3</f>
        <v>43</v>
      </c>
      <c r="H15" s="1">
        <f>P3-H3</f>
        <v>44.5</v>
      </c>
      <c r="I15" s="1">
        <f>P3-I3</f>
        <v>40.5</v>
      </c>
      <c r="K15" s="3">
        <v>0</v>
      </c>
      <c r="L15" s="1"/>
      <c r="M15" s="1"/>
      <c r="N15" s="1">
        <f>K4+K6+K7+K8+K9+K10-D4</f>
        <v>56.5</v>
      </c>
      <c r="O15" s="1">
        <f>K4+K5+K7+K8+K9+K10-M6+E3</f>
        <v>53.5</v>
      </c>
      <c r="P15" s="1">
        <f>K4+K5+K6+K8+K9+K10-M7+F3</f>
        <v>51</v>
      </c>
      <c r="Q15" s="1"/>
      <c r="R15" s="1">
        <f>K4+K5+K6+K7+K8+K10-M9+H3</f>
        <v>57.5</v>
      </c>
      <c r="S15" s="1">
        <f>K4+K5+K6+K7+K8+K9+K10-M10+I3</f>
        <v>45.5</v>
      </c>
    </row>
    <row r="16" spans="1:20" x14ac:dyDescent="0.25">
      <c r="A16" s="3">
        <v>1</v>
      </c>
      <c r="K16" s="3">
        <v>1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3">
        <v>2</v>
      </c>
      <c r="B17" s="1">
        <f>P5-D3</f>
        <v>31.5</v>
      </c>
      <c r="E17" s="1">
        <f>P5-E5</f>
        <v>33</v>
      </c>
      <c r="F17" s="1">
        <f>P5-F5</f>
        <v>29.5</v>
      </c>
      <c r="H17" s="1">
        <f>P5-H5</f>
        <v>31</v>
      </c>
      <c r="I17" s="1">
        <f>P5-I5</f>
        <v>27</v>
      </c>
      <c r="K17" s="3">
        <v>2</v>
      </c>
      <c r="L17" s="1"/>
      <c r="M17" s="1"/>
      <c r="N17" s="1"/>
      <c r="O17" s="1">
        <f>K3+K4+K7+K8+K9+K10-M5-M6+E5</f>
        <v>67</v>
      </c>
      <c r="P17" s="1">
        <f>K3+K4+K6+K8+K9+K10-M5-M7+F5</f>
        <v>64.5</v>
      </c>
      <c r="Q17" s="1"/>
      <c r="R17" s="1">
        <f>K3+K4+K6+K7+K8+K10-M5-M9+H5</f>
        <v>71</v>
      </c>
      <c r="S17" s="1">
        <f>K3+K4+K6+K7+K8+K9-M5-M10+I5</f>
        <v>59</v>
      </c>
    </row>
    <row r="18" spans="1:19" x14ac:dyDescent="0.25">
      <c r="A18" s="3">
        <v>3</v>
      </c>
      <c r="B18" s="1">
        <f>P6-E3</f>
        <v>34.5</v>
      </c>
      <c r="D18" s="1">
        <f>P6-E5</f>
        <v>39</v>
      </c>
      <c r="F18" s="1">
        <f>P6-F6</f>
        <v>34.5</v>
      </c>
      <c r="H18" s="1">
        <f>P6-H6</f>
        <v>36</v>
      </c>
      <c r="I18" s="1">
        <f>P6-I6</f>
        <v>32</v>
      </c>
      <c r="K18" s="3">
        <v>3</v>
      </c>
      <c r="L18" s="1"/>
      <c r="M18" s="1"/>
      <c r="N18" s="1"/>
      <c r="O18" s="1"/>
      <c r="P18" s="1">
        <f>K3+K4+K5+K8+K9+K10-M6-M7+F6</f>
        <v>59.5</v>
      </c>
      <c r="Q18" s="1"/>
      <c r="R18" s="1">
        <f>K3+K4+K5+K7+K8+K10-M6-M9+H6</f>
        <v>66</v>
      </c>
      <c r="S18" s="1">
        <f>K3+K4+K5+K7+K8+K9-M6-M10+I6</f>
        <v>54</v>
      </c>
    </row>
    <row r="19" spans="1:19" x14ac:dyDescent="0.25">
      <c r="A19" s="3">
        <v>4</v>
      </c>
      <c r="B19" s="1">
        <f>P7-F3</f>
        <v>37</v>
      </c>
      <c r="D19" s="1">
        <f>P7-F5</f>
        <v>41.5</v>
      </c>
      <c r="E19" s="1">
        <f>P7-F6</f>
        <v>40.5</v>
      </c>
      <c r="H19" s="1">
        <f>P7-H7</f>
        <v>42.5</v>
      </c>
      <c r="I19" s="1">
        <f>P7-I7</f>
        <v>38.5</v>
      </c>
      <c r="K19" s="3">
        <v>4</v>
      </c>
      <c r="L19" s="1"/>
      <c r="M19" s="1"/>
      <c r="N19" s="1"/>
      <c r="O19" s="1"/>
      <c r="P19" s="1"/>
      <c r="Q19" s="1"/>
      <c r="R19" s="1">
        <f>K3+K4+K5+K6+K8+K10-M7-M9+H7</f>
        <v>59.5</v>
      </c>
      <c r="S19" s="1">
        <f>K3+K4+K5+K6+K8+K9-M7-M10+I7</f>
        <v>47.5</v>
      </c>
    </row>
    <row r="20" spans="1:19" x14ac:dyDescent="0.25">
      <c r="A20" s="3">
        <v>5</v>
      </c>
      <c r="K20" s="3">
        <v>5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3">
        <v>6</v>
      </c>
      <c r="B21" s="1">
        <f>P9-H3</f>
        <v>30.5</v>
      </c>
      <c r="D21" s="1">
        <f>P9-H5</f>
        <v>35</v>
      </c>
      <c r="E21" s="1">
        <f>P9-H6</f>
        <v>34</v>
      </c>
      <c r="F21" s="1">
        <f>P9-H7</f>
        <v>34.5</v>
      </c>
      <c r="I21" s="1">
        <f>P9-I9</f>
        <v>34</v>
      </c>
      <c r="K21" s="3">
        <v>6</v>
      </c>
      <c r="L21" s="1"/>
      <c r="M21" s="1"/>
      <c r="N21" s="1"/>
      <c r="O21" s="1"/>
      <c r="P21" s="1"/>
      <c r="Q21" s="1"/>
      <c r="R21" s="1"/>
      <c r="S21" s="1">
        <f>+K3+K4+K5+K6+K7+K8-M9-M10+I9</f>
        <v>52</v>
      </c>
    </row>
    <row r="22" spans="1:19" x14ac:dyDescent="0.25">
      <c r="A22" s="3">
        <v>7</v>
      </c>
      <c r="B22" s="1">
        <f>P10-I3</f>
        <v>42.5</v>
      </c>
      <c r="D22" s="1">
        <f>P10-I5</f>
        <v>47</v>
      </c>
      <c r="E22" s="1">
        <f>P10-I6</f>
        <v>46</v>
      </c>
      <c r="F22" s="1">
        <f>P10-I7</f>
        <v>46.5</v>
      </c>
      <c r="H22" s="1">
        <f>P10-I9</f>
        <v>50</v>
      </c>
      <c r="K22" s="3">
        <v>7</v>
      </c>
      <c r="L22" s="1"/>
      <c r="M22" s="1"/>
      <c r="N22" s="1"/>
      <c r="O22" s="1"/>
      <c r="P22" s="1"/>
      <c r="Q22" s="1"/>
      <c r="R22" s="1"/>
      <c r="S22" s="1"/>
    </row>
    <row r="24" spans="1:19" x14ac:dyDescent="0.25">
      <c r="A24" t="s">
        <v>3</v>
      </c>
    </row>
    <row r="25" spans="1:19" x14ac:dyDescent="0.25"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</row>
    <row r="26" spans="1:19" x14ac:dyDescent="0.25">
      <c r="A26" s="3">
        <v>0</v>
      </c>
      <c r="D26" s="1">
        <f>0.5*((D15+B17)/($T$2-2)+D3)+N15/($T$2-2)</f>
        <v>27.5</v>
      </c>
      <c r="E26" s="1">
        <f>0.5*((E15+B18)/($T$2-2)+E3)+O15/($T$2-2)</f>
        <v>28.25</v>
      </c>
      <c r="F26" s="1">
        <f>0.5*((F15+B19)/($T$2-2)+F3)+P15/($T$2-2)</f>
        <v>29.25</v>
      </c>
      <c r="H26" s="1">
        <f>0.5*((H15+B21)/($T$2-2)+H3)+R15/($T$2-2)</f>
        <v>29.5</v>
      </c>
      <c r="I26" s="1">
        <f>0.5*((I15+B22)/($T$2-2)+I3)+S15/($T$2-2)</f>
        <v>29.5</v>
      </c>
      <c r="K26" t="s">
        <v>16</v>
      </c>
      <c r="O26">
        <f>(D3 + D15/($T$2 - 2)-B17/($T$2 - 2))/2-'Round 1'!L28</f>
        <v>2</v>
      </c>
    </row>
    <row r="27" spans="1:19" x14ac:dyDescent="0.25">
      <c r="A27" s="3">
        <v>1</v>
      </c>
      <c r="K27" t="s">
        <v>17</v>
      </c>
      <c r="O27">
        <f>(D3 + B17/($T$2 - 2)-D15/($T$2 - 2))/2</f>
        <v>1</v>
      </c>
    </row>
    <row r="28" spans="1:19" x14ac:dyDescent="0.25">
      <c r="A28" s="3">
        <v>2</v>
      </c>
      <c r="E28" s="1">
        <f>0.5*((E17+D18)/($T$2-2)+E5)+O17/($T$2-2)</f>
        <v>28.25</v>
      </c>
      <c r="F28" s="1">
        <f>0.5*((F17+D19)/($T$2-2)+F5)+P17/($T$2-2)</f>
        <v>29.25</v>
      </c>
      <c r="H28" s="1">
        <f>0.5*((H17+D21)/($T$2-2)+H5)+R17/($T$2-2)</f>
        <v>29.5</v>
      </c>
      <c r="I28" s="1">
        <f>0.5*((I17+D22)/($T$2-2)+I5)+S17/($T$2-2)</f>
        <v>29.5</v>
      </c>
      <c r="K28" t="s">
        <v>20</v>
      </c>
      <c r="L28">
        <f>AVERAGE(O26:O27)</f>
        <v>1.5</v>
      </c>
      <c r="M28">
        <f>D3/2</f>
        <v>3.25</v>
      </c>
    </row>
    <row r="29" spans="1:19" x14ac:dyDescent="0.25">
      <c r="A29" s="3">
        <v>3</v>
      </c>
      <c r="F29" s="1">
        <f>0.5*((F18+E19)/($T$2-2)+F6)+P18/($T$2-2)</f>
        <v>29</v>
      </c>
      <c r="H29" s="1">
        <f>0.5*((H18+E21)/($T$2-2)+H6)+R18/($T$2-2)</f>
        <v>29.25</v>
      </c>
      <c r="I29" s="1">
        <f>0.5*((I18+E22)/($T$2-2)+I6)+S18/($T$2-2)</f>
        <v>29.25</v>
      </c>
    </row>
    <row r="30" spans="1:19" x14ac:dyDescent="0.25">
      <c r="A30" s="3">
        <v>4</v>
      </c>
      <c r="H30" s="1">
        <f>0.5*((H19+F21)/($T$2-2)+H7)+R19/($T$2-2)</f>
        <v>28.25</v>
      </c>
      <c r="I30" s="1">
        <f>0.5*((I19+F22)/($T$2-2)+I7)+S19/($T$2-2)</f>
        <v>28.25</v>
      </c>
    </row>
    <row r="31" spans="1:19" x14ac:dyDescent="0.25">
      <c r="A31" s="3">
        <v>5</v>
      </c>
    </row>
    <row r="32" spans="1:19" x14ac:dyDescent="0.25">
      <c r="A32" s="3">
        <v>6</v>
      </c>
      <c r="I32" s="1">
        <f>0.5*((I21+H22)/($T$2-2)+I9)+S21/($T$2-2)</f>
        <v>27.5</v>
      </c>
    </row>
    <row r="33" spans="1:9" x14ac:dyDescent="0.25">
      <c r="A33" s="3">
        <v>7</v>
      </c>
    </row>
    <row r="35" spans="1:9" x14ac:dyDescent="0.25">
      <c r="A35" t="s">
        <v>5</v>
      </c>
      <c r="C35" s="4"/>
    </row>
    <row r="36" spans="1:9" x14ac:dyDescent="0.25">
      <c r="B36" s="2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</row>
    <row r="37" spans="1:9" x14ac:dyDescent="0.25">
      <c r="A37" s="3">
        <v>0</v>
      </c>
      <c r="B37" s="1">
        <v>0</v>
      </c>
      <c r="E37" s="1">
        <f>AVERAGE(E3,E5)</f>
        <v>7.25</v>
      </c>
      <c r="F37" s="1">
        <f>AVERAGE(F3,F5)</f>
        <v>10.75</v>
      </c>
      <c r="H37" s="1">
        <f>AVERAGE(H3,H5)</f>
        <v>9.25</v>
      </c>
      <c r="I37" s="1">
        <f>AVERAGE(I3,I5)</f>
        <v>13.25</v>
      </c>
    </row>
    <row r="38" spans="1:9" x14ac:dyDescent="0.25">
      <c r="A38" s="3">
        <v>1</v>
      </c>
    </row>
    <row r="39" spans="1:9" x14ac:dyDescent="0.25">
      <c r="A39" s="3">
        <v>2</v>
      </c>
    </row>
    <row r="40" spans="1:9" x14ac:dyDescent="0.25">
      <c r="A40" s="3">
        <v>3</v>
      </c>
      <c r="E40" s="1">
        <v>0</v>
      </c>
      <c r="F40" s="1">
        <v>9.5</v>
      </c>
      <c r="H40" s="1">
        <v>8</v>
      </c>
      <c r="I40" s="1">
        <v>12</v>
      </c>
    </row>
    <row r="41" spans="1:9" x14ac:dyDescent="0.25">
      <c r="A41" s="3">
        <v>4</v>
      </c>
      <c r="F41" s="1">
        <v>0</v>
      </c>
      <c r="H41" s="1">
        <v>7.5</v>
      </c>
      <c r="I41" s="1">
        <v>11.5</v>
      </c>
    </row>
    <row r="42" spans="1:9" x14ac:dyDescent="0.25">
      <c r="A42" s="3">
        <v>5</v>
      </c>
    </row>
    <row r="43" spans="1:9" x14ac:dyDescent="0.25">
      <c r="A43" s="3">
        <v>6</v>
      </c>
      <c r="I43" s="1">
        <v>8</v>
      </c>
    </row>
    <row r="44" spans="1:9" x14ac:dyDescent="0.25">
      <c r="A44" s="3">
        <v>7</v>
      </c>
      <c r="I44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M28" sqref="K28:M28"/>
    </sheetView>
  </sheetViews>
  <sheetFormatPr defaultColWidth="7.7109375" defaultRowHeight="15" x14ac:dyDescent="0.25"/>
  <cols>
    <col min="2" max="9" width="7.7109375" style="1"/>
  </cols>
  <sheetData>
    <row r="1" spans="1:20" x14ac:dyDescent="0.25">
      <c r="A1" t="s">
        <v>0</v>
      </c>
      <c r="K1" t="s">
        <v>6</v>
      </c>
      <c r="M1" t="s">
        <v>7</v>
      </c>
      <c r="P1" t="s">
        <v>1</v>
      </c>
      <c r="T1" t="s">
        <v>4</v>
      </c>
    </row>
    <row r="2" spans="1:20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T2">
        <f>'Round 3'!T2-1</f>
        <v>5</v>
      </c>
    </row>
    <row r="3" spans="1:20" x14ac:dyDescent="0.25">
      <c r="A3" s="3"/>
      <c r="B3" s="1">
        <v>0</v>
      </c>
      <c r="E3" s="1">
        <v>7.25</v>
      </c>
      <c r="F3" s="1">
        <v>10.75</v>
      </c>
      <c r="H3" s="1">
        <v>9.25</v>
      </c>
      <c r="I3" s="1">
        <v>13.25</v>
      </c>
      <c r="K3">
        <f>SUM(B3:I3)</f>
        <v>40.5</v>
      </c>
      <c r="M3">
        <f>SUM(B3:B10)</f>
        <v>0</v>
      </c>
      <c r="P3">
        <f>SUM(K3,M3)</f>
        <v>40.5</v>
      </c>
    </row>
    <row r="4" spans="1:20" x14ac:dyDescent="0.25">
      <c r="A4" s="3">
        <v>1</v>
      </c>
    </row>
    <row r="5" spans="1:20" x14ac:dyDescent="0.25">
      <c r="A5" s="3">
        <v>2</v>
      </c>
    </row>
    <row r="6" spans="1:20" x14ac:dyDescent="0.25">
      <c r="A6" s="3">
        <v>3</v>
      </c>
      <c r="E6" s="1">
        <v>0</v>
      </c>
      <c r="F6" s="1">
        <v>9.5</v>
      </c>
      <c r="H6" s="1">
        <v>8</v>
      </c>
      <c r="I6" s="1">
        <v>12</v>
      </c>
      <c r="K6">
        <f>SUM(B6:I6)</f>
        <v>29.5</v>
      </c>
      <c r="M6">
        <f>SUM(E3:E10)</f>
        <v>7.25</v>
      </c>
      <c r="P6">
        <f t="shared" ref="P5:P10" si="0">SUM(K6,M6)</f>
        <v>36.75</v>
      </c>
    </row>
    <row r="7" spans="1:20" x14ac:dyDescent="0.25">
      <c r="A7" s="3">
        <v>4</v>
      </c>
      <c r="F7" s="1">
        <v>0</v>
      </c>
      <c r="H7" s="1">
        <v>7.5</v>
      </c>
      <c r="I7" s="1">
        <v>11.5</v>
      </c>
      <c r="K7">
        <f>SUM(B7:I7)</f>
        <v>19</v>
      </c>
      <c r="M7">
        <f>SUM(F3:F10)</f>
        <v>20.25</v>
      </c>
      <c r="P7">
        <f t="shared" si="0"/>
        <v>39.25</v>
      </c>
    </row>
    <row r="8" spans="1:20" x14ac:dyDescent="0.25">
      <c r="A8" s="3">
        <v>5</v>
      </c>
    </row>
    <row r="9" spans="1:20" x14ac:dyDescent="0.25">
      <c r="A9" s="3">
        <v>6</v>
      </c>
      <c r="I9" s="1">
        <v>8</v>
      </c>
      <c r="K9">
        <f>SUM(B9:I9)</f>
        <v>8</v>
      </c>
      <c r="M9">
        <f>SUM(H3:H10)</f>
        <v>24.75</v>
      </c>
      <c r="P9">
        <f t="shared" si="0"/>
        <v>32.75</v>
      </c>
    </row>
    <row r="10" spans="1:20" x14ac:dyDescent="0.25">
      <c r="A10" s="3">
        <v>7</v>
      </c>
      <c r="I10" s="1">
        <v>0</v>
      </c>
      <c r="K10">
        <f>SUM(B10:I10)</f>
        <v>0</v>
      </c>
      <c r="M10">
        <f>SUM(I3:I10)</f>
        <v>44.75</v>
      </c>
      <c r="P10">
        <f t="shared" si="0"/>
        <v>44.75</v>
      </c>
    </row>
    <row r="13" spans="1:20" x14ac:dyDescent="0.25">
      <c r="A13" t="s">
        <v>2</v>
      </c>
      <c r="K13" t="s">
        <v>18</v>
      </c>
    </row>
    <row r="14" spans="1:20" x14ac:dyDescent="0.25"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L14" s="2">
        <v>0</v>
      </c>
      <c r="M14" s="2">
        <v>1</v>
      </c>
      <c r="N14" s="2">
        <v>2</v>
      </c>
      <c r="O14" s="2">
        <v>3</v>
      </c>
      <c r="P14" s="2">
        <v>4</v>
      </c>
      <c r="Q14" s="2">
        <v>5</v>
      </c>
      <c r="R14" s="2">
        <v>6</v>
      </c>
      <c r="S14" s="2">
        <v>7</v>
      </c>
    </row>
    <row r="15" spans="1:20" x14ac:dyDescent="0.25">
      <c r="A15" s="3">
        <v>0</v>
      </c>
      <c r="E15" s="1">
        <f>P3-E3</f>
        <v>33.25</v>
      </c>
      <c r="F15" s="1">
        <f>P3-F3</f>
        <v>29.75</v>
      </c>
      <c r="H15" s="1">
        <f>P3-H3</f>
        <v>31.25</v>
      </c>
      <c r="I15" s="1">
        <f>P3-I3</f>
        <v>27.25</v>
      </c>
      <c r="K15" s="3">
        <v>0</v>
      </c>
      <c r="L15" s="1"/>
      <c r="M15" s="1"/>
      <c r="N15" s="1"/>
      <c r="O15" s="1">
        <f>K4+K5+K7+K8+K9+K10-M6+E3</f>
        <v>27</v>
      </c>
      <c r="P15" s="1">
        <f>K4+K5+K6+K8+K9+K10-M7+F3</f>
        <v>28</v>
      </c>
      <c r="Q15" s="1"/>
      <c r="R15" s="1">
        <f>K4+K5+K6+K7+K8+K10-M9+H3</f>
        <v>33</v>
      </c>
      <c r="S15" s="1">
        <f>K4+K5+K6+K7+K8+K9+K10-M10+I3</f>
        <v>25</v>
      </c>
    </row>
    <row r="16" spans="1:20" x14ac:dyDescent="0.25">
      <c r="A16" s="3">
        <v>1</v>
      </c>
      <c r="K16" s="3">
        <v>1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3">
        <v>2</v>
      </c>
      <c r="K17" s="3">
        <v>2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3">
        <v>3</v>
      </c>
      <c r="B18" s="1">
        <f>P6-E3</f>
        <v>29.5</v>
      </c>
      <c r="F18" s="1">
        <f>P6-F6</f>
        <v>27.25</v>
      </c>
      <c r="H18" s="1">
        <f>P6-H6</f>
        <v>28.75</v>
      </c>
      <c r="I18" s="1">
        <f>P6-I6</f>
        <v>24.75</v>
      </c>
      <c r="K18" s="3">
        <v>3</v>
      </c>
      <c r="L18" s="1"/>
      <c r="M18" s="1"/>
      <c r="N18" s="1"/>
      <c r="O18" s="1"/>
      <c r="P18" s="1">
        <f>K3+K4+K5+K8+K9+K10-M6-M7+F6</f>
        <v>30.5</v>
      </c>
      <c r="Q18" s="1"/>
      <c r="R18" s="1">
        <f>K3+K4+K5+K7+K8+K10-M6-M9+H6</f>
        <v>35.5</v>
      </c>
      <c r="S18" s="1">
        <f>K3+K4+K5+K7+K8+K9-M6-M10+I6</f>
        <v>27.5</v>
      </c>
    </row>
    <row r="19" spans="1:19" x14ac:dyDescent="0.25">
      <c r="A19" s="3">
        <v>4</v>
      </c>
      <c r="B19" s="1">
        <f>P7-F3</f>
        <v>28.5</v>
      </c>
      <c r="E19" s="1">
        <f>P7-F6</f>
        <v>29.75</v>
      </c>
      <c r="H19" s="1">
        <f>P7-H7</f>
        <v>31.75</v>
      </c>
      <c r="I19" s="1">
        <f>P7-I7</f>
        <v>27.75</v>
      </c>
      <c r="K19" s="3">
        <v>4</v>
      </c>
      <c r="L19" s="1"/>
      <c r="M19" s="1"/>
      <c r="N19" s="1"/>
      <c r="O19" s="1"/>
      <c r="P19" s="1"/>
      <c r="Q19" s="1"/>
      <c r="R19" s="1">
        <f>K3+K4+K5+K6+K8+K10-M7-M9+H7</f>
        <v>32.5</v>
      </c>
      <c r="S19" s="1">
        <f>K3+K4+K5+K6+K8+K9-M7-M10+I7</f>
        <v>24.5</v>
      </c>
    </row>
    <row r="20" spans="1:19" x14ac:dyDescent="0.25">
      <c r="A20" s="3">
        <v>5</v>
      </c>
      <c r="K20" s="3">
        <v>5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3">
        <v>6</v>
      </c>
      <c r="B21" s="1">
        <f>P9-H3</f>
        <v>23.5</v>
      </c>
      <c r="E21" s="1">
        <f>P9-H6</f>
        <v>24.75</v>
      </c>
      <c r="F21" s="1">
        <f>P9-H7</f>
        <v>25.25</v>
      </c>
      <c r="I21" s="1">
        <f>P9-I9</f>
        <v>24.75</v>
      </c>
      <c r="K21" s="3">
        <v>6</v>
      </c>
      <c r="L21" s="1"/>
      <c r="M21" s="1"/>
      <c r="N21" s="1"/>
      <c r="O21" s="1"/>
      <c r="P21" s="1"/>
      <c r="Q21" s="1"/>
      <c r="R21" s="1"/>
      <c r="S21" s="1">
        <f>+K3+K4+K5+K6+K7+K8-M9-M10+I9</f>
        <v>27.5</v>
      </c>
    </row>
    <row r="22" spans="1:19" x14ac:dyDescent="0.25">
      <c r="A22" s="3">
        <v>7</v>
      </c>
      <c r="B22" s="1">
        <f>P10-I3</f>
        <v>31.5</v>
      </c>
      <c r="E22" s="1">
        <f>P10-I6</f>
        <v>32.75</v>
      </c>
      <c r="F22" s="1">
        <f>P10-I7</f>
        <v>33.25</v>
      </c>
      <c r="H22" s="1">
        <f>P10-I9</f>
        <v>36.75</v>
      </c>
      <c r="K22" s="3">
        <v>7</v>
      </c>
      <c r="L22" s="1"/>
      <c r="M22" s="1"/>
      <c r="N22" s="1"/>
      <c r="O22" s="1"/>
      <c r="P22" s="1"/>
      <c r="Q22" s="1"/>
      <c r="R22" s="1"/>
      <c r="S22" s="1"/>
    </row>
    <row r="24" spans="1:19" x14ac:dyDescent="0.25">
      <c r="A24" t="s">
        <v>3</v>
      </c>
    </row>
    <row r="25" spans="1:19" x14ac:dyDescent="0.25"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</row>
    <row r="26" spans="1:19" x14ac:dyDescent="0.25">
      <c r="A26" s="3">
        <v>0</v>
      </c>
      <c r="E26" s="1">
        <f>0.5*((E15+B18)/($T$2-2)+E3)+O15/($T$2-2)</f>
        <v>23.083333333333336</v>
      </c>
      <c r="F26" s="1">
        <f>0.5*((F15+B19)/($T$2-2)+F3)+P15/($T$2-2)</f>
        <v>24.416666666666668</v>
      </c>
      <c r="H26" s="1">
        <f>0.5*((H15+B21)/($T$2-2)+H3)+R15/($T$2-2)</f>
        <v>24.75</v>
      </c>
      <c r="I26" s="1">
        <f>0.5*((I15+B22)/($T$2-2)+I3)+S15/($T$2-2)</f>
        <v>24.75</v>
      </c>
      <c r="K26" t="s">
        <v>16</v>
      </c>
      <c r="O26">
        <f>(E3 + E15/($T$2 - 2)-B18/($T$2 - 2))/2-'Round 3'!M28</f>
        <v>1.0000000000000009</v>
      </c>
    </row>
    <row r="27" spans="1:19" x14ac:dyDescent="0.25">
      <c r="A27" s="3">
        <v>1</v>
      </c>
      <c r="K27" t="s">
        <v>17</v>
      </c>
      <c r="O27">
        <f>(E3 + B18/($T$2 - 2)-E15/($T$2 - 2))/2</f>
        <v>3.0000000000000009</v>
      </c>
    </row>
    <row r="28" spans="1:19" x14ac:dyDescent="0.25">
      <c r="A28" s="3">
        <v>2</v>
      </c>
      <c r="K28" t="s">
        <v>20</v>
      </c>
      <c r="L28">
        <f>AVERAGE(O26:O27)</f>
        <v>2.0000000000000009</v>
      </c>
      <c r="M28">
        <f>E3/2</f>
        <v>3.625</v>
      </c>
    </row>
    <row r="29" spans="1:19" x14ac:dyDescent="0.25">
      <c r="A29" s="3">
        <v>3</v>
      </c>
      <c r="F29" s="1">
        <f>0.5*((F18+E19)/($T$2-2)+F6)+P18/($T$2-2)</f>
        <v>24.416666666666664</v>
      </c>
      <c r="H29" s="1">
        <f>0.5*((H18+E21)/($T$2-2)+H6)+R18/($T$2-2)</f>
        <v>24.75</v>
      </c>
      <c r="I29" s="1">
        <f>0.5*((I18+E22)/($T$2-2)+I6)+S18/($T$2-2)</f>
        <v>24.75</v>
      </c>
    </row>
    <row r="30" spans="1:19" x14ac:dyDescent="0.25">
      <c r="A30" s="3">
        <v>4</v>
      </c>
      <c r="H30" s="1">
        <f>0.5*((H19+F21)/($T$2-2)+H7)+R19/($T$2-2)</f>
        <v>24.083333333333336</v>
      </c>
      <c r="I30" s="1">
        <f>0.5*((I19+F22)/($T$2-2)+I7)+S19/($T$2-2)</f>
        <v>24.083333333333332</v>
      </c>
    </row>
    <row r="31" spans="1:19" x14ac:dyDescent="0.25">
      <c r="A31" s="3">
        <v>5</v>
      </c>
    </row>
    <row r="32" spans="1:19" x14ac:dyDescent="0.25">
      <c r="A32" s="3">
        <v>6</v>
      </c>
      <c r="I32" s="1">
        <f>0.5*((I21+H22)/($T$2-2)+I9)+S21/($T$2-2)</f>
        <v>23.416666666666664</v>
      </c>
    </row>
    <row r="33" spans="1:9" x14ac:dyDescent="0.25">
      <c r="A33" s="3">
        <v>7</v>
      </c>
    </row>
    <row r="35" spans="1:9" x14ac:dyDescent="0.25">
      <c r="A35" t="s">
        <v>5</v>
      </c>
      <c r="C35" s="4"/>
    </row>
    <row r="36" spans="1:9" x14ac:dyDescent="0.25">
      <c r="B36" s="2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</row>
    <row r="37" spans="1:9" x14ac:dyDescent="0.25">
      <c r="A37" s="3">
        <v>0</v>
      </c>
      <c r="B37" s="1">
        <v>0</v>
      </c>
      <c r="F37" s="1">
        <f>AVERAGE(F3,F6)</f>
        <v>10.125</v>
      </c>
      <c r="H37" s="1">
        <f>AVERAGE(H3,H6)</f>
        <v>8.625</v>
      </c>
      <c r="I37" s="1">
        <f>AVERAGE(I3,I6)</f>
        <v>12.625</v>
      </c>
    </row>
    <row r="38" spans="1:9" x14ac:dyDescent="0.25">
      <c r="A38" s="3">
        <v>1</v>
      </c>
    </row>
    <row r="39" spans="1:9" x14ac:dyDescent="0.25">
      <c r="A39" s="3">
        <v>2</v>
      </c>
    </row>
    <row r="40" spans="1:9" x14ac:dyDescent="0.25">
      <c r="A40" s="3">
        <v>3</v>
      </c>
    </row>
    <row r="41" spans="1:9" x14ac:dyDescent="0.25">
      <c r="A41" s="3">
        <v>4</v>
      </c>
      <c r="F41" s="1">
        <v>0</v>
      </c>
      <c r="H41" s="1">
        <v>7.5</v>
      </c>
      <c r="I41" s="1">
        <v>11.5</v>
      </c>
    </row>
    <row r="42" spans="1:9" x14ac:dyDescent="0.25">
      <c r="A42" s="3">
        <v>5</v>
      </c>
    </row>
    <row r="43" spans="1:9" x14ac:dyDescent="0.25">
      <c r="A43" s="3">
        <v>6</v>
      </c>
      <c r="I43" s="1">
        <v>8</v>
      </c>
    </row>
    <row r="44" spans="1:9" x14ac:dyDescent="0.25">
      <c r="A44" s="3">
        <v>7</v>
      </c>
      <c r="I44" s="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O28" sqref="O28"/>
    </sheetView>
  </sheetViews>
  <sheetFormatPr defaultColWidth="7.7109375" defaultRowHeight="15" x14ac:dyDescent="0.25"/>
  <cols>
    <col min="2" max="9" width="7.7109375" style="1"/>
  </cols>
  <sheetData>
    <row r="1" spans="1:20" x14ac:dyDescent="0.25">
      <c r="A1" t="s">
        <v>0</v>
      </c>
      <c r="K1" t="s">
        <v>6</v>
      </c>
      <c r="M1" t="s">
        <v>7</v>
      </c>
      <c r="P1" t="s">
        <v>1</v>
      </c>
      <c r="T1" t="s">
        <v>4</v>
      </c>
    </row>
    <row r="2" spans="1:20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T2">
        <f>'Round 4'!T2-1</f>
        <v>4</v>
      </c>
    </row>
    <row r="3" spans="1:20" x14ac:dyDescent="0.25">
      <c r="A3" s="3"/>
      <c r="B3" s="1">
        <v>0</v>
      </c>
      <c r="F3" s="1">
        <v>10.125</v>
      </c>
      <c r="H3" s="1">
        <v>8.625</v>
      </c>
      <c r="I3" s="1">
        <v>12.625</v>
      </c>
      <c r="K3">
        <f>SUM(B3:I3)</f>
        <v>31.375</v>
      </c>
      <c r="M3">
        <f>SUM(B3:B10)</f>
        <v>0</v>
      </c>
      <c r="P3">
        <f>SUM(K3,M3)</f>
        <v>31.375</v>
      </c>
    </row>
    <row r="4" spans="1:20" x14ac:dyDescent="0.25">
      <c r="A4" s="3">
        <v>1</v>
      </c>
    </row>
    <row r="5" spans="1:20" x14ac:dyDescent="0.25">
      <c r="A5" s="3">
        <v>2</v>
      </c>
    </row>
    <row r="6" spans="1:20" x14ac:dyDescent="0.25">
      <c r="A6" s="3">
        <v>3</v>
      </c>
    </row>
    <row r="7" spans="1:20" x14ac:dyDescent="0.25">
      <c r="A7" s="3">
        <v>4</v>
      </c>
      <c r="F7" s="1">
        <v>0</v>
      </c>
      <c r="H7" s="1">
        <v>7.5</v>
      </c>
      <c r="I7" s="1">
        <v>11.5</v>
      </c>
      <c r="K7">
        <f>SUM(B7:I7)</f>
        <v>19</v>
      </c>
      <c r="M7">
        <f>SUM(F3:F10)</f>
        <v>10.125</v>
      </c>
      <c r="P7">
        <f t="shared" ref="P6:P11" si="0">SUM(K7,M7)</f>
        <v>29.125</v>
      </c>
    </row>
    <row r="8" spans="1:20" x14ac:dyDescent="0.25">
      <c r="A8" s="3">
        <v>5</v>
      </c>
    </row>
    <row r="9" spans="1:20" x14ac:dyDescent="0.25">
      <c r="A9" s="3">
        <v>6</v>
      </c>
      <c r="I9" s="1">
        <v>8</v>
      </c>
      <c r="K9">
        <f>SUM(B9:I9)</f>
        <v>8</v>
      </c>
      <c r="M9">
        <f>SUM(H3:H10)</f>
        <v>16.125</v>
      </c>
      <c r="P9">
        <f t="shared" si="0"/>
        <v>24.125</v>
      </c>
    </row>
    <row r="10" spans="1:20" x14ac:dyDescent="0.25">
      <c r="A10" s="3">
        <v>7</v>
      </c>
      <c r="I10" s="1">
        <v>0</v>
      </c>
      <c r="K10">
        <f>SUM(B10:I10)</f>
        <v>0</v>
      </c>
      <c r="M10">
        <f>SUM(I3:I10)</f>
        <v>32.125</v>
      </c>
      <c r="P10">
        <f t="shared" si="0"/>
        <v>32.125</v>
      </c>
    </row>
    <row r="13" spans="1:20" x14ac:dyDescent="0.25">
      <c r="A13" t="s">
        <v>2</v>
      </c>
      <c r="K13" t="s">
        <v>18</v>
      </c>
    </row>
    <row r="14" spans="1:20" x14ac:dyDescent="0.25"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L14" s="2">
        <v>0</v>
      </c>
      <c r="M14" s="2">
        <v>1</v>
      </c>
      <c r="N14" s="2">
        <v>2</v>
      </c>
      <c r="O14" s="2">
        <v>3</v>
      </c>
      <c r="P14" s="2">
        <v>4</v>
      </c>
      <c r="Q14" s="2">
        <v>5</v>
      </c>
      <c r="R14" s="2">
        <v>6</v>
      </c>
      <c r="S14" s="2">
        <v>7</v>
      </c>
    </row>
    <row r="15" spans="1:20" x14ac:dyDescent="0.25">
      <c r="A15" s="3">
        <v>0</v>
      </c>
      <c r="F15" s="1">
        <f>P3-F3</f>
        <v>21.25</v>
      </c>
      <c r="H15" s="1">
        <f>P3-H3</f>
        <v>22.75</v>
      </c>
      <c r="I15" s="1">
        <f>P3-I3</f>
        <v>18.75</v>
      </c>
      <c r="K15" s="3">
        <v>0</v>
      </c>
      <c r="L15" s="1"/>
      <c r="M15" s="1"/>
      <c r="N15" s="1"/>
      <c r="O15" s="1"/>
      <c r="P15" s="1">
        <f>K4+K5+K6+K8+K9+K10-M7+F3</f>
        <v>8</v>
      </c>
      <c r="Q15" s="1"/>
      <c r="R15" s="1">
        <f>K4+K5+K6+K7+K8+K10-M9+H3</f>
        <v>11.5</v>
      </c>
      <c r="S15" s="1">
        <f>K4+K5+K6+K7+K8+K9+K10-M10+I3</f>
        <v>7.5</v>
      </c>
    </row>
    <row r="16" spans="1:20" x14ac:dyDescent="0.25">
      <c r="A16" s="3">
        <v>1</v>
      </c>
      <c r="K16" s="3">
        <v>1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3">
        <v>2</v>
      </c>
      <c r="K17" s="3">
        <v>2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3">
        <v>3</v>
      </c>
      <c r="K18" s="3">
        <v>3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3">
        <v>4</v>
      </c>
      <c r="B19" s="1">
        <f>P7-F3</f>
        <v>19</v>
      </c>
      <c r="H19" s="1">
        <f>P7-H7</f>
        <v>21.625</v>
      </c>
      <c r="I19" s="1">
        <f>P7-I7</f>
        <v>17.625</v>
      </c>
      <c r="K19" s="3">
        <v>4</v>
      </c>
      <c r="L19" s="1"/>
      <c r="M19" s="1"/>
      <c r="N19" s="1"/>
      <c r="O19" s="1"/>
      <c r="P19" s="1"/>
      <c r="Q19" s="1"/>
      <c r="R19" s="1">
        <f>K3+K4+K5+K6+K8+K10-M7-M9+H7</f>
        <v>12.625</v>
      </c>
      <c r="S19" s="1">
        <f>K3+K4+K5+K6+K8+K9-M7-M10+I7</f>
        <v>8.625</v>
      </c>
    </row>
    <row r="20" spans="1:19" x14ac:dyDescent="0.25">
      <c r="A20" s="3">
        <v>5</v>
      </c>
      <c r="K20" s="3">
        <v>5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3">
        <v>6</v>
      </c>
      <c r="B21" s="1">
        <f>P9-H3</f>
        <v>15.5</v>
      </c>
      <c r="F21" s="1">
        <f>P9-H7</f>
        <v>16.625</v>
      </c>
      <c r="I21" s="1">
        <f>P9-I9</f>
        <v>16.125</v>
      </c>
      <c r="K21" s="3">
        <v>6</v>
      </c>
      <c r="L21" s="1"/>
      <c r="M21" s="1"/>
      <c r="N21" s="1"/>
      <c r="O21" s="1"/>
      <c r="P21" s="1"/>
      <c r="Q21" s="1"/>
      <c r="R21" s="1"/>
      <c r="S21" s="1">
        <f>+K3+K4+K5+K6+K7+K8-M9-M10+I9</f>
        <v>10.125</v>
      </c>
    </row>
    <row r="22" spans="1:19" x14ac:dyDescent="0.25">
      <c r="A22" s="3">
        <v>7</v>
      </c>
      <c r="B22" s="1">
        <f>P10-I3</f>
        <v>19.5</v>
      </c>
      <c r="F22" s="1">
        <f>P10-I7</f>
        <v>20.625</v>
      </c>
      <c r="H22" s="1">
        <f>P10-I9</f>
        <v>24.125</v>
      </c>
      <c r="K22" s="3">
        <v>7</v>
      </c>
      <c r="L22" s="1"/>
      <c r="M22" s="1"/>
      <c r="N22" s="1"/>
      <c r="O22" s="1"/>
      <c r="P22" s="1"/>
      <c r="Q22" s="1"/>
      <c r="R22" s="1"/>
      <c r="S22" s="1"/>
    </row>
    <row r="24" spans="1:19" x14ac:dyDescent="0.25">
      <c r="A24" t="s">
        <v>3</v>
      </c>
    </row>
    <row r="25" spans="1:19" x14ac:dyDescent="0.25"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</row>
    <row r="26" spans="1:19" x14ac:dyDescent="0.25">
      <c r="A26" s="3">
        <v>0</v>
      </c>
      <c r="F26" s="1">
        <f>0.5*((F15+B19)/($T$2-2)+F3)+P15/($T$2-2)</f>
        <v>19.125</v>
      </c>
      <c r="H26" s="1">
        <f>0.5*((H15+B21)/($T$2-2)+H3)+R15/($T$2-2)</f>
        <v>19.625</v>
      </c>
      <c r="I26" s="1">
        <f>0.5*((I15+B22)/($T$2-2)+I3)+S15/($T$2-2)</f>
        <v>19.625</v>
      </c>
      <c r="K26" t="s">
        <v>16</v>
      </c>
      <c r="O26">
        <f>(F3 + F15/($T$2 - 2)-B19/($T$2 - 2))/2-'Round 4'!M28</f>
        <v>2</v>
      </c>
    </row>
    <row r="27" spans="1:19" x14ac:dyDescent="0.25">
      <c r="A27" s="3">
        <v>1</v>
      </c>
      <c r="K27" t="s">
        <v>17</v>
      </c>
      <c r="O27">
        <f>(F3 + B19/($T$2 - 2)-F15/($T$2 - 2))/2-'Round 2'!M28</f>
        <v>2</v>
      </c>
    </row>
    <row r="28" spans="1:19" x14ac:dyDescent="0.25">
      <c r="A28" s="3">
        <v>2</v>
      </c>
      <c r="K28" t="s">
        <v>20</v>
      </c>
      <c r="L28">
        <f>AVERAGE(O26:O27)</f>
        <v>2</v>
      </c>
      <c r="M28">
        <f>F3/2</f>
        <v>5.0625</v>
      </c>
    </row>
    <row r="29" spans="1:19" x14ac:dyDescent="0.25">
      <c r="A29" s="3">
        <v>3</v>
      </c>
    </row>
    <row r="30" spans="1:19" x14ac:dyDescent="0.25">
      <c r="A30" s="3">
        <v>4</v>
      </c>
      <c r="H30" s="1">
        <f>0.5*((H19+F21)/($T$2-2)+H7)+R19/($T$2-2)</f>
        <v>19.625</v>
      </c>
      <c r="I30" s="1">
        <f>0.5*((I19+F22)/($T$2-2)+I7)+S19/($T$2-2)</f>
        <v>19.625</v>
      </c>
    </row>
    <row r="31" spans="1:19" x14ac:dyDescent="0.25">
      <c r="A31" s="3">
        <v>5</v>
      </c>
    </row>
    <row r="32" spans="1:19" x14ac:dyDescent="0.25">
      <c r="A32" s="3">
        <v>6</v>
      </c>
      <c r="I32" s="1">
        <f>0.5*((I21+H22)/($T$2-2)+I9)+S21/($T$2-2)</f>
        <v>19.125</v>
      </c>
    </row>
    <row r="33" spans="1:9" x14ac:dyDescent="0.25">
      <c r="A33" s="3">
        <v>7</v>
      </c>
    </row>
    <row r="35" spans="1:9" x14ac:dyDescent="0.25">
      <c r="A35" t="s">
        <v>5</v>
      </c>
      <c r="C35" s="4"/>
    </row>
    <row r="36" spans="1:9" x14ac:dyDescent="0.25">
      <c r="B36" s="2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</row>
    <row r="37" spans="1:9" x14ac:dyDescent="0.25">
      <c r="A37" s="3">
        <v>0</v>
      </c>
      <c r="B37" s="1">
        <v>0</v>
      </c>
      <c r="H37" s="1">
        <f>AVERAGE(H3,H7)</f>
        <v>8.0625</v>
      </c>
      <c r="I37" s="1">
        <f>AVERAGE(I3,I7)</f>
        <v>12.0625</v>
      </c>
    </row>
    <row r="38" spans="1:9" x14ac:dyDescent="0.25">
      <c r="A38" s="3">
        <v>1</v>
      </c>
    </row>
    <row r="39" spans="1:9" x14ac:dyDescent="0.25">
      <c r="A39" s="3">
        <v>2</v>
      </c>
    </row>
    <row r="40" spans="1:9" x14ac:dyDescent="0.25">
      <c r="A40" s="3">
        <v>3</v>
      </c>
    </row>
    <row r="41" spans="1:9" x14ac:dyDescent="0.25">
      <c r="A41" s="3">
        <v>4</v>
      </c>
    </row>
    <row r="42" spans="1:9" x14ac:dyDescent="0.25">
      <c r="A42" s="3">
        <v>5</v>
      </c>
    </row>
    <row r="43" spans="1:9" x14ac:dyDescent="0.25">
      <c r="A43" s="3">
        <v>6</v>
      </c>
      <c r="I43" s="1">
        <v>8</v>
      </c>
    </row>
    <row r="44" spans="1:9" x14ac:dyDescent="0.25">
      <c r="A44" s="3">
        <v>7</v>
      </c>
      <c r="I44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13" workbookViewId="0">
      <selection activeCell="L23" sqref="L23"/>
    </sheetView>
  </sheetViews>
  <sheetFormatPr defaultColWidth="7.7109375" defaultRowHeight="15" x14ac:dyDescent="0.25"/>
  <cols>
    <col min="2" max="9" width="7.7109375" style="1"/>
  </cols>
  <sheetData>
    <row r="1" spans="1:20" x14ac:dyDescent="0.25">
      <c r="A1" t="s">
        <v>0</v>
      </c>
      <c r="K1" t="s">
        <v>6</v>
      </c>
      <c r="M1" t="s">
        <v>7</v>
      </c>
      <c r="P1" t="s">
        <v>1</v>
      </c>
      <c r="T1" t="s">
        <v>4</v>
      </c>
    </row>
    <row r="2" spans="1:20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T2">
        <f>'Round 5'!T2-1</f>
        <v>3</v>
      </c>
    </row>
    <row r="3" spans="1:20" x14ac:dyDescent="0.25">
      <c r="A3" s="3"/>
      <c r="B3" s="1">
        <v>0</v>
      </c>
      <c r="H3" s="1">
        <v>8.0625</v>
      </c>
      <c r="I3" s="1">
        <v>12.0625</v>
      </c>
      <c r="K3">
        <f>SUM(B3:I3)</f>
        <v>20.125</v>
      </c>
      <c r="M3">
        <f>SUM(B3:B10)</f>
        <v>0</v>
      </c>
      <c r="P3">
        <f>SUM(K3,M3)</f>
        <v>20.125</v>
      </c>
    </row>
    <row r="4" spans="1:20" x14ac:dyDescent="0.25">
      <c r="A4" s="3">
        <v>1</v>
      </c>
    </row>
    <row r="5" spans="1:20" x14ac:dyDescent="0.25">
      <c r="A5" s="3">
        <v>2</v>
      </c>
    </row>
    <row r="6" spans="1:20" x14ac:dyDescent="0.25">
      <c r="A6" s="3">
        <v>3</v>
      </c>
    </row>
    <row r="7" spans="1:20" x14ac:dyDescent="0.25">
      <c r="A7" s="3">
        <v>4</v>
      </c>
    </row>
    <row r="8" spans="1:20" x14ac:dyDescent="0.25">
      <c r="A8" s="3">
        <v>5</v>
      </c>
    </row>
    <row r="9" spans="1:20" x14ac:dyDescent="0.25">
      <c r="A9" s="3">
        <v>6</v>
      </c>
      <c r="I9" s="1">
        <v>8</v>
      </c>
      <c r="K9">
        <f>SUM(B9:I9)</f>
        <v>8</v>
      </c>
      <c r="M9">
        <f>SUM(H3:H10)</f>
        <v>8.0625</v>
      </c>
      <c r="P9">
        <f t="shared" ref="P7:P12" si="0">SUM(K9,M9)</f>
        <v>16.0625</v>
      </c>
    </row>
    <row r="10" spans="1:20" x14ac:dyDescent="0.25">
      <c r="A10" s="3">
        <v>7</v>
      </c>
      <c r="I10" s="1">
        <v>0</v>
      </c>
      <c r="K10">
        <f>SUM(B10:I10)</f>
        <v>0</v>
      </c>
      <c r="M10">
        <f>SUM(I3:I10)</f>
        <v>20.0625</v>
      </c>
      <c r="P10">
        <f t="shared" si="0"/>
        <v>20.0625</v>
      </c>
    </row>
    <row r="13" spans="1:20" x14ac:dyDescent="0.25">
      <c r="A13" t="s">
        <v>2</v>
      </c>
      <c r="K13" t="s">
        <v>18</v>
      </c>
    </row>
    <row r="14" spans="1:20" x14ac:dyDescent="0.25"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L14" s="2">
        <v>0</v>
      </c>
      <c r="M14" s="2">
        <v>1</v>
      </c>
      <c r="N14" s="2">
        <v>2</v>
      </c>
      <c r="O14" s="2">
        <v>3</v>
      </c>
      <c r="P14" s="2">
        <v>4</v>
      </c>
      <c r="Q14" s="2">
        <v>5</v>
      </c>
      <c r="R14" s="2">
        <v>6</v>
      </c>
      <c r="S14" s="2">
        <v>7</v>
      </c>
    </row>
    <row r="15" spans="1:20" x14ac:dyDescent="0.25">
      <c r="A15" s="3">
        <v>0</v>
      </c>
      <c r="H15" s="1">
        <f>P3-H3</f>
        <v>12.0625</v>
      </c>
      <c r="I15" s="1">
        <f>P3-I3</f>
        <v>8.0625</v>
      </c>
      <c r="K15" s="3">
        <v>0</v>
      </c>
      <c r="L15" s="1"/>
      <c r="M15" s="1"/>
      <c r="N15" s="1"/>
      <c r="O15" s="1"/>
      <c r="P15" s="1"/>
      <c r="Q15" s="1"/>
      <c r="R15" s="1">
        <f>K4+K5+K6+K7+K8+K10-M9+H3</f>
        <v>0</v>
      </c>
      <c r="S15" s="1">
        <f>K4+K5+K6+K7+K8+K9+K10-M10+I3</f>
        <v>0</v>
      </c>
    </row>
    <row r="16" spans="1:20" x14ac:dyDescent="0.25">
      <c r="A16" s="3">
        <v>1</v>
      </c>
      <c r="K16" s="3">
        <v>1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3">
        <v>2</v>
      </c>
      <c r="K17" s="3">
        <v>2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3">
        <v>3</v>
      </c>
      <c r="K18" s="3">
        <v>3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3">
        <v>4</v>
      </c>
      <c r="K19" s="3">
        <v>4</v>
      </c>
      <c r="L19" s="1"/>
      <c r="M19" s="1"/>
      <c r="N19" s="1"/>
      <c r="O19" s="1"/>
      <c r="P19" s="1"/>
      <c r="Q19" s="1"/>
      <c r="R19" s="1">
        <f>K3+K4+K5+K6+K8+K10-M7-M9+H7</f>
        <v>12.0625</v>
      </c>
      <c r="S19" s="1">
        <f>K3+K4+K5+K6+K8+K9-M7-M10+I7</f>
        <v>8.0625</v>
      </c>
    </row>
    <row r="20" spans="1:19" x14ac:dyDescent="0.25">
      <c r="A20" s="3">
        <v>5</v>
      </c>
      <c r="K20" s="3">
        <v>5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3">
        <v>6</v>
      </c>
      <c r="B21" s="1">
        <f>P9-H3</f>
        <v>8</v>
      </c>
      <c r="I21" s="1">
        <f>P9-I9</f>
        <v>8.0625</v>
      </c>
      <c r="K21" s="3">
        <v>6</v>
      </c>
      <c r="L21" s="1"/>
      <c r="M21" s="1"/>
      <c r="N21" s="1"/>
      <c r="O21" s="1"/>
      <c r="P21" s="1"/>
      <c r="Q21" s="1"/>
      <c r="R21" s="1"/>
      <c r="S21" s="1">
        <f>+K3+K4+K5+K6+K7+K8-M9-M10+I9</f>
        <v>0</v>
      </c>
    </row>
    <row r="22" spans="1:19" x14ac:dyDescent="0.25">
      <c r="A22" s="3">
        <v>7</v>
      </c>
      <c r="B22" s="1">
        <f>P10-I3</f>
        <v>8</v>
      </c>
      <c r="H22" s="1">
        <f>P10-I9</f>
        <v>12.0625</v>
      </c>
      <c r="K22" s="3">
        <v>7</v>
      </c>
      <c r="L22" s="1"/>
      <c r="M22" s="1"/>
      <c r="N22" s="1"/>
      <c r="O22" s="1"/>
      <c r="P22" s="1"/>
      <c r="Q22" s="1"/>
      <c r="R22" s="1"/>
      <c r="S22" s="1"/>
    </row>
    <row r="24" spans="1:19" x14ac:dyDescent="0.25">
      <c r="A24" t="s">
        <v>3</v>
      </c>
    </row>
    <row r="25" spans="1:19" x14ac:dyDescent="0.25"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</row>
    <row r="26" spans="1:19" x14ac:dyDescent="0.25">
      <c r="A26" s="3">
        <v>0</v>
      </c>
      <c r="H26" s="1">
        <f>0.5*((H15+B21)/($T$2-2)+H3)+R15/($T$2-2)</f>
        <v>14.0625</v>
      </c>
      <c r="I26" s="1">
        <f>0.5*((I15+B22)/($T$2-2)+I3)+S15/($T$2-2)</f>
        <v>14.0625</v>
      </c>
      <c r="K26" t="s">
        <v>17</v>
      </c>
      <c r="O26">
        <f>(I9 + I21/($T$2 - 2)-H22/($T$2 - 2))/2</f>
        <v>2</v>
      </c>
      <c r="Q26" t="s">
        <v>22</v>
      </c>
    </row>
    <row r="27" spans="1:19" x14ac:dyDescent="0.25">
      <c r="A27" s="3">
        <v>1</v>
      </c>
      <c r="K27" t="s">
        <v>21</v>
      </c>
      <c r="O27">
        <f>(I9 + H22/($T$2 - 2)-I21/($T$2 - 2))/2</f>
        <v>6</v>
      </c>
    </row>
    <row r="28" spans="1:19" x14ac:dyDescent="0.25">
      <c r="A28" s="3">
        <v>2</v>
      </c>
      <c r="K28" t="s">
        <v>21</v>
      </c>
      <c r="O28">
        <f>(H3 + H15/($T$2 - 2)-B21/($T$2 - 2))/2 -'Round 5'!M28</f>
        <v>1</v>
      </c>
    </row>
    <row r="29" spans="1:19" x14ac:dyDescent="0.25">
      <c r="A29" s="3">
        <v>3</v>
      </c>
      <c r="O29">
        <f>'Round 5'!M28</f>
        <v>5.0625</v>
      </c>
    </row>
    <row r="30" spans="1:19" x14ac:dyDescent="0.25">
      <c r="A30" s="3">
        <v>4</v>
      </c>
    </row>
    <row r="31" spans="1:19" x14ac:dyDescent="0.25">
      <c r="A31" s="3">
        <v>5</v>
      </c>
    </row>
    <row r="32" spans="1:19" x14ac:dyDescent="0.25">
      <c r="A32" s="3">
        <v>6</v>
      </c>
      <c r="I32" s="1">
        <f>0.5*((I21+H22)/($T$2-2)+I9)+S21/($T$2-2)</f>
        <v>14.0625</v>
      </c>
      <c r="O32">
        <f>(I9+H3-I3)*0.5</f>
        <v>2</v>
      </c>
    </row>
    <row r="33" spans="1:15" x14ac:dyDescent="0.25">
      <c r="A33" s="3">
        <v>7</v>
      </c>
      <c r="O33">
        <f>I9-O32</f>
        <v>6</v>
      </c>
    </row>
    <row r="34" spans="1:15" x14ac:dyDescent="0.25">
      <c r="O34">
        <f>(H3+I3-I9)/2-O29</f>
        <v>1</v>
      </c>
    </row>
    <row r="35" spans="1:15" x14ac:dyDescent="0.25">
      <c r="A35" t="s">
        <v>5</v>
      </c>
      <c r="C35" s="4"/>
    </row>
    <row r="36" spans="1:15" x14ac:dyDescent="0.25">
      <c r="B36" s="2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</row>
    <row r="37" spans="1:15" x14ac:dyDescent="0.25">
      <c r="A37" s="3">
        <v>0</v>
      </c>
      <c r="B37" s="1">
        <v>0</v>
      </c>
      <c r="H37" s="1">
        <f>AVERAGE(H3,H7)</f>
        <v>8.0625</v>
      </c>
      <c r="I37" s="1">
        <f>AVERAGE(I3,I7)</f>
        <v>12.0625</v>
      </c>
    </row>
    <row r="38" spans="1:15" x14ac:dyDescent="0.25">
      <c r="A38" s="3">
        <v>1</v>
      </c>
    </row>
    <row r="39" spans="1:15" x14ac:dyDescent="0.25">
      <c r="A39" s="3">
        <v>2</v>
      </c>
    </row>
    <row r="40" spans="1:15" x14ac:dyDescent="0.25">
      <c r="A40" s="3">
        <v>3</v>
      </c>
    </row>
    <row r="41" spans="1:15" x14ac:dyDescent="0.25">
      <c r="A41" s="3">
        <v>4</v>
      </c>
    </row>
    <row r="42" spans="1:15" x14ac:dyDescent="0.25">
      <c r="A42" s="3">
        <v>5</v>
      </c>
    </row>
    <row r="43" spans="1:15" x14ac:dyDescent="0.25">
      <c r="A43" s="3">
        <v>6</v>
      </c>
      <c r="I43" s="1">
        <v>8</v>
      </c>
    </row>
    <row r="44" spans="1:15" x14ac:dyDescent="0.25">
      <c r="A44" s="3">
        <v>7</v>
      </c>
      <c r="I44" s="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H12" workbookViewId="0">
      <selection activeCell="Q21" sqref="Q21"/>
    </sheetView>
  </sheetViews>
  <sheetFormatPr defaultRowHeight="15" x14ac:dyDescent="0.25"/>
  <sheetData>
    <row r="1" spans="1:19" x14ac:dyDescent="0.25">
      <c r="A1" t="s">
        <v>2</v>
      </c>
      <c r="B1" s="1"/>
      <c r="C1" s="1"/>
      <c r="D1" s="1"/>
      <c r="E1" s="1"/>
      <c r="F1" s="1"/>
      <c r="G1" s="1"/>
      <c r="H1" s="1"/>
      <c r="I1" s="1"/>
      <c r="K1" t="s">
        <v>9</v>
      </c>
    </row>
    <row r="2" spans="1:19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L2" s="2">
        <v>0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</row>
    <row r="3" spans="1:19" x14ac:dyDescent="0.25">
      <c r="A3" s="3">
        <v>0</v>
      </c>
      <c r="B3" s="1"/>
      <c r="C3" s="1">
        <v>78</v>
      </c>
      <c r="D3" s="1">
        <v>77</v>
      </c>
      <c r="E3" s="1">
        <v>74</v>
      </c>
      <c r="F3" s="1">
        <v>72</v>
      </c>
      <c r="G3" s="1">
        <v>69</v>
      </c>
      <c r="H3" s="1">
        <v>72</v>
      </c>
      <c r="I3" s="1">
        <v>68</v>
      </c>
      <c r="K3" s="3">
        <v>0</v>
      </c>
      <c r="L3" s="1"/>
      <c r="M3" s="1">
        <v>130</v>
      </c>
      <c r="N3" s="1">
        <v>145</v>
      </c>
      <c r="O3" s="1">
        <v>138</v>
      </c>
      <c r="P3" s="1">
        <v>144</v>
      </c>
      <c r="Q3" s="1">
        <v>129</v>
      </c>
      <c r="R3" s="1">
        <v>142</v>
      </c>
      <c r="S3" s="1">
        <v>122</v>
      </c>
    </row>
    <row r="4" spans="1:19" x14ac:dyDescent="0.25">
      <c r="A4" s="3">
        <v>1</v>
      </c>
      <c r="B4" s="1">
        <v>60</v>
      </c>
      <c r="C4" s="1"/>
      <c r="D4" s="1">
        <v>62</v>
      </c>
      <c r="E4" s="1">
        <v>59</v>
      </c>
      <c r="F4" s="1">
        <v>57</v>
      </c>
      <c r="G4" s="1">
        <v>54</v>
      </c>
      <c r="H4" s="1">
        <v>57</v>
      </c>
      <c r="I4" s="1">
        <v>53</v>
      </c>
      <c r="K4" s="3">
        <v>1</v>
      </c>
      <c r="L4" s="1"/>
      <c r="M4" s="1"/>
      <c r="N4" s="1">
        <v>160</v>
      </c>
      <c r="O4" s="1">
        <v>153</v>
      </c>
      <c r="P4" s="1">
        <v>159</v>
      </c>
      <c r="Q4" s="1">
        <v>144</v>
      </c>
      <c r="R4" s="1">
        <v>157</v>
      </c>
      <c r="S4" s="1">
        <v>137</v>
      </c>
    </row>
    <row r="5" spans="1:19" x14ac:dyDescent="0.25">
      <c r="A5" s="3">
        <v>2</v>
      </c>
      <c r="B5" s="1">
        <v>45</v>
      </c>
      <c r="C5" s="1">
        <v>48</v>
      </c>
      <c r="D5" s="1"/>
      <c r="E5" s="1">
        <v>48</v>
      </c>
      <c r="F5" s="1">
        <v>46</v>
      </c>
      <c r="G5" s="1">
        <v>43</v>
      </c>
      <c r="H5" s="1">
        <v>46</v>
      </c>
      <c r="I5" s="1">
        <v>42</v>
      </c>
      <c r="K5" s="3">
        <v>2</v>
      </c>
      <c r="L5" s="1"/>
      <c r="M5" s="1"/>
      <c r="N5" s="1"/>
      <c r="O5" s="1">
        <v>164</v>
      </c>
      <c r="P5" s="1">
        <v>170</v>
      </c>
      <c r="Q5" s="1">
        <v>155</v>
      </c>
      <c r="R5" s="1">
        <v>168</v>
      </c>
      <c r="S5" s="1">
        <v>148</v>
      </c>
    </row>
    <row r="6" spans="1:19" x14ac:dyDescent="0.25">
      <c r="A6" s="3">
        <v>3</v>
      </c>
      <c r="B6" s="1">
        <v>52</v>
      </c>
      <c r="C6" s="1">
        <v>55</v>
      </c>
      <c r="D6" s="1">
        <v>58</v>
      </c>
      <c r="E6" s="1"/>
      <c r="F6" s="1">
        <v>55</v>
      </c>
      <c r="G6" s="1">
        <v>52</v>
      </c>
      <c r="H6" s="1">
        <v>55</v>
      </c>
      <c r="I6" s="1">
        <v>51</v>
      </c>
      <c r="K6" s="3">
        <v>3</v>
      </c>
      <c r="L6" s="1"/>
      <c r="M6" s="1"/>
      <c r="N6" s="1"/>
      <c r="O6" s="1"/>
      <c r="P6" s="1">
        <v>161</v>
      </c>
      <c r="Q6" s="1">
        <v>146</v>
      </c>
      <c r="R6" s="1">
        <v>159</v>
      </c>
      <c r="S6" s="1">
        <v>139</v>
      </c>
    </row>
    <row r="7" spans="1:19" x14ac:dyDescent="0.25">
      <c r="A7" s="3">
        <v>4</v>
      </c>
      <c r="B7" s="1">
        <v>46</v>
      </c>
      <c r="C7" s="1">
        <v>49</v>
      </c>
      <c r="D7" s="1">
        <v>52</v>
      </c>
      <c r="E7" s="1">
        <v>51</v>
      </c>
      <c r="F7" s="1"/>
      <c r="G7" s="1">
        <v>54</v>
      </c>
      <c r="H7" s="1">
        <v>53</v>
      </c>
      <c r="I7" s="1">
        <v>49</v>
      </c>
      <c r="K7" s="3">
        <v>4</v>
      </c>
      <c r="L7" s="1"/>
      <c r="M7" s="1"/>
      <c r="N7" s="1"/>
      <c r="O7" s="1"/>
      <c r="P7" s="1"/>
      <c r="Q7" s="1">
        <v>144</v>
      </c>
      <c r="R7" s="1">
        <v>161</v>
      </c>
      <c r="S7" s="1">
        <v>141</v>
      </c>
    </row>
    <row r="8" spans="1:19" x14ac:dyDescent="0.25">
      <c r="A8" s="3">
        <v>5</v>
      </c>
      <c r="B8" s="1">
        <v>61</v>
      </c>
      <c r="C8" s="1">
        <v>64</v>
      </c>
      <c r="D8" s="1">
        <v>67</v>
      </c>
      <c r="E8" s="1">
        <v>66</v>
      </c>
      <c r="F8" s="1">
        <v>72</v>
      </c>
      <c r="G8" s="1"/>
      <c r="H8" s="1">
        <v>68</v>
      </c>
      <c r="I8" s="1">
        <v>64</v>
      </c>
      <c r="K8" s="3">
        <v>5</v>
      </c>
      <c r="L8" s="1"/>
      <c r="M8" s="1"/>
      <c r="N8" s="1"/>
      <c r="O8" s="1"/>
      <c r="P8" s="1"/>
      <c r="Q8" s="1"/>
      <c r="R8" s="1">
        <v>146</v>
      </c>
      <c r="S8" s="1">
        <v>126</v>
      </c>
    </row>
    <row r="9" spans="1:19" x14ac:dyDescent="0.25">
      <c r="A9" s="3">
        <v>6</v>
      </c>
      <c r="B9" s="1">
        <v>48</v>
      </c>
      <c r="C9" s="1">
        <v>51</v>
      </c>
      <c r="D9" s="1">
        <v>54</v>
      </c>
      <c r="E9" s="1">
        <v>53</v>
      </c>
      <c r="F9" s="1">
        <v>55</v>
      </c>
      <c r="G9" s="1">
        <v>52</v>
      </c>
      <c r="H9" s="1"/>
      <c r="I9" s="1">
        <v>53</v>
      </c>
      <c r="K9" s="3">
        <v>6</v>
      </c>
      <c r="L9" s="1"/>
      <c r="M9" s="1"/>
      <c r="N9" s="1"/>
      <c r="O9" s="1"/>
      <c r="P9" s="1"/>
      <c r="Q9" s="1"/>
      <c r="R9" s="1"/>
      <c r="S9" s="1">
        <v>137</v>
      </c>
    </row>
    <row r="10" spans="1:19" x14ac:dyDescent="0.25">
      <c r="A10" s="3">
        <v>7</v>
      </c>
      <c r="B10" s="1">
        <v>68</v>
      </c>
      <c r="C10" s="1">
        <v>71</v>
      </c>
      <c r="D10" s="1">
        <v>74</v>
      </c>
      <c r="E10" s="1">
        <v>73</v>
      </c>
      <c r="F10" s="1">
        <v>75</v>
      </c>
      <c r="G10" s="1">
        <v>72</v>
      </c>
      <c r="H10" s="1">
        <v>77</v>
      </c>
      <c r="I10" s="1"/>
      <c r="K10" s="3">
        <v>7</v>
      </c>
      <c r="L10" s="1"/>
      <c r="M10" s="1"/>
      <c r="N10" s="1"/>
      <c r="O10" s="1"/>
      <c r="P10" s="1"/>
      <c r="Q10" s="1"/>
      <c r="R10" s="1"/>
      <c r="S10" s="1"/>
    </row>
    <row r="12" spans="1:19" x14ac:dyDescent="0.25"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L12" s="2">
        <v>0</v>
      </c>
      <c r="M12" s="2">
        <v>1</v>
      </c>
      <c r="N12" s="2">
        <v>2</v>
      </c>
      <c r="O12" s="2">
        <v>3</v>
      </c>
      <c r="P12" s="2">
        <v>4</v>
      </c>
      <c r="Q12" s="2">
        <v>5</v>
      </c>
      <c r="R12" s="2">
        <v>6</v>
      </c>
      <c r="S12" s="2">
        <v>7</v>
      </c>
    </row>
    <row r="13" spans="1:19" x14ac:dyDescent="0.25">
      <c r="A13" s="3">
        <v>0</v>
      </c>
      <c r="B13" s="1"/>
      <c r="C13" s="1"/>
      <c r="D13" s="1">
        <v>62.5</v>
      </c>
      <c r="E13" s="1">
        <v>59.5</v>
      </c>
      <c r="F13" s="1">
        <v>57.5</v>
      </c>
      <c r="G13" s="1">
        <v>54.5</v>
      </c>
      <c r="H13" s="1">
        <v>57.5</v>
      </c>
      <c r="I13" s="1">
        <v>53.5</v>
      </c>
      <c r="J13">
        <f>D3 - ((D3-D4) / 2 + 'Round 1'!C3)</f>
        <v>62.5</v>
      </c>
      <c r="K13" s="3">
        <v>0</v>
      </c>
      <c r="L13" s="1"/>
      <c r="M13" s="1"/>
      <c r="N13" s="1">
        <v>90</v>
      </c>
      <c r="O13" s="1">
        <v>86</v>
      </c>
      <c r="P13" s="1">
        <v>94</v>
      </c>
      <c r="Q13" s="1">
        <v>82</v>
      </c>
      <c r="R13" s="1">
        <v>92</v>
      </c>
      <c r="S13" s="1">
        <v>76</v>
      </c>
    </row>
    <row r="14" spans="1:19" x14ac:dyDescent="0.25">
      <c r="A14" s="3">
        <v>1</v>
      </c>
      <c r="B14" s="1"/>
      <c r="C14" s="1"/>
      <c r="D14" s="1"/>
      <c r="E14" s="1"/>
      <c r="F14" s="1"/>
      <c r="G14" s="1"/>
      <c r="H14" s="1"/>
      <c r="I14" s="1"/>
      <c r="K14" s="3">
        <v>1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3">
        <v>2</v>
      </c>
      <c r="B15" s="1">
        <v>40</v>
      </c>
      <c r="C15" s="1"/>
      <c r="D15" s="1"/>
      <c r="E15" s="1">
        <v>41.5</v>
      </c>
      <c r="F15" s="1">
        <v>39.5</v>
      </c>
      <c r="G15" s="1">
        <v>36.5</v>
      </c>
      <c r="H15" s="1">
        <v>39.5</v>
      </c>
      <c r="I15" s="1">
        <v>35.5</v>
      </c>
      <c r="J15">
        <f>E5-'Round 2'!D3</f>
        <v>41.5</v>
      </c>
      <c r="K15" s="3">
        <v>2</v>
      </c>
      <c r="L15" s="1"/>
      <c r="M15" s="1"/>
      <c r="N15" s="1"/>
      <c r="O15" s="1">
        <v>104</v>
      </c>
      <c r="P15" s="1">
        <v>112</v>
      </c>
      <c r="Q15" s="1">
        <v>100</v>
      </c>
      <c r="R15" s="1">
        <v>110</v>
      </c>
      <c r="S15" s="1">
        <v>94</v>
      </c>
    </row>
    <row r="16" spans="1:19" x14ac:dyDescent="0.25">
      <c r="A16" s="3">
        <v>3</v>
      </c>
      <c r="B16" s="1">
        <v>44</v>
      </c>
      <c r="C16" s="1"/>
      <c r="D16" s="1">
        <v>48.5</v>
      </c>
      <c r="E16" s="1"/>
      <c r="F16" s="1">
        <v>45.5</v>
      </c>
      <c r="G16" s="1">
        <v>42.5</v>
      </c>
      <c r="H16" s="1">
        <v>45.5</v>
      </c>
      <c r="I16" s="1">
        <v>41.5</v>
      </c>
      <c r="K16" s="3">
        <v>3</v>
      </c>
      <c r="L16" s="1"/>
      <c r="M16" s="1"/>
      <c r="N16" s="1"/>
      <c r="O16" s="1"/>
      <c r="P16" s="1">
        <v>106</v>
      </c>
      <c r="Q16" s="1">
        <v>94</v>
      </c>
      <c r="R16" s="1">
        <v>104</v>
      </c>
      <c r="S16" s="1">
        <v>88</v>
      </c>
    </row>
    <row r="17" spans="1:20" x14ac:dyDescent="0.25">
      <c r="A17" s="3">
        <v>4</v>
      </c>
      <c r="B17" s="1">
        <v>36</v>
      </c>
      <c r="C17" s="1"/>
      <c r="D17" s="1">
        <v>40.5</v>
      </c>
      <c r="E17" s="1">
        <v>39.5</v>
      </c>
      <c r="F17" s="1"/>
      <c r="G17" s="1">
        <v>42.5</v>
      </c>
      <c r="H17" s="1">
        <v>41.5</v>
      </c>
      <c r="I17" s="1">
        <v>37.5</v>
      </c>
      <c r="K17" s="3">
        <v>4</v>
      </c>
      <c r="L17" s="1"/>
      <c r="M17" s="1"/>
      <c r="N17" s="1"/>
      <c r="O17" s="1"/>
      <c r="P17" s="1"/>
      <c r="Q17" s="1">
        <v>94</v>
      </c>
      <c r="R17" s="1">
        <v>108</v>
      </c>
      <c r="S17" s="1">
        <v>92</v>
      </c>
    </row>
    <row r="18" spans="1:20" x14ac:dyDescent="0.25">
      <c r="A18" s="3">
        <v>5</v>
      </c>
      <c r="B18" s="1">
        <v>48</v>
      </c>
      <c r="C18" s="1"/>
      <c r="D18" s="1">
        <v>52.5</v>
      </c>
      <c r="E18" s="1">
        <v>51.5</v>
      </c>
      <c r="F18" s="1">
        <v>57.5</v>
      </c>
      <c r="G18" s="1"/>
      <c r="H18" s="1">
        <v>53.5</v>
      </c>
      <c r="I18" s="1">
        <v>49.5</v>
      </c>
      <c r="K18" s="3">
        <v>5</v>
      </c>
      <c r="L18" s="1"/>
      <c r="M18" s="1"/>
      <c r="N18" s="1"/>
      <c r="O18" s="1"/>
      <c r="P18" s="1"/>
      <c r="Q18" s="1"/>
      <c r="R18" s="1">
        <v>96</v>
      </c>
      <c r="S18" s="1">
        <v>80</v>
      </c>
    </row>
    <row r="19" spans="1:20" x14ac:dyDescent="0.25">
      <c r="A19" s="3">
        <v>6</v>
      </c>
      <c r="B19" s="1">
        <v>38</v>
      </c>
      <c r="C19" s="1"/>
      <c r="D19" s="1">
        <v>42.5</v>
      </c>
      <c r="E19" s="1">
        <v>41.5</v>
      </c>
      <c r="F19" s="1">
        <v>43.5</v>
      </c>
      <c r="G19" s="1">
        <v>40.5</v>
      </c>
      <c r="H19" s="1"/>
      <c r="I19" s="1">
        <v>41.5</v>
      </c>
      <c r="K19" s="3">
        <v>6</v>
      </c>
      <c r="L19" s="1"/>
      <c r="M19" s="1"/>
      <c r="N19" s="1"/>
      <c r="O19" s="1"/>
      <c r="P19" s="1"/>
      <c r="Q19" s="1"/>
      <c r="R19" s="1"/>
      <c r="S19" s="1">
        <v>88</v>
      </c>
    </row>
    <row r="20" spans="1:20" x14ac:dyDescent="0.25">
      <c r="A20" s="3">
        <v>7</v>
      </c>
      <c r="B20" s="1">
        <v>54</v>
      </c>
      <c r="C20" s="1"/>
      <c r="D20" s="1">
        <v>58.5</v>
      </c>
      <c r="E20" s="1">
        <v>57.5</v>
      </c>
      <c r="F20" s="1">
        <v>59.5</v>
      </c>
      <c r="G20" s="1">
        <v>56.5</v>
      </c>
      <c r="H20" s="1">
        <v>61.5</v>
      </c>
      <c r="I20" s="1"/>
      <c r="K20" s="3">
        <v>7</v>
      </c>
      <c r="L20" s="1"/>
      <c r="M20" s="1"/>
      <c r="N20" s="1"/>
      <c r="O20" s="1"/>
      <c r="P20" s="1"/>
      <c r="Q20" s="1"/>
      <c r="R20" s="1"/>
      <c r="S20" s="1"/>
    </row>
    <row r="22" spans="1:20" x14ac:dyDescent="0.25">
      <c r="A22" t="s">
        <v>8</v>
      </c>
      <c r="K22" t="s">
        <v>8</v>
      </c>
    </row>
    <row r="23" spans="1:20" x14ac:dyDescent="0.25">
      <c r="B23" s="2">
        <v>0</v>
      </c>
      <c r="C23" s="2">
        <v>1</v>
      </c>
      <c r="D23" s="2">
        <v>2</v>
      </c>
      <c r="E23" s="2">
        <v>3</v>
      </c>
      <c r="F23" s="2">
        <v>4</v>
      </c>
      <c r="G23" s="2">
        <v>5</v>
      </c>
      <c r="H23" s="2">
        <v>6</v>
      </c>
      <c r="I23" s="2">
        <v>7</v>
      </c>
      <c r="L23" s="2">
        <v>0</v>
      </c>
      <c r="M23" s="2">
        <v>1</v>
      </c>
      <c r="N23" s="2">
        <v>2</v>
      </c>
      <c r="O23" s="2">
        <v>3</v>
      </c>
      <c r="P23" s="2">
        <v>4</v>
      </c>
      <c r="Q23" s="2">
        <v>5</v>
      </c>
      <c r="R23" s="2">
        <v>6</v>
      </c>
      <c r="S23" s="2">
        <v>7</v>
      </c>
    </row>
    <row r="24" spans="1:20" x14ac:dyDescent="0.25">
      <c r="A24" s="3">
        <v>0</v>
      </c>
      <c r="B24" s="1"/>
      <c r="C24" s="1"/>
      <c r="D24" s="1">
        <f>D3-D13</f>
        <v>14.5</v>
      </c>
      <c r="E24" s="1">
        <f t="shared" ref="E24:I24" si="0">E3-E13</f>
        <v>14.5</v>
      </c>
      <c r="F24" s="1">
        <f t="shared" si="0"/>
        <v>14.5</v>
      </c>
      <c r="G24" s="1">
        <f t="shared" si="0"/>
        <v>14.5</v>
      </c>
      <c r="H24" s="1">
        <f t="shared" si="0"/>
        <v>14.5</v>
      </c>
      <c r="I24" s="1">
        <f t="shared" si="0"/>
        <v>14.5</v>
      </c>
      <c r="K24" s="3">
        <v>0</v>
      </c>
      <c r="L24" s="1"/>
      <c r="M24" s="1"/>
      <c r="N24" s="1">
        <f>N3-N13</f>
        <v>55</v>
      </c>
      <c r="O24" s="1">
        <f t="shared" ref="O24:S24" si="1">O3-O13</f>
        <v>52</v>
      </c>
      <c r="P24" s="1">
        <f t="shared" si="1"/>
        <v>50</v>
      </c>
      <c r="Q24" s="1">
        <f t="shared" si="1"/>
        <v>47</v>
      </c>
      <c r="R24" s="1">
        <f t="shared" si="1"/>
        <v>50</v>
      </c>
      <c r="S24" s="1">
        <f t="shared" si="1"/>
        <v>46</v>
      </c>
      <c r="T24" s="1"/>
    </row>
    <row r="25" spans="1:20" x14ac:dyDescent="0.25">
      <c r="A25" s="3">
        <v>1</v>
      </c>
      <c r="B25" s="1"/>
      <c r="C25" s="1"/>
      <c r="D25" s="1"/>
      <c r="E25" s="1"/>
      <c r="F25" s="1"/>
      <c r="G25" s="1"/>
      <c r="H25" s="1"/>
      <c r="I25" s="1"/>
      <c r="K25" s="3">
        <v>1</v>
      </c>
      <c r="L25" s="1"/>
      <c r="M25" s="1"/>
      <c r="N25" s="1"/>
      <c r="O25" s="1"/>
      <c r="P25" s="1"/>
      <c r="Q25" s="1"/>
      <c r="R25" s="1"/>
      <c r="S25" s="1"/>
    </row>
    <row r="26" spans="1:20" x14ac:dyDescent="0.25">
      <c r="A26" s="3">
        <v>2</v>
      </c>
      <c r="B26" s="1">
        <f t="shared" ref="B26:B27" si="2">B5-B15</f>
        <v>5</v>
      </c>
      <c r="C26" s="1"/>
      <c r="D26" s="1"/>
      <c r="E26" s="1">
        <f t="shared" ref="E26:I26" si="3">E5-E15</f>
        <v>6.5</v>
      </c>
      <c r="F26" s="1">
        <f t="shared" si="3"/>
        <v>6.5</v>
      </c>
      <c r="G26" s="1">
        <f t="shared" si="3"/>
        <v>6.5</v>
      </c>
      <c r="H26" s="1">
        <f t="shared" si="3"/>
        <v>6.5</v>
      </c>
      <c r="I26" s="1">
        <f t="shared" si="3"/>
        <v>6.5</v>
      </c>
      <c r="K26" s="3">
        <v>2</v>
      </c>
      <c r="L26" s="1"/>
      <c r="M26" s="1"/>
      <c r="N26" s="1"/>
      <c r="O26" s="1">
        <f t="shared" ref="O26:S26" si="4">O5-O15</f>
        <v>60</v>
      </c>
      <c r="P26" s="1">
        <f t="shared" si="4"/>
        <v>58</v>
      </c>
      <c r="Q26" s="1">
        <f t="shared" si="4"/>
        <v>55</v>
      </c>
      <c r="R26" s="1">
        <f t="shared" si="4"/>
        <v>58</v>
      </c>
      <c r="S26" s="1">
        <f t="shared" si="4"/>
        <v>54</v>
      </c>
      <c r="T26" s="1"/>
    </row>
    <row r="27" spans="1:20" x14ac:dyDescent="0.25">
      <c r="A27" s="3">
        <v>3</v>
      </c>
      <c r="B27" s="1">
        <f t="shared" si="2"/>
        <v>8</v>
      </c>
      <c r="C27" s="1"/>
      <c r="D27" s="1">
        <f t="shared" ref="D27:I27" si="5">D6-D16</f>
        <v>9.5</v>
      </c>
      <c r="E27" s="1"/>
      <c r="F27" s="1">
        <f t="shared" si="5"/>
        <v>9.5</v>
      </c>
      <c r="G27" s="1">
        <f t="shared" si="5"/>
        <v>9.5</v>
      </c>
      <c r="H27" s="1">
        <f t="shared" si="5"/>
        <v>9.5</v>
      </c>
      <c r="I27" s="1">
        <f t="shared" si="5"/>
        <v>9.5</v>
      </c>
      <c r="K27" s="3">
        <v>3</v>
      </c>
      <c r="L27" s="1"/>
      <c r="M27" s="1"/>
      <c r="N27" s="1"/>
      <c r="O27" s="1"/>
      <c r="P27" s="1">
        <f t="shared" ref="P27:S27" si="6">P6-P16</f>
        <v>55</v>
      </c>
      <c r="Q27" s="1">
        <f t="shared" si="6"/>
        <v>52</v>
      </c>
      <c r="R27" s="1">
        <f t="shared" si="6"/>
        <v>55</v>
      </c>
      <c r="S27" s="1">
        <f t="shared" si="6"/>
        <v>51</v>
      </c>
    </row>
    <row r="28" spans="1:20" x14ac:dyDescent="0.25">
      <c r="A28" s="3">
        <v>4</v>
      </c>
      <c r="B28" s="1">
        <f t="shared" ref="B28" si="7">B7-B17</f>
        <v>10</v>
      </c>
      <c r="C28" s="1"/>
      <c r="D28" s="1">
        <f t="shared" ref="D28:I28" si="8">D7-D17</f>
        <v>11.5</v>
      </c>
      <c r="E28" s="1">
        <f t="shared" si="8"/>
        <v>11.5</v>
      </c>
      <c r="F28" s="1"/>
      <c r="G28" s="1">
        <f t="shared" si="8"/>
        <v>11.5</v>
      </c>
      <c r="H28" s="1">
        <f t="shared" si="8"/>
        <v>11.5</v>
      </c>
      <c r="I28" s="1">
        <f t="shared" si="8"/>
        <v>11.5</v>
      </c>
      <c r="K28" s="3">
        <v>4</v>
      </c>
      <c r="L28" s="1"/>
      <c r="M28" s="1"/>
      <c r="N28" s="1"/>
      <c r="O28" s="1"/>
      <c r="P28" s="1"/>
      <c r="Q28" s="1">
        <f t="shared" ref="Q28:S28" si="9">Q7-Q17</f>
        <v>50</v>
      </c>
      <c r="R28" s="1">
        <f t="shared" si="9"/>
        <v>53</v>
      </c>
      <c r="S28" s="1">
        <f t="shared" si="9"/>
        <v>49</v>
      </c>
    </row>
    <row r="29" spans="1:20" x14ac:dyDescent="0.25">
      <c r="A29" s="3">
        <v>5</v>
      </c>
      <c r="B29" s="1">
        <f t="shared" ref="B29" si="10">B8-B18</f>
        <v>13</v>
      </c>
      <c r="C29" s="1"/>
      <c r="D29" s="1">
        <f t="shared" ref="D29:I29" si="11">D8-D18</f>
        <v>14.5</v>
      </c>
      <c r="E29" s="1">
        <f t="shared" si="11"/>
        <v>14.5</v>
      </c>
      <c r="F29" s="1">
        <f t="shared" si="11"/>
        <v>14.5</v>
      </c>
      <c r="G29" s="1"/>
      <c r="H29" s="1">
        <f t="shared" si="11"/>
        <v>14.5</v>
      </c>
      <c r="I29" s="1">
        <f t="shared" si="11"/>
        <v>14.5</v>
      </c>
      <c r="K29" s="3">
        <v>5</v>
      </c>
      <c r="L29" s="1"/>
      <c r="M29" s="1"/>
      <c r="N29" s="1"/>
      <c r="O29" s="1"/>
      <c r="P29" s="1"/>
      <c r="Q29" s="1"/>
      <c r="R29" s="1">
        <f t="shared" ref="R29:S29" si="12">R8-R18</f>
        <v>50</v>
      </c>
      <c r="S29" s="1">
        <f t="shared" si="12"/>
        <v>46</v>
      </c>
    </row>
    <row r="30" spans="1:20" x14ac:dyDescent="0.25">
      <c r="A30" s="3">
        <v>6</v>
      </c>
      <c r="B30" s="1">
        <f t="shared" ref="B30" si="13">B9-B19</f>
        <v>10</v>
      </c>
      <c r="C30" s="1"/>
      <c r="D30" s="1">
        <f t="shared" ref="D30:I30" si="14">D9-D19</f>
        <v>11.5</v>
      </c>
      <c r="E30" s="1">
        <f t="shared" si="14"/>
        <v>11.5</v>
      </c>
      <c r="F30" s="1">
        <f t="shared" si="14"/>
        <v>11.5</v>
      </c>
      <c r="G30" s="1">
        <f t="shared" si="14"/>
        <v>11.5</v>
      </c>
      <c r="H30" s="1"/>
      <c r="I30" s="1">
        <f t="shared" si="14"/>
        <v>11.5</v>
      </c>
      <c r="K30" s="3">
        <v>6</v>
      </c>
      <c r="L30" s="1"/>
      <c r="M30" s="1"/>
      <c r="N30" s="1"/>
      <c r="O30" s="1"/>
      <c r="P30" s="1"/>
      <c r="Q30" s="1"/>
      <c r="R30" s="1"/>
      <c r="S30" s="1">
        <f t="shared" ref="S30" si="15">S9-S19</f>
        <v>49</v>
      </c>
    </row>
    <row r="31" spans="1:20" x14ac:dyDescent="0.25">
      <c r="A31" s="3">
        <v>7</v>
      </c>
      <c r="B31" s="1">
        <f t="shared" ref="B31" si="16">B10-B20</f>
        <v>14</v>
      </c>
      <c r="C31" s="1"/>
      <c r="D31" s="1">
        <f t="shared" ref="D31:H31" si="17">D10-D20</f>
        <v>15.5</v>
      </c>
      <c r="E31" s="1">
        <f t="shared" si="17"/>
        <v>15.5</v>
      </c>
      <c r="F31" s="1">
        <f t="shared" si="17"/>
        <v>15.5</v>
      </c>
      <c r="G31" s="1">
        <f t="shared" si="17"/>
        <v>15.5</v>
      </c>
      <c r="H31" s="1">
        <f t="shared" si="17"/>
        <v>15.5</v>
      </c>
      <c r="I31" s="1"/>
      <c r="K31" s="3">
        <v>7</v>
      </c>
      <c r="L31" s="1"/>
      <c r="M31" s="1"/>
      <c r="N31" s="1"/>
      <c r="O31" s="1"/>
      <c r="P31" s="1"/>
      <c r="Q31" s="1"/>
      <c r="R31" s="1"/>
      <c r="S31" s="1"/>
    </row>
    <row r="33" spans="1:19" x14ac:dyDescent="0.25">
      <c r="A33" t="s">
        <v>10</v>
      </c>
      <c r="K33" t="s">
        <v>10</v>
      </c>
    </row>
    <row r="34" spans="1:19" x14ac:dyDescent="0.25">
      <c r="B34" s="2">
        <v>0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L34" s="2">
        <v>0</v>
      </c>
      <c r="M34" s="2">
        <v>1</v>
      </c>
      <c r="N34" s="2">
        <v>2</v>
      </c>
      <c r="O34" s="2">
        <v>3</v>
      </c>
      <c r="P34" s="2">
        <v>4</v>
      </c>
      <c r="Q34" s="2">
        <v>5</v>
      </c>
      <c r="R34" s="2">
        <v>6</v>
      </c>
      <c r="S34" s="2">
        <v>7</v>
      </c>
    </row>
    <row r="35" spans="1:19" x14ac:dyDescent="0.25">
      <c r="A35" s="3">
        <v>0</v>
      </c>
      <c r="B35" s="1"/>
      <c r="C35" s="1"/>
      <c r="D35" s="1"/>
      <c r="E35" s="1"/>
      <c r="F35" s="1"/>
      <c r="G35" s="1"/>
      <c r="H35" s="1"/>
      <c r="I35" s="1"/>
      <c r="K35" s="3">
        <v>0</v>
      </c>
      <c r="L35" s="1"/>
      <c r="M35" s="1"/>
      <c r="N35">
        <f>N3-'Round 1'!I4-'Round 1'!H4-'Round 1'!G4-'Round 1'!F4-'Round 1'!E4</f>
        <v>90</v>
      </c>
      <c r="O35">
        <f>O3-'Round 1'!I4-'Round 1'!H4-'Round 1'!G4-'Round 1'!F4-'Round 1'!D4</f>
        <v>86</v>
      </c>
      <c r="P35">
        <f>P3-'Round 1'!I4-'Round 1'!H4-'Round 1'!G4-'Round 1'!E4-'Round 1'!D4</f>
        <v>94</v>
      </c>
      <c r="Q35">
        <f>Q3-'Round 1'!I4-'Round 1'!H4-'Round 1'!F4-'Round 1'!E4-'Round 1'!D4</f>
        <v>82</v>
      </c>
      <c r="R35">
        <f>R3-'Round 1'!I4-'Round 1'!G4-'Round 1'!F4-'Round 1'!E4-'Round 1'!D4</f>
        <v>92</v>
      </c>
      <c r="S35">
        <f>S3-'Round 1'!H4-'Round 1'!G4-'Round 1'!F4-'Round 1'!E4-'Round 1'!D4</f>
        <v>76</v>
      </c>
    </row>
    <row r="36" spans="1:19" x14ac:dyDescent="0.25">
      <c r="A36" s="3">
        <v>1</v>
      </c>
      <c r="B36" s="1"/>
      <c r="C36" s="1"/>
      <c r="D36" s="1"/>
      <c r="E36" s="1"/>
      <c r="F36" s="1"/>
      <c r="G36" s="1"/>
      <c r="H36" s="1"/>
      <c r="I36" s="1"/>
      <c r="K36" s="3">
        <v>1</v>
      </c>
      <c r="L36" s="1"/>
      <c r="M36" s="1"/>
      <c r="N36" s="1"/>
      <c r="O36" s="1"/>
      <c r="P36" s="1"/>
      <c r="Q36" s="1"/>
      <c r="R36" s="1"/>
    </row>
    <row r="37" spans="1:19" x14ac:dyDescent="0.25">
      <c r="A37" s="3">
        <v>2</v>
      </c>
      <c r="B37" s="1"/>
      <c r="C37" s="1"/>
      <c r="D37" s="1"/>
      <c r="E37" s="1"/>
      <c r="F37" s="1"/>
      <c r="G37" s="1"/>
      <c r="H37" s="1"/>
      <c r="I37" s="1"/>
      <c r="K37" s="3">
        <v>2</v>
      </c>
      <c r="L37" s="1"/>
      <c r="M37" s="1"/>
      <c r="N37" s="1"/>
      <c r="O37" s="1"/>
      <c r="P37" s="1"/>
      <c r="Q37" s="1"/>
      <c r="R37" s="1"/>
    </row>
    <row r="38" spans="1:19" x14ac:dyDescent="0.25">
      <c r="A38" s="3">
        <v>3</v>
      </c>
      <c r="B38" s="1"/>
      <c r="C38" s="1"/>
      <c r="D38" s="1"/>
      <c r="E38" s="1"/>
      <c r="F38" s="1"/>
      <c r="G38" s="1"/>
      <c r="H38" s="1"/>
      <c r="I38" s="1"/>
      <c r="K38" s="3">
        <v>3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3">
        <v>4</v>
      </c>
      <c r="B39" s="1"/>
      <c r="C39" s="1"/>
      <c r="D39" s="1"/>
      <c r="E39" s="1"/>
      <c r="F39" s="1"/>
      <c r="G39" s="1"/>
      <c r="H39" s="1"/>
      <c r="I39" s="1"/>
      <c r="K39" s="3">
        <v>4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3">
        <v>5</v>
      </c>
      <c r="B40" s="1"/>
      <c r="C40" s="1"/>
      <c r="D40" s="1"/>
      <c r="E40" s="1"/>
      <c r="F40" s="1"/>
      <c r="G40" s="1"/>
      <c r="H40" s="1"/>
      <c r="I40" s="1"/>
      <c r="K40" s="3">
        <v>5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3">
        <v>6</v>
      </c>
      <c r="B41" s="1"/>
      <c r="C41" s="1"/>
      <c r="D41" s="1"/>
      <c r="E41" s="1"/>
      <c r="F41" s="1"/>
      <c r="G41" s="1"/>
      <c r="H41" s="1"/>
      <c r="I41" s="1"/>
      <c r="K41" s="3">
        <v>6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3">
        <v>7</v>
      </c>
      <c r="B42" s="1"/>
      <c r="C42" s="1"/>
      <c r="D42" s="1"/>
      <c r="E42" s="1"/>
      <c r="F42" s="1"/>
      <c r="G42" s="1"/>
      <c r="H42" s="1"/>
      <c r="I42" s="1"/>
      <c r="K42" s="3">
        <v>7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B43" t="s">
        <v>11</v>
      </c>
      <c r="L43" t="s">
        <v>11</v>
      </c>
    </row>
    <row r="44" spans="1:19" x14ac:dyDescent="0.25">
      <c r="B44" t="s">
        <v>14</v>
      </c>
      <c r="N44" t="s">
        <v>19</v>
      </c>
    </row>
    <row r="45" spans="1:19" x14ac:dyDescent="0.25">
      <c r="B45" t="s">
        <v>12</v>
      </c>
      <c r="O45" t="s">
        <v>15</v>
      </c>
    </row>
    <row r="46" spans="1:19" x14ac:dyDescent="0.25">
      <c r="D4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Round 1</vt:lpstr>
      <vt:lpstr>Round 2</vt:lpstr>
      <vt:lpstr>Round 3</vt:lpstr>
      <vt:lpstr>Round 4</vt:lpstr>
      <vt:lpstr>Round 5</vt:lpstr>
      <vt:lpstr>Round 6</vt:lpstr>
      <vt:lpstr>Round 1 vs. Round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2012-05-05T01:24:20Z</dcterms:created>
  <dcterms:modified xsi:type="dcterms:W3CDTF">2012-05-08T20:28:22Z</dcterms:modified>
</cp:coreProperties>
</file>