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Reviewed Version/Revision 2/"/>
    </mc:Choice>
  </mc:AlternateContent>
  <xr:revisionPtr revIDLastSave="844" documentId="13_ncr:1_{06919FED-0BB1-C44E-8619-00AA43605CA1}" xr6:coauthVersionLast="47" xr6:coauthVersionMax="47" xr10:uidLastSave="{4E0D0FA0-C55E-B64B-9B58-917273CB9433}"/>
  <bookViews>
    <workbookView xWindow="0" yWindow="500" windowWidth="28800" windowHeight="15920" activeTab="5" xr2:uid="{EB29A718-2CE6-174F-8972-CCE909784FB0}"/>
  </bookViews>
  <sheets>
    <sheet name="PAH_Standard" sheetId="17" r:id="rId1"/>
    <sheet name="BPCA_Experimental" sheetId="2" r:id="rId2"/>
    <sheet name="BPCA_C400-m" sheetId="27" r:id="rId3"/>
    <sheet name="BPCA_C500-m" sheetId="30" r:id="rId4"/>
    <sheet name="BPCA_C600-m" sheetId="32" r:id="rId5"/>
    <sheet name="BPCA_C700-m" sheetId="34" r:id="rId6"/>
  </sheets>
  <definedNames>
    <definedName name="_xlnm._FilterDatabase" localSheetId="2" hidden="1">'BPCA_C400-m'!$A$5:$V$5</definedName>
    <definedName name="_xlnm._FilterDatabase" localSheetId="3" hidden="1">'BPCA_C500-m'!$A$5:$V$46</definedName>
    <definedName name="solver_adj" localSheetId="2" hidden="1">'BPCA_C400-m'!#REF!</definedName>
    <definedName name="solver_adj" localSheetId="3" hidden="1">'BPCA_C500-m'!#REF!</definedName>
    <definedName name="solver_adj" localSheetId="4" hidden="1">'BPCA_C600-m'!#REF!</definedName>
    <definedName name="solver_adj" localSheetId="5" hidden="1">'BPCA_C700-m'!#REF!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'BPCA_C400-m'!$H$43</definedName>
    <definedName name="solver_lhs1" localSheetId="3" hidden="1">'BPCA_C500-m'!$H$43</definedName>
    <definedName name="solver_lhs1" localSheetId="4" hidden="1">'BPCA_C600-m'!$H$43</definedName>
    <definedName name="solver_lhs1" localSheetId="5" hidden="1">'BPCA_C700-m'!$H$43</definedName>
    <definedName name="solver_lhs2" localSheetId="2" hidden="1">'BPCA_C400-m'!$J$43</definedName>
    <definedName name="solver_lhs2" localSheetId="3" hidden="1">'BPCA_C500-m'!$J$43</definedName>
    <definedName name="solver_lhs2" localSheetId="4" hidden="1">'BPCA_C600-m'!$J$43</definedName>
    <definedName name="solver_lhs2" localSheetId="5" hidden="1">'BPCA_C700-m'!$J$43</definedName>
    <definedName name="solver_lhs3" localSheetId="2" hidden="1">'BPCA_C400-m'!$K$43</definedName>
    <definedName name="solver_lhs3" localSheetId="3" hidden="1">'BPCA_C500-m'!$K$43</definedName>
    <definedName name="solver_lhs3" localSheetId="4" hidden="1">'BPCA_C600-m'!$K$43</definedName>
    <definedName name="solver_lhs3" localSheetId="5" hidden="1">'BPCA_C700-m'!$K$43</definedName>
    <definedName name="solver_lhs4" localSheetId="2" hidden="1">'BPCA_C400-m'!#REF!</definedName>
    <definedName name="solver_lhs4" localSheetId="3" hidden="1">'BPCA_C500-m'!#REF!</definedName>
    <definedName name="solver_lhs4" localSheetId="4" hidden="1">'BPCA_C600-m'!#REF!</definedName>
    <definedName name="solver_lhs4" localSheetId="5" hidden="1">'BPCA_C700-m'!#REF!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'BPCA_C400-m'!$L$43</definedName>
    <definedName name="solver_opt" localSheetId="3" hidden="1">'BPCA_C500-m'!$L$43</definedName>
    <definedName name="solver_opt" localSheetId="4" hidden="1">'BPCA_C600-m'!$L$43</definedName>
    <definedName name="solver_opt" localSheetId="5" hidden="1">'BPCA_C700-m'!$L$43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4" l="1"/>
  <c r="H40" i="34"/>
  <c r="I40" i="34"/>
  <c r="J40" i="34"/>
  <c r="K40" i="34"/>
  <c r="L40" i="34"/>
  <c r="G40" i="34"/>
  <c r="H40" i="32"/>
  <c r="I40" i="32"/>
  <c r="J40" i="32"/>
  <c r="K40" i="32"/>
  <c r="L40" i="32"/>
  <c r="G40" i="32"/>
  <c r="G40" i="30"/>
  <c r="H40" i="30"/>
  <c r="I40" i="30"/>
  <c r="J40" i="30"/>
  <c r="K40" i="30"/>
  <c r="L40" i="30"/>
  <c r="L40" i="27"/>
  <c r="K40" i="27"/>
  <c r="J40" i="27"/>
  <c r="I40" i="27"/>
  <c r="H40" i="27"/>
  <c r="G40" i="27"/>
  <c r="M40" i="30"/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G17" i="34" s="1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G17" i="32" s="1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G9" i="32"/>
  <c r="T8" i="32"/>
  <c r="Q8" i="32"/>
  <c r="P8" i="32"/>
  <c r="O8" i="32"/>
  <c r="N8" i="32"/>
  <c r="T7" i="32"/>
  <c r="Q7" i="32"/>
  <c r="P7" i="32"/>
  <c r="O7" i="32"/>
  <c r="N7" i="32"/>
  <c r="G7" i="32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Q39" i="30"/>
  <c r="O39" i="30"/>
  <c r="N39" i="30"/>
  <c r="L39" i="30"/>
  <c r="K39" i="30"/>
  <c r="J39" i="30"/>
  <c r="D39" i="30"/>
  <c r="T39" i="30" s="1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O31" i="30"/>
  <c r="N31" i="30"/>
  <c r="L31" i="30"/>
  <c r="K31" i="30"/>
  <c r="J31" i="30"/>
  <c r="H31" i="30"/>
  <c r="D31" i="30"/>
  <c r="P31" i="30" s="1"/>
  <c r="Q30" i="30"/>
  <c r="O30" i="30"/>
  <c r="N30" i="30"/>
  <c r="L30" i="30"/>
  <c r="K30" i="30"/>
  <c r="J30" i="30"/>
  <c r="H30" i="30"/>
  <c r="D30" i="30"/>
  <c r="T30" i="30" s="1"/>
  <c r="Q29" i="30"/>
  <c r="O29" i="30"/>
  <c r="N29" i="30"/>
  <c r="L29" i="30"/>
  <c r="K29" i="30"/>
  <c r="J29" i="30"/>
  <c r="H29" i="30"/>
  <c r="D29" i="30"/>
  <c r="T29" i="30" s="1"/>
  <c r="Q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J17" i="30" s="1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O40" i="30" s="1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28" i="34" l="1"/>
  <c r="P36" i="32"/>
  <c r="T38" i="30"/>
  <c r="P28" i="30"/>
  <c r="P29" i="30"/>
  <c r="P32" i="34"/>
  <c r="P39" i="34"/>
  <c r="P33" i="34"/>
  <c r="P31" i="34"/>
  <c r="P35" i="34"/>
  <c r="T36" i="34"/>
  <c r="T26" i="34"/>
  <c r="T33" i="32"/>
  <c r="T31" i="32"/>
  <c r="T29" i="32"/>
  <c r="P30" i="32"/>
  <c r="P40" i="32" s="1"/>
  <c r="R32" i="32" s="1"/>
  <c r="T39" i="32"/>
  <c r="P39" i="30"/>
  <c r="P30" i="30"/>
  <c r="G50" i="30"/>
  <c r="T33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T37" i="32"/>
  <c r="G48" i="30"/>
  <c r="N40" i="30"/>
  <c r="Q40" i="30"/>
  <c r="T37" i="30"/>
  <c r="G41" i="32" l="1"/>
  <c r="G43" i="32" s="1"/>
  <c r="G46" i="32" s="1"/>
  <c r="G41" i="34"/>
  <c r="L43" i="34" s="1"/>
  <c r="L46" i="34" s="1"/>
  <c r="P40" i="30"/>
  <c r="G41" i="30"/>
  <c r="J43" i="30" s="1"/>
  <c r="J46" i="30" s="1"/>
  <c r="S13" i="34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G51" i="32"/>
  <c r="G52" i="32" s="1"/>
  <c r="G56" i="30"/>
  <c r="G51" i="30"/>
  <c r="G52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I43" i="34" l="1"/>
  <c r="I46" i="34" s="1"/>
  <c r="K43" i="30"/>
  <c r="K46" i="30" s="1"/>
  <c r="L43" i="30"/>
  <c r="L46" i="30" s="1"/>
  <c r="H43" i="32"/>
  <c r="H46" i="32" s="1"/>
  <c r="K43" i="32"/>
  <c r="K46" i="32" s="1"/>
  <c r="H43" i="30"/>
  <c r="H46" i="30" s="1"/>
  <c r="G43" i="30"/>
  <c r="G46" i="30" s="1"/>
  <c r="I43" i="30"/>
  <c r="I46" i="30" s="1"/>
  <c r="T29" i="27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O40" i="27" l="1"/>
  <c r="G48" i="27" s="1"/>
  <c r="E34" i="2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G41" i="27" l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52" i="27" s="1"/>
  <c r="G43" i="27"/>
  <c r="G46" i="27" s="1"/>
  <c r="G56" i="27"/>
  <c r="K43" i="27"/>
  <c r="K46" i="27" s="1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<sst xmlns="http://schemas.openxmlformats.org/spreadsheetml/2006/main" count="421" uniqueCount="136">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</sst>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u/>
      <sz val="12"/>
      <color theme="1"/>
      <name val="Times New Roman"/>
      <family val="1"/>
    </font>
    <font>
      <sz val="13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'BPCA_C600-m'!$G$43:$L$43</c:f>
              <c:numCache>
                <c:formatCode>0.0000</c:formatCode>
                <c:ptCount val="6"/>
                <c:pt idx="0">
                  <c:v>2.3076923076923082E-2</c:v>
                </c:pt>
                <c:pt idx="1">
                  <c:v>6.7455621301775154E-2</c:v>
                </c:pt>
                <c:pt idx="2">
                  <c:v>3.461538461538461E-2</c:v>
                </c:pt>
                <c:pt idx="3">
                  <c:v>0.13990384615384616</c:v>
                </c:pt>
                <c:pt idx="4">
                  <c:v>0.32435897435897437</c:v>
                </c:pt>
                <c:pt idx="5">
                  <c:v>0.41058925049309664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04" t="s">
        <v>4</v>
      </c>
      <c r="C6" s="99" t="s">
        <v>5</v>
      </c>
      <c r="D6" s="99" t="s">
        <v>6</v>
      </c>
      <c r="E6" s="99" t="s">
        <v>7</v>
      </c>
      <c r="F6" s="99" t="s">
        <v>8</v>
      </c>
      <c r="G6" s="99" t="s">
        <v>9</v>
      </c>
      <c r="H6" s="111" t="str">
        <f>HYPERLINK("#BPCA!B5","BPCA types")</f>
        <v>BPCA types</v>
      </c>
      <c r="I6" s="111"/>
      <c r="J6" s="111"/>
      <c r="K6" s="111"/>
      <c r="L6" s="111"/>
      <c r="M6" s="112"/>
    </row>
    <row r="7" spans="2:18">
      <c r="B7" s="105"/>
      <c r="C7" s="100"/>
      <c r="D7" s="100"/>
      <c r="E7" s="100"/>
      <c r="F7" s="100"/>
      <c r="G7" s="100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103" t="s">
        <v>12</v>
      </c>
      <c r="C8" s="102"/>
      <c r="D8" s="102">
        <v>14</v>
      </c>
      <c r="E8" s="102">
        <v>94.4</v>
      </c>
      <c r="F8" s="102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103"/>
      <c r="C9" s="102"/>
      <c r="D9" s="102"/>
      <c r="E9" s="102"/>
      <c r="F9" s="102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8" t="s">
        <v>15</v>
      </c>
      <c r="C10" s="102"/>
      <c r="D10" s="102">
        <v>14</v>
      </c>
      <c r="E10" s="102">
        <v>94.4</v>
      </c>
      <c r="F10" s="102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8"/>
      <c r="C11" s="102"/>
      <c r="D11" s="102"/>
      <c r="E11" s="102"/>
      <c r="F11" s="102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8" t="s">
        <v>16</v>
      </c>
      <c r="C12" s="102"/>
      <c r="D12" s="102">
        <v>18</v>
      </c>
      <c r="E12" s="102">
        <v>92.3</v>
      </c>
      <c r="F12" s="102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8"/>
      <c r="C13" s="102"/>
      <c r="D13" s="102"/>
      <c r="E13" s="102"/>
      <c r="F13" s="102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8" t="s">
        <v>17</v>
      </c>
      <c r="C14" s="102"/>
      <c r="D14" s="102">
        <v>18</v>
      </c>
      <c r="E14" s="102">
        <v>94.7</v>
      </c>
      <c r="F14" s="102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8"/>
      <c r="C15" s="102"/>
      <c r="D15" s="102"/>
      <c r="E15" s="102"/>
      <c r="F15" s="102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103" t="s">
        <v>18</v>
      </c>
      <c r="C16" s="102"/>
      <c r="D16" s="102">
        <v>16</v>
      </c>
      <c r="E16" s="102">
        <v>95</v>
      </c>
      <c r="F16" s="102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103"/>
      <c r="C17" s="102"/>
      <c r="D17" s="102"/>
      <c r="E17" s="102"/>
      <c r="F17" s="102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103" t="s">
        <v>19</v>
      </c>
      <c r="C18" s="102"/>
      <c r="D18" s="102">
        <v>16</v>
      </c>
      <c r="E18" s="102">
        <v>77.400000000000006</v>
      </c>
      <c r="F18" s="102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103"/>
      <c r="C19" s="102"/>
      <c r="D19" s="102"/>
      <c r="E19" s="102"/>
      <c r="F19" s="102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8" t="s">
        <v>20</v>
      </c>
      <c r="C20" s="102"/>
      <c r="D20" s="102">
        <v>20</v>
      </c>
      <c r="E20" s="102">
        <v>95.2</v>
      </c>
      <c r="F20" s="102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8"/>
      <c r="C21" s="102"/>
      <c r="D21" s="102"/>
      <c r="E21" s="102"/>
      <c r="F21" s="102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103" t="s">
        <v>21</v>
      </c>
      <c r="C22" s="102"/>
      <c r="D22" s="102">
        <v>22</v>
      </c>
      <c r="E22" s="102">
        <v>95.5</v>
      </c>
      <c r="F22" s="102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103"/>
      <c r="C23" s="102"/>
      <c r="D23" s="102"/>
      <c r="E23" s="102"/>
      <c r="F23" s="102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103" t="s">
        <v>22</v>
      </c>
      <c r="C24" s="102"/>
      <c r="D24" s="102">
        <v>24</v>
      </c>
      <c r="E24" s="102">
        <v>96</v>
      </c>
      <c r="F24" s="102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103"/>
      <c r="C25" s="102"/>
      <c r="D25" s="102"/>
      <c r="E25" s="102"/>
      <c r="F25" s="102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01" t="s">
        <v>24</v>
      </c>
      <c r="C30" s="101"/>
      <c r="D30" s="101"/>
      <c r="E30" s="101"/>
      <c r="F30" s="101"/>
      <c r="G30" s="101"/>
      <c r="H30" s="101"/>
      <c r="I30" s="101"/>
      <c r="J30" s="101"/>
    </row>
    <row r="31" spans="2:13" ht="16" customHeight="1">
      <c r="B31" s="110" t="s">
        <v>25</v>
      </c>
      <c r="C31" s="110"/>
      <c r="D31" s="110"/>
      <c r="E31" s="110"/>
      <c r="F31" s="110"/>
      <c r="G31" s="110"/>
      <c r="H31" s="110"/>
      <c r="I31" s="110"/>
      <c r="J31" s="110"/>
      <c r="K31" s="110"/>
    </row>
    <row r="32" spans="2:13">
      <c r="B32" s="110"/>
      <c r="C32" s="110"/>
      <c r="D32" s="110"/>
      <c r="E32" s="110"/>
      <c r="F32" s="110"/>
      <c r="G32" s="110"/>
      <c r="H32" s="110"/>
      <c r="I32" s="110"/>
      <c r="J32" s="110"/>
      <c r="K32" s="110"/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2"/>
      <c r="C34" s="2"/>
      <c r="D34" s="2"/>
      <c r="E34" s="2"/>
      <c r="F34" s="2"/>
      <c r="G34" s="2"/>
    </row>
    <row r="35" spans="2:11">
      <c r="B35" s="113" t="s">
        <v>26</v>
      </c>
      <c r="C35" s="113"/>
      <c r="D35" s="113"/>
      <c r="E35" s="113"/>
      <c r="F35" s="113"/>
      <c r="G35" s="113"/>
      <c r="H35" s="113"/>
      <c r="I35" s="113"/>
      <c r="J35" s="113"/>
    </row>
    <row r="36" spans="2:11" ht="16" customHeight="1">
      <c r="B36" s="109" t="s">
        <v>124</v>
      </c>
      <c r="C36" s="109"/>
      <c r="D36" s="109"/>
      <c r="E36" s="109"/>
      <c r="F36" s="109"/>
      <c r="G36" s="109"/>
      <c r="H36" s="109"/>
      <c r="I36" s="109"/>
      <c r="J36" s="109"/>
      <c r="K36" s="109"/>
    </row>
    <row r="37" spans="2:11">
      <c r="B37" s="109"/>
      <c r="C37" s="109"/>
      <c r="D37" s="109"/>
      <c r="E37" s="109"/>
      <c r="F37" s="109"/>
      <c r="G37" s="109"/>
      <c r="H37" s="109"/>
      <c r="I37" s="109"/>
      <c r="J37" s="109"/>
      <c r="K37" s="109"/>
    </row>
    <row r="38" spans="2:11">
      <c r="B38" s="106" t="s">
        <v>27</v>
      </c>
      <c r="C38" s="106"/>
      <c r="D38" s="106"/>
      <c r="E38" s="106"/>
      <c r="F38" s="106"/>
      <c r="G38" s="106"/>
      <c r="H38" s="106"/>
      <c r="I38" s="106"/>
      <c r="J38" s="106"/>
    </row>
    <row r="39" spans="2:11" ht="35" customHeight="1">
      <c r="B39" s="107" t="s">
        <v>28</v>
      </c>
      <c r="C39" s="107"/>
      <c r="D39" s="107"/>
      <c r="E39" s="107"/>
      <c r="F39" s="107"/>
      <c r="G39" s="107"/>
      <c r="H39" s="107"/>
      <c r="I39" s="107"/>
      <c r="J39" s="107"/>
      <c r="K39" s="107"/>
    </row>
    <row r="40" spans="2:11">
      <c r="B40" s="106" t="s">
        <v>125</v>
      </c>
      <c r="C40" s="106"/>
      <c r="D40" s="106"/>
      <c r="E40" s="106"/>
      <c r="F40" s="106"/>
      <c r="G40" s="106"/>
      <c r="H40" s="106"/>
      <c r="I40" s="106"/>
      <c r="J40" s="106"/>
      <c r="K40" s="106"/>
    </row>
    <row r="41" spans="2:11">
      <c r="B41" s="107" t="s">
        <v>29</v>
      </c>
      <c r="C41" s="107"/>
      <c r="D41" s="107"/>
      <c r="E41" s="107"/>
      <c r="F41" s="107"/>
      <c r="G41" s="107"/>
      <c r="H41" s="107"/>
      <c r="I41" s="107"/>
      <c r="J41" s="107"/>
      <c r="K41" s="107"/>
    </row>
    <row r="42" spans="2:11">
      <c r="B42" s="107"/>
      <c r="C42" s="107"/>
      <c r="D42" s="107"/>
      <c r="E42" s="107"/>
      <c r="F42" s="107"/>
      <c r="G42" s="107"/>
      <c r="H42" s="107"/>
      <c r="I42" s="107"/>
      <c r="J42" s="107"/>
      <c r="K42" s="107"/>
    </row>
    <row r="43" spans="2:11">
      <c r="B43" s="107"/>
      <c r="C43" s="107"/>
      <c r="D43" s="107"/>
      <c r="E43" s="107"/>
      <c r="F43" s="107"/>
      <c r="G43" s="107"/>
      <c r="H43" s="107"/>
      <c r="I43" s="107"/>
      <c r="J43" s="107"/>
      <c r="K43" s="107"/>
    </row>
  </sheetData>
  <mergeCells count="60"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/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7" t="s">
        <v>45</v>
      </c>
      <c r="C10" s="118"/>
      <c r="D10" s="118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6" t="s">
        <v>107</v>
      </c>
      <c r="C12" s="126"/>
      <c r="D12" s="126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6" t="s">
        <v>108</v>
      </c>
      <c r="C13" s="126"/>
      <c r="D13" s="126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9" t="s">
        <v>46</v>
      </c>
      <c r="C15" s="120"/>
      <c r="D15" s="120"/>
      <c r="E15" s="120"/>
      <c r="F15" s="120"/>
      <c r="G15" s="120"/>
      <c r="H15" s="121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9" t="s">
        <v>47</v>
      </c>
      <c r="C24" s="120"/>
      <c r="D24" s="120"/>
      <c r="E24" s="120"/>
      <c r="F24" s="120"/>
      <c r="G24" s="120"/>
      <c r="H24" s="121"/>
      <c r="P24" s="45"/>
      <c r="Q24" s="45"/>
      <c r="R24" s="45"/>
    </row>
    <row r="25" spans="2:18">
      <c r="B25" s="124" t="s">
        <v>48</v>
      </c>
      <c r="C25" s="125"/>
      <c r="D25" s="125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4" t="s">
        <v>103</v>
      </c>
      <c r="C26" s="125"/>
      <c r="D26" s="125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4" t="s">
        <v>104</v>
      </c>
      <c r="C27" s="125"/>
      <c r="D27" s="125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4" t="s">
        <v>105</v>
      </c>
      <c r="C28" s="125"/>
      <c r="D28" s="125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2" t="s">
        <v>49</v>
      </c>
      <c r="C29" s="123"/>
      <c r="D29" s="123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4" t="s">
        <v>126</v>
      </c>
      <c r="C32" s="115"/>
      <c r="D32" s="115"/>
      <c r="E32" s="116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 ht="17">
      <c r="B34" s="37" t="s">
        <v>53</v>
      </c>
      <c r="C34" s="1">
        <v>61</v>
      </c>
      <c r="D34" s="1">
        <v>23</v>
      </c>
      <c r="E34" s="54">
        <f t="shared" ref="E34:E44" si="2">D34/C34</f>
        <v>0.37704918032786883</v>
      </c>
      <c r="F34" s="97"/>
    </row>
    <row r="35" spans="2:17">
      <c r="B35" s="37" t="s">
        <v>54</v>
      </c>
      <c r="C35" s="1">
        <v>74</v>
      </c>
      <c r="D35" s="1">
        <v>96</v>
      </c>
      <c r="E35" s="54">
        <f t="shared" si="2"/>
        <v>1.2972972972972974</v>
      </c>
      <c r="F35" s="98"/>
    </row>
    <row r="36" spans="2:17">
      <c r="B36" s="37" t="s">
        <v>55</v>
      </c>
      <c r="C36" s="1">
        <v>93</v>
      </c>
      <c r="D36" s="1">
        <v>126</v>
      </c>
      <c r="E36" s="54">
        <f t="shared" si="2"/>
        <v>1.3548387096774193</v>
      </c>
      <c r="F36" s="98"/>
    </row>
    <row r="37" spans="2:17">
      <c r="B37" s="37" t="s">
        <v>56</v>
      </c>
      <c r="C37" s="1">
        <v>42</v>
      </c>
      <c r="D37" s="1">
        <v>22</v>
      </c>
      <c r="E37" s="54">
        <f t="shared" si="2"/>
        <v>0.52380952380952384</v>
      </c>
      <c r="F37" s="98"/>
    </row>
    <row r="38" spans="2:17">
      <c r="B38" s="37" t="s">
        <v>57</v>
      </c>
      <c r="C38" s="1">
        <v>45</v>
      </c>
      <c r="D38" s="1">
        <v>32</v>
      </c>
      <c r="E38" s="54">
        <f t="shared" si="2"/>
        <v>0.71111111111111114</v>
      </c>
      <c r="F38" s="98"/>
    </row>
    <row r="39" spans="2:17">
      <c r="B39" s="37" t="s">
        <v>58</v>
      </c>
      <c r="C39" s="1">
        <v>162</v>
      </c>
      <c r="D39" s="1">
        <v>177</v>
      </c>
      <c r="E39" s="54">
        <f t="shared" si="2"/>
        <v>1.0925925925925926</v>
      </c>
      <c r="F39" s="98"/>
    </row>
    <row r="40" spans="2:17">
      <c r="B40" s="37" t="s">
        <v>59</v>
      </c>
      <c r="C40" s="1">
        <v>67</v>
      </c>
      <c r="D40" s="1">
        <v>83</v>
      </c>
      <c r="E40" s="54">
        <f t="shared" si="2"/>
        <v>1.2388059701492538</v>
      </c>
      <c r="F40" s="98"/>
    </row>
    <row r="41" spans="2:17">
      <c r="B41" s="37" t="s">
        <v>60</v>
      </c>
      <c r="C41" s="1">
        <v>183</v>
      </c>
      <c r="D41" s="1">
        <v>178</v>
      </c>
      <c r="E41" s="54">
        <f t="shared" si="2"/>
        <v>0.97267759562841527</v>
      </c>
      <c r="F41" s="98"/>
    </row>
    <row r="42" spans="2:17">
      <c r="B42" s="37" t="s">
        <v>61</v>
      </c>
      <c r="C42" s="1">
        <v>192</v>
      </c>
      <c r="D42" s="1">
        <v>175</v>
      </c>
      <c r="E42" s="54">
        <f t="shared" si="2"/>
        <v>0.91145833333333337</v>
      </c>
      <c r="F42" s="98"/>
    </row>
    <row r="43" spans="2:17">
      <c r="B43" s="37" t="s">
        <v>62</v>
      </c>
      <c r="C43" s="1">
        <v>64</v>
      </c>
      <c r="D43" s="1">
        <v>74</v>
      </c>
      <c r="E43" s="54">
        <f t="shared" si="2"/>
        <v>1.15625</v>
      </c>
      <c r="F43" s="98"/>
    </row>
    <row r="44" spans="2:17">
      <c r="B44" s="55" t="s">
        <v>63</v>
      </c>
      <c r="C44" s="56">
        <v>72</v>
      </c>
      <c r="D44" s="56">
        <v>28</v>
      </c>
      <c r="E44" s="57">
        <f t="shared" si="2"/>
        <v>0.3888888888888889</v>
      </c>
      <c r="F44" s="98"/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2.4009603841536618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8.4033613445378155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10.56422569027611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69.987995198079233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144</v>
      </c>
      <c r="R28" s="70">
        <f t="shared" si="4"/>
        <v>4.8801369863013697</v>
      </c>
      <c r="S28" s="70">
        <f t="shared" si="5"/>
        <v>8.6434573829531818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M7:M39)</f>
        <v>4</v>
      </c>
      <c r="H40" s="59">
        <f>SUMPRODUCT(H7:H39, M7:M39)</f>
        <v>13.040000000000001</v>
      </c>
      <c r="I40" s="59">
        <f>SUMPRODUCT(I7:I39, M7:M39)</f>
        <v>6</v>
      </c>
      <c r="J40" s="59">
        <f>SUMPRODUCT(J7:J39, M7:M39)</f>
        <v>13.754285714285714</v>
      </c>
      <c r="K40" s="59">
        <f>SUMPRODUCT(K7:K39, M7:M39)</f>
        <v>30.982857142857142</v>
      </c>
      <c r="L40" s="59">
        <f>SUMPRODUCT(L7:L39, M7:M39)</f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1666</v>
      </c>
    </row>
    <row r="41" spans="1:20">
      <c r="C41" s="60"/>
      <c r="D41" s="1"/>
      <c r="F41" s="73" t="s">
        <v>92</v>
      </c>
      <c r="G41" s="130">
        <f>SUM(G40:L40)</f>
        <v>89.999999999999986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8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K46" si="9">ABS(G43-G44)/G44</f>
        <v>2.8520984575013692E-2</v>
      </c>
      <c r="H46" s="59">
        <f t="shared" si="9"/>
        <v>2.9717161095463653E-2</v>
      </c>
      <c r="I46" s="59">
        <f t="shared" si="9"/>
        <v>1.4933535681920268E-2</v>
      </c>
      <c r="J46" s="59">
        <f t="shared" si="9"/>
        <v>3.2496989558770382E-3</v>
      </c>
      <c r="K46" s="59">
        <f t="shared" si="9"/>
        <v>4.4502925211673046E-2</v>
      </c>
      <c r="L46" s="59">
        <f>ABS(L43-L44)/L44</f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7" t="s">
        <v>123</v>
      </c>
      <c r="I49" s="127"/>
      <c r="J49" s="127"/>
      <c r="K49" s="127"/>
      <c r="L49" s="127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0.35659246575342468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-3.6785774374906155E-2</v>
      </c>
      <c r="H52" s="127"/>
      <c r="I52" s="127"/>
      <c r="J52" s="127"/>
      <c r="K52" s="127"/>
      <c r="L52" s="127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0.56059515238780899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1.3979496738117427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6.5237651444547993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1.1183597390493942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9.226467847157501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2.7958993476234855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63.560111835973906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3.075489282385834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4.5666356011183593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54</v>
      </c>
      <c r="R30" s="70">
        <f t="shared" si="4"/>
        <v>1.4622258326563771</v>
      </c>
      <c r="S30" s="70">
        <f t="shared" si="5"/>
        <v>2.516309412861137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20</v>
      </c>
      <c r="R31" s="70">
        <f t="shared" si="4"/>
        <v>0.53614947197400487</v>
      </c>
      <c r="S31" s="70">
        <f t="shared" si="5"/>
        <v>0.93196644920782845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44</v>
      </c>
      <c r="R32" s="70">
        <f t="shared" si="4"/>
        <v>1.1697806661251016</v>
      </c>
      <c r="S32" s="70">
        <f t="shared" si="5"/>
        <v>2.0503261882572228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48</v>
      </c>
      <c r="R38" s="70">
        <f t="shared" si="4"/>
        <v>1.6246953696181965</v>
      </c>
      <c r="S38" s="70">
        <f t="shared" si="5"/>
        <v>2.2367194780987885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4</v>
      </c>
      <c r="H40" s="59">
        <f t="shared" ref="H40:L40" si="8">SUMPRODUCT(H7:H39, $M$7:$M$39)</f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2146</v>
      </c>
    </row>
    <row r="41" spans="1:20">
      <c r="C41" s="60"/>
      <c r="D41" s="1"/>
      <c r="F41" s="73" t="s">
        <v>92</v>
      </c>
      <c r="G41" s="130">
        <f>SUM(G40:L40)</f>
        <v>109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0.34865962632006497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-4.0494275382282896E-3</v>
      </c>
      <c r="H52" s="127"/>
      <c r="I52" s="127"/>
      <c r="J52" s="127"/>
      <c r="K52" s="127"/>
      <c r="L52" s="127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0.78367710720651895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6</v>
      </c>
      <c r="N12" s="19">
        <f t="shared" si="0"/>
        <v>6.3829787234042552</v>
      </c>
      <c r="O12" s="19">
        <f t="shared" si="1"/>
        <v>5</v>
      </c>
      <c r="P12" s="70">
        <f t="shared" si="2"/>
        <v>132</v>
      </c>
      <c r="Q12" s="70">
        <f t="shared" si="3"/>
        <v>84</v>
      </c>
      <c r="R12" s="70">
        <f t="shared" si="4"/>
        <v>1.8492574950966658</v>
      </c>
      <c r="S12" s="70">
        <f t="shared" si="5"/>
        <v>3.7533512064343162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11</v>
      </c>
      <c r="N24" s="19">
        <f t="shared" si="0"/>
        <v>11.702127659574469</v>
      </c>
      <c r="O24" s="19">
        <f t="shared" si="1"/>
        <v>24</v>
      </c>
      <c r="P24" s="70">
        <f t="shared" si="2"/>
        <v>726</v>
      </c>
      <c r="Q24" s="70">
        <f t="shared" si="3"/>
        <v>220</v>
      </c>
      <c r="R24" s="70">
        <f t="shared" si="4"/>
        <v>10.170916223031663</v>
      </c>
      <c r="S24" s="70">
        <f t="shared" si="5"/>
        <v>9.8302055406613054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30</v>
      </c>
      <c r="N25" s="19">
        <f t="shared" si="0"/>
        <v>31.914893617021278</v>
      </c>
      <c r="O25" s="19">
        <f t="shared" si="1"/>
        <v>25</v>
      </c>
      <c r="P25" s="70">
        <f t="shared" si="2"/>
        <v>2100</v>
      </c>
      <c r="Q25" s="70">
        <f t="shared" si="3"/>
        <v>660</v>
      </c>
      <c r="R25" s="70">
        <f t="shared" si="4"/>
        <v>29.420005603810591</v>
      </c>
      <c r="S25" s="70">
        <f t="shared" si="5"/>
        <v>29.490616621983911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50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52.675819557298965</v>
      </c>
      <c r="S26" s="70">
        <f t="shared" si="5"/>
        <v>46.201966041108136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10.638297872340425</v>
      </c>
      <c r="O34" s="19">
        <f t="shared" si="1"/>
        <v>13</v>
      </c>
      <c r="P34" s="70">
        <f t="shared" si="2"/>
        <v>420</v>
      </c>
      <c r="Q34" s="70">
        <f t="shared" si="3"/>
        <v>240</v>
      </c>
      <c r="R34" s="70">
        <f t="shared" si="4"/>
        <v>5.8840011207621181</v>
      </c>
      <c r="S34" s="70">
        <f t="shared" si="5"/>
        <v>10.723860589812332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2.4000000000000004</v>
      </c>
      <c r="H40" s="59">
        <f t="shared" ref="H40:L40" si="8">SUMPRODUCT(H7:H39, $M$7:$M$39)</f>
        <v>7.0153846153846153</v>
      </c>
      <c r="I40" s="59">
        <f t="shared" si="8"/>
        <v>3.5999999999999996</v>
      </c>
      <c r="J40" s="59">
        <f t="shared" si="8"/>
        <v>14.55</v>
      </c>
      <c r="K40" s="59">
        <f t="shared" si="8"/>
        <v>33.733333333333334</v>
      </c>
      <c r="L40" s="59">
        <f t="shared" si="8"/>
        <v>42.70128205128205</v>
      </c>
      <c r="M40" s="70">
        <f>SUM(M6:M39)</f>
        <v>104</v>
      </c>
      <c r="N40" s="19">
        <f>SUM(N6:N27)</f>
        <v>100</v>
      </c>
      <c r="O40" s="19">
        <f>ROUND(AVERAGEIF(O6:O39,"&gt;0"),0)</f>
        <v>19</v>
      </c>
      <c r="P40" s="70">
        <f>SUM(P6:P39)</f>
        <v>7138</v>
      </c>
      <c r="Q40" s="70">
        <f>SUM(Q6:Q39)</f>
        <v>2238</v>
      </c>
    </row>
    <row r="41" spans="1:20">
      <c r="C41" s="60"/>
      <c r="D41" s="1"/>
      <c r="F41" s="73" t="s">
        <v>92</v>
      </c>
      <c r="G41" s="130">
        <f>SUM(G40:L40)</f>
        <v>104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2.3076923076923082E-2</v>
      </c>
      <c r="H43" s="74">
        <f>H40/$G$41</f>
        <v>6.7455621301775154E-2</v>
      </c>
      <c r="I43" s="74">
        <f t="shared" ref="I43" si="9">I40/$G$41</f>
        <v>3.461538461538461E-2</v>
      </c>
      <c r="J43" s="74">
        <f>J40/$G$41</f>
        <v>0.13990384615384616</v>
      </c>
      <c r="K43" s="74">
        <f>K40/$G$41</f>
        <v>0.32435897435897437</v>
      </c>
      <c r="L43" s="74">
        <f>L40/$G$41</f>
        <v>0.41058925049309664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0.14978741700855547</v>
      </c>
      <c r="H46" s="59">
        <f t="shared" si="10"/>
        <v>4.4724999978795294E-3</v>
      </c>
      <c r="I46" s="59">
        <f t="shared" si="10"/>
        <v>1.9737626911707972E-3</v>
      </c>
      <c r="J46" s="59">
        <f t="shared" si="10"/>
        <v>7.5818204390003419E-2</v>
      </c>
      <c r="K46" s="59">
        <f t="shared" si="10"/>
        <v>1.739048259372853E-3</v>
      </c>
      <c r="L46" s="59">
        <f t="shared" si="10"/>
        <v>2.9933266097573193E-2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0.31353320257775286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-1.3015073366803187E-2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0.91960834836382377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tabSelected="1"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0.5181347150259068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0.62176165803108807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11.398963730569948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77.512953367875653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6.2176165803108807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72</v>
      </c>
      <c r="R34" s="70">
        <f t="shared" si="4"/>
        <v>1.8758374274229568</v>
      </c>
      <c r="S34" s="70">
        <f t="shared" si="5"/>
        <v>3.730569948186528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1.5</v>
      </c>
      <c r="H40" s="59">
        <f t="shared" ref="H40:L40" si="8">SUMPRODUCT(H7:H39, $M$7:$M$39)</f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1930</v>
      </c>
    </row>
    <row r="41" spans="1:20">
      <c r="C41" s="60"/>
      <c r="D41" s="1"/>
      <c r="F41" s="73" t="s">
        <v>92</v>
      </c>
      <c r="G41" s="130">
        <f>SUM(G40:L40)</f>
        <v>88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0.28733065356557985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-8.1217533860871882E-2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0.83234200743494424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BPCA_C400-m</vt:lpstr>
      <vt:lpstr>BPCA_C500-m</vt:lpstr>
      <vt:lpstr>BPCA_C600-m</vt:lpstr>
      <vt:lpstr>BPCA_C700-m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2024-06-19T15:01:46Z</dcterms:modified>
  <cp:category/>
  <cp:contentStatus/>
</cp:coreProperties>
</file>