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baA\OneDrive\Escritorio\IMA_Fungus_submision_FrothEpi\FrothEpi_Github\Fungal_endophyte\data\"/>
    </mc:Choice>
  </mc:AlternateContent>
  <xr:revisionPtr revIDLastSave="0" documentId="13_ncr:1_{EF9072C7-5530-478D-A15C-AC0E2EA961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owcytometry_endophy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3" l="1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M14" i="3" s="1"/>
  <c r="J4" i="3"/>
  <c r="J5" i="3"/>
  <c r="J6" i="3"/>
  <c r="J7" i="3"/>
  <c r="J8" i="3"/>
  <c r="J9" i="3"/>
  <c r="J10" i="3"/>
  <c r="J11" i="3"/>
  <c r="J12" i="3"/>
  <c r="J13" i="3"/>
  <c r="J3" i="3"/>
  <c r="J2" i="3"/>
  <c r="N2" i="3" s="1"/>
  <c r="M2" i="3" l="1"/>
  <c r="O2" i="3"/>
  <c r="L46" i="3"/>
  <c r="L42" i="3"/>
  <c r="L38" i="3"/>
  <c r="M42" i="3"/>
  <c r="M46" i="3"/>
  <c r="M38" i="3"/>
  <c r="L30" i="3"/>
  <c r="L26" i="3"/>
  <c r="M26" i="3"/>
  <c r="L34" i="3"/>
  <c r="L2" i="3"/>
  <c r="M30" i="3"/>
  <c r="M6" i="3"/>
  <c r="M34" i="3"/>
  <c r="M22" i="3"/>
  <c r="L18" i="3"/>
  <c r="L14" i="3"/>
  <c r="M18" i="3"/>
  <c r="L22" i="3"/>
  <c r="L6" i="3"/>
  <c r="L10" i="3"/>
  <c r="M10" i="3"/>
</calcChain>
</file>

<file path=xl/sharedStrings.xml><?xml version="1.0" encoding="utf-8"?>
<sst xmlns="http://schemas.openxmlformats.org/spreadsheetml/2006/main" count="87" uniqueCount="79">
  <si>
    <t>nucleids</t>
  </si>
  <si>
    <t>nucleids_(ST)</t>
  </si>
  <si>
    <t>mean</t>
  </si>
  <si>
    <t>mean_(ST)</t>
  </si>
  <si>
    <t>CV</t>
  </si>
  <si>
    <t>CV_(ST)</t>
  </si>
  <si>
    <t>Sample_ID</t>
  </si>
  <si>
    <t>UZ_15.23(11)</t>
  </si>
  <si>
    <t>UZ_15.23(10)</t>
  </si>
  <si>
    <t>UZ_15.23(12)</t>
  </si>
  <si>
    <t>UZ_16.23(8)</t>
  </si>
  <si>
    <t>UZ_9.23(4)</t>
  </si>
  <si>
    <t>UZ_10.23(4)</t>
  </si>
  <si>
    <t>UZ_12.23(5)</t>
  </si>
  <si>
    <t>UZ_14.23(6)</t>
  </si>
  <si>
    <t>UZ_14.23(9)</t>
  </si>
  <si>
    <t>UZ_14.23(15)</t>
  </si>
  <si>
    <t>UZ_25.22(4)</t>
  </si>
  <si>
    <t>UZ_25.22(13)</t>
  </si>
  <si>
    <t>pg/1C</t>
  </si>
  <si>
    <t>pg/1C_(ST)</t>
  </si>
  <si>
    <t>UZ_9.23(4)_Coll_REP1</t>
  </si>
  <si>
    <t>UZ_9.23(4)_Coll_REP2</t>
  </si>
  <si>
    <t>UZ_9.23(4)_Coll_REP3</t>
  </si>
  <si>
    <t>UZ_9.23(4)_Coll_REP4</t>
  </si>
  <si>
    <t>UZ_10.23(4)_Coll_REP1</t>
  </si>
  <si>
    <t>UZ_10.23(4)_Coll_REP2</t>
  </si>
  <si>
    <t>UZ_10.23(4)_Coll_REP3</t>
  </si>
  <si>
    <t>UZ_10.23(4)_Coll_REP4</t>
  </si>
  <si>
    <t>UZ_12.23(5)_Coll_REP3</t>
  </si>
  <si>
    <t>UZ_12.23(5)_Coll_REP4</t>
  </si>
  <si>
    <t>UZ_12.23(5)_Coll_REP1</t>
  </si>
  <si>
    <t>UZ_12.23(5)_Coll_REP2</t>
  </si>
  <si>
    <t>UZ_14.23(6)_Coll_REP1</t>
  </si>
  <si>
    <t>UZ_14.23(6)_Coll_REP2</t>
  </si>
  <si>
    <t>UZ_14.23(6)_Coll_REP3</t>
  </si>
  <si>
    <t>UZ_14.23(6)_Coll_REP4</t>
  </si>
  <si>
    <t>UZ_14.23(9)_Coll_REP1</t>
  </si>
  <si>
    <t>UZ_14.23(9)_Coll_REP2</t>
  </si>
  <si>
    <t>UZ_14.23(9)_Coll_REP3</t>
  </si>
  <si>
    <t>UZ_14.23(9)_Coll_REP4</t>
  </si>
  <si>
    <t>UZ_14.23(15)_Coll_REP1</t>
  </si>
  <si>
    <t>UZ_14.23(15)_Coll_REP2</t>
  </si>
  <si>
    <t>UZ_14.23(15)_Coll_REP3</t>
  </si>
  <si>
    <t>UZ_14.23(15)_Coll_REP4</t>
  </si>
  <si>
    <t>UZ_25.22(4)_Coll_REP1</t>
  </si>
  <si>
    <t>UZ_25.22(4)_Coll_REP2</t>
  </si>
  <si>
    <t>UZ_25.22(4)_Coll_REP3</t>
  </si>
  <si>
    <t>UZ_25.22(4)_Coll_REP4</t>
  </si>
  <si>
    <t>UZ_25.22(13)_Coll_REP1</t>
  </si>
  <si>
    <t>UZ_25.22(13)_Coll_REP2</t>
  </si>
  <si>
    <t>UZ_25.22(13)_Coll_REP3</t>
  </si>
  <si>
    <t>UZ_25.22(13)_Coll_REP4</t>
  </si>
  <si>
    <t>UZ_16.23(8)_Coll_REP1</t>
  </si>
  <si>
    <t>UZ_16.23(8)_Coll_REP2</t>
  </si>
  <si>
    <t>UZ_16.23(8)_Coll_REP3</t>
  </si>
  <si>
    <t>UZ_16.23(8)_Coll_REP4</t>
  </si>
  <si>
    <t>UZ_15.23(10)_Coll_REP1</t>
  </si>
  <si>
    <t>UZ_15.23(10)_Coll_REP2</t>
  </si>
  <si>
    <t>UZ_15.23(10)_Coll_REP3</t>
  </si>
  <si>
    <t>UZ_15.23(10)_Coll_REP4</t>
  </si>
  <si>
    <t>UZ_15.23(11)_Coll_REP1</t>
  </si>
  <si>
    <t>UZ_15.23(11)_Coll_REP2</t>
  </si>
  <si>
    <t>UZ_15.23(11)_Coll_REP3</t>
  </si>
  <si>
    <t>UZ_15.23(11)_Coll_REP4</t>
  </si>
  <si>
    <t>UZ_15.23(12)_Coll_REP1</t>
  </si>
  <si>
    <t>UZ_15.23(12)_Coll_REP2</t>
  </si>
  <si>
    <t>UZ_15.23(12)_Coll_REP3</t>
  </si>
  <si>
    <t>UZ_15.23(12)_Coll_REP4</t>
  </si>
  <si>
    <t>SD_Sample</t>
  </si>
  <si>
    <t>Can4x</t>
  </si>
  <si>
    <t>Mon4x</t>
  </si>
  <si>
    <t>Cab6x</t>
  </si>
  <si>
    <t>Can8x</t>
  </si>
  <si>
    <t>global_GS</t>
  </si>
  <si>
    <t>global_SD</t>
  </si>
  <si>
    <t>mesnGS_Sample</t>
  </si>
  <si>
    <t>Plo_pop</t>
  </si>
  <si>
    <t>measurement_ID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</si>
</sst>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BEFA"/>
      <color rgb="FFA791F7"/>
      <color rgb="FFF9EFA5"/>
      <color rgb="FFFA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tabSelected="1" zoomScaleNormal="100" workbookViewId="0">
      <selection activeCell="R19" sqref="R19"/>
    </sheetView>
  </sheetViews>
  <sheetFormatPr baseColWidth="10" defaultColWidth="8.88671875" defaultRowHeight="10.199999999999999" x14ac:dyDescent="0.2"/>
  <cols>
    <col min="1" max="1" width="8.21875" style="1" bestFit="1" customWidth="1"/>
    <col min="2" max="2" width="10" style="1" bestFit="1" customWidth="1"/>
    <col min="3" max="3" width="17.88671875" style="1" bestFit="1" customWidth="1"/>
    <col min="4" max="4" width="8" style="1" bestFit="1" customWidth="1"/>
    <col min="5" max="5" width="12.44140625" style="1" bestFit="1" customWidth="1"/>
    <col min="6" max="6" width="5.6640625" style="1" bestFit="1" customWidth="1"/>
    <col min="7" max="7" width="10.109375" style="1" bestFit="1" customWidth="1"/>
    <col min="8" max="8" width="4.21875" style="1" bestFit="1" customWidth="1"/>
    <col min="9" max="9" width="8.21875" style="1" bestFit="1" customWidth="1"/>
    <col min="10" max="10" width="5.77734375" style="1" bestFit="1" customWidth="1"/>
    <col min="11" max="11" width="10.21875" style="1" bestFit="1" customWidth="1"/>
    <col min="12" max="12" width="14.88671875" style="1" bestFit="1" customWidth="1"/>
    <col min="13" max="13" width="10.5546875" style="1" bestFit="1" customWidth="1"/>
    <col min="14" max="15" width="9.6640625" style="1" bestFit="1" customWidth="1"/>
    <col min="16" max="16" width="16" style="1" customWidth="1"/>
    <col min="17" max="17" width="16.5546875" style="1" customWidth="1"/>
    <col min="18" max="18" width="18.109375" style="1" customWidth="1"/>
    <col min="19" max="19" width="25" style="1" customWidth="1"/>
    <col min="20" max="20" width="15.88671875" style="1" customWidth="1"/>
    <col min="21" max="16384" width="8.88671875" style="1"/>
  </cols>
  <sheetData>
    <row r="1" spans="1:15" ht="13.8" customHeight="1" x14ac:dyDescent="0.2">
      <c r="A1" s="2" t="s">
        <v>77</v>
      </c>
      <c r="B1" s="2" t="s">
        <v>6</v>
      </c>
      <c r="C1" s="2" t="s">
        <v>78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19</v>
      </c>
      <c r="K1" s="2" t="s">
        <v>20</v>
      </c>
      <c r="L1" s="2" t="s">
        <v>76</v>
      </c>
      <c r="M1" s="3" t="s">
        <v>69</v>
      </c>
      <c r="N1" s="3" t="s">
        <v>74</v>
      </c>
      <c r="O1" s="3" t="s">
        <v>75</v>
      </c>
    </row>
    <row r="2" spans="1:15" x14ac:dyDescent="0.2">
      <c r="A2" s="7" t="s">
        <v>71</v>
      </c>
      <c r="B2" s="7" t="s">
        <v>11</v>
      </c>
      <c r="C2" s="5" t="s">
        <v>21</v>
      </c>
      <c r="D2" s="5">
        <v>5122</v>
      </c>
      <c r="E2" s="5">
        <v>5859</v>
      </c>
      <c r="F2" s="5">
        <v>13534</v>
      </c>
      <c r="G2" s="5">
        <v>22438</v>
      </c>
      <c r="H2" s="5">
        <v>7.23</v>
      </c>
      <c r="I2" s="5">
        <v>4.53</v>
      </c>
      <c r="J2" s="4">
        <f>(K2*F2)/G2</f>
        <v>4.1618949995543282E-2</v>
      </c>
      <c r="K2" s="5">
        <v>6.9000000000000006E-2</v>
      </c>
      <c r="L2" s="6">
        <f>(SUM(J2:J5))/4</f>
        <v>4.2370751203414249E-2</v>
      </c>
      <c r="M2" s="6">
        <f>STDEV(J2:J5)</f>
        <v>1.0699829472540796E-3</v>
      </c>
      <c r="N2" s="6">
        <f>AVERAGE(J2:J49)</f>
        <v>4.4958196293956885E-2</v>
      </c>
      <c r="O2" s="6">
        <f>STDEV(J2:J49)</f>
        <v>2.3611138553227898E-3</v>
      </c>
    </row>
    <row r="3" spans="1:15" x14ac:dyDescent="0.2">
      <c r="A3" s="7"/>
      <c r="B3" s="7"/>
      <c r="C3" s="5" t="s">
        <v>22</v>
      </c>
      <c r="D3" s="5">
        <v>5355</v>
      </c>
      <c r="E3" s="5">
        <v>6438</v>
      </c>
      <c r="F3" s="5">
        <v>14082</v>
      </c>
      <c r="G3" s="5">
        <v>22996</v>
      </c>
      <c r="H3" s="5">
        <v>6.89</v>
      </c>
      <c r="I3" s="5">
        <v>4.3499999999999996</v>
      </c>
      <c r="J3" s="4">
        <f>(K3*F3)/G3</f>
        <v>4.2253348408418864E-2</v>
      </c>
      <c r="K3" s="5">
        <v>6.9000000000000006E-2</v>
      </c>
      <c r="L3" s="6"/>
      <c r="M3" s="6"/>
      <c r="N3" s="7"/>
      <c r="O3" s="6"/>
    </row>
    <row r="4" spans="1:15" x14ac:dyDescent="0.2">
      <c r="A4" s="7"/>
      <c r="B4" s="7"/>
      <c r="C4" s="5" t="s">
        <v>23</v>
      </c>
      <c r="D4" s="5">
        <v>5531</v>
      </c>
      <c r="E4" s="5">
        <v>8294</v>
      </c>
      <c r="F4" s="5">
        <v>9985</v>
      </c>
      <c r="G4" s="5">
        <v>16525</v>
      </c>
      <c r="H4" s="5">
        <v>8.49</v>
      </c>
      <c r="I4" s="5">
        <v>5.59</v>
      </c>
      <c r="J4" s="4">
        <f t="shared" ref="J4:J13" si="0">(K4*F4)/G4</f>
        <v>4.1692284417549172E-2</v>
      </c>
      <c r="K4" s="5">
        <v>6.9000000000000006E-2</v>
      </c>
      <c r="L4" s="6"/>
      <c r="M4" s="6"/>
      <c r="N4" s="7"/>
      <c r="O4" s="6"/>
    </row>
    <row r="5" spans="1:15" x14ac:dyDescent="0.2">
      <c r="A5" s="7"/>
      <c r="B5" s="7"/>
      <c r="C5" s="5" t="s">
        <v>24</v>
      </c>
      <c r="D5" s="5">
        <v>26477</v>
      </c>
      <c r="E5" s="5">
        <v>14625</v>
      </c>
      <c r="F5" s="5">
        <v>10697</v>
      </c>
      <c r="G5" s="5">
        <v>16806</v>
      </c>
      <c r="H5" s="5">
        <v>8.91</v>
      </c>
      <c r="I5" s="5">
        <v>5.17</v>
      </c>
      <c r="J5" s="4">
        <f t="shared" si="0"/>
        <v>4.3918421992145663E-2</v>
      </c>
      <c r="K5" s="5">
        <v>6.9000000000000006E-2</v>
      </c>
      <c r="L5" s="6"/>
      <c r="M5" s="6"/>
      <c r="N5" s="7"/>
      <c r="O5" s="6"/>
    </row>
    <row r="6" spans="1:15" x14ac:dyDescent="0.2">
      <c r="A6" s="7" t="s">
        <v>71</v>
      </c>
      <c r="B6" s="7" t="s">
        <v>12</v>
      </c>
      <c r="C6" s="5" t="s">
        <v>25</v>
      </c>
      <c r="D6" s="5">
        <v>5269</v>
      </c>
      <c r="E6" s="5">
        <v>6262</v>
      </c>
      <c r="F6" s="5">
        <v>15483</v>
      </c>
      <c r="G6" s="5">
        <v>22959</v>
      </c>
      <c r="H6" s="5">
        <v>6.17</v>
      </c>
      <c r="I6" s="5">
        <v>4.79</v>
      </c>
      <c r="J6" s="4">
        <f t="shared" si="0"/>
        <v>4.6531948255586042E-2</v>
      </c>
      <c r="K6" s="5">
        <v>6.9000000000000006E-2</v>
      </c>
      <c r="L6" s="6">
        <f>(SUM(J6:J9))/4</f>
        <v>4.4877230590857686E-2</v>
      </c>
      <c r="M6" s="6">
        <f>STDEV(J6:J9)</f>
        <v>1.6239011681107446E-3</v>
      </c>
      <c r="N6" s="7"/>
      <c r="O6" s="6"/>
    </row>
    <row r="7" spans="1:15" x14ac:dyDescent="0.2">
      <c r="A7" s="7"/>
      <c r="B7" s="7"/>
      <c r="C7" s="5" t="s">
        <v>26</v>
      </c>
      <c r="D7" s="5">
        <v>5249</v>
      </c>
      <c r="E7" s="5">
        <v>6659</v>
      </c>
      <c r="F7" s="5">
        <v>15609</v>
      </c>
      <c r="G7" s="5">
        <v>23423</v>
      </c>
      <c r="H7" s="5">
        <v>6.18</v>
      </c>
      <c r="I7" s="5">
        <v>5.23</v>
      </c>
      <c r="J7" s="4">
        <f t="shared" si="0"/>
        <v>4.598134312427956E-2</v>
      </c>
      <c r="K7" s="5">
        <v>6.9000000000000006E-2</v>
      </c>
      <c r="L7" s="6"/>
      <c r="M7" s="6"/>
      <c r="N7" s="7"/>
      <c r="O7" s="6"/>
    </row>
    <row r="8" spans="1:15" x14ac:dyDescent="0.2">
      <c r="A8" s="7"/>
      <c r="B8" s="7"/>
      <c r="C8" s="5" t="s">
        <v>27</v>
      </c>
      <c r="D8" s="5">
        <v>7332</v>
      </c>
      <c r="E8" s="5">
        <v>5654</v>
      </c>
      <c r="F8" s="5">
        <v>14156</v>
      </c>
      <c r="G8" s="5">
        <v>22597</v>
      </c>
      <c r="H8" s="5">
        <v>6.71</v>
      </c>
      <c r="I8" s="5">
        <v>4.58</v>
      </c>
      <c r="J8" s="4">
        <f t="shared" si="0"/>
        <v>4.3225383900517771E-2</v>
      </c>
      <c r="K8" s="5">
        <v>6.9000000000000006E-2</v>
      </c>
      <c r="L8" s="6"/>
      <c r="M8" s="6"/>
      <c r="N8" s="7"/>
      <c r="O8" s="6"/>
    </row>
    <row r="9" spans="1:15" x14ac:dyDescent="0.2">
      <c r="A9" s="7"/>
      <c r="B9" s="7"/>
      <c r="C9" s="5" t="s">
        <v>28</v>
      </c>
      <c r="D9" s="5">
        <v>5056</v>
      </c>
      <c r="E9" s="5">
        <v>5457</v>
      </c>
      <c r="F9" s="5">
        <v>14788</v>
      </c>
      <c r="G9" s="5">
        <v>23312</v>
      </c>
      <c r="H9" s="5">
        <v>6.28</v>
      </c>
      <c r="I9" s="5">
        <v>4.66</v>
      </c>
      <c r="J9" s="4">
        <f t="shared" si="0"/>
        <v>4.3770247083047359E-2</v>
      </c>
      <c r="K9" s="5">
        <v>6.9000000000000006E-2</v>
      </c>
      <c r="L9" s="6"/>
      <c r="M9" s="6"/>
      <c r="N9" s="7"/>
      <c r="O9" s="6"/>
    </row>
    <row r="10" spans="1:15" x14ac:dyDescent="0.2">
      <c r="A10" s="7" t="s">
        <v>71</v>
      </c>
      <c r="B10" s="7" t="s">
        <v>13</v>
      </c>
      <c r="C10" s="5" t="s">
        <v>31</v>
      </c>
      <c r="D10" s="5">
        <v>8566</v>
      </c>
      <c r="E10" s="5">
        <v>5815</v>
      </c>
      <c r="F10" s="5">
        <v>15335</v>
      </c>
      <c r="G10" s="5">
        <v>23318</v>
      </c>
      <c r="H10" s="5">
        <v>6.64</v>
      </c>
      <c r="I10" s="5">
        <v>4.83</v>
      </c>
      <c r="J10" s="4">
        <f t="shared" si="0"/>
        <v>4.5377605283471997E-2</v>
      </c>
      <c r="K10" s="5">
        <v>6.9000000000000006E-2</v>
      </c>
      <c r="L10" s="6">
        <f>(SUM(J10:J13))/4</f>
        <v>4.379449395733151E-2</v>
      </c>
      <c r="M10" s="6">
        <f>STDEV(J10:J13)</f>
        <v>2.0311897906563907E-3</v>
      </c>
      <c r="N10" s="7"/>
      <c r="O10" s="6"/>
    </row>
    <row r="11" spans="1:15" x14ac:dyDescent="0.2">
      <c r="A11" s="7"/>
      <c r="B11" s="7"/>
      <c r="C11" s="5" t="s">
        <v>32</v>
      </c>
      <c r="D11" s="5">
        <v>8032</v>
      </c>
      <c r="E11" s="5">
        <v>5310</v>
      </c>
      <c r="F11" s="5">
        <v>15726</v>
      </c>
      <c r="G11" s="5">
        <v>23733</v>
      </c>
      <c r="H11" s="5">
        <v>6.3</v>
      </c>
      <c r="I11" s="5">
        <v>4.6399999999999997</v>
      </c>
      <c r="J11" s="4">
        <f t="shared" si="0"/>
        <v>4.572089495638984E-2</v>
      </c>
      <c r="K11" s="5">
        <v>6.9000000000000006E-2</v>
      </c>
      <c r="L11" s="6"/>
      <c r="M11" s="6"/>
      <c r="N11" s="7"/>
      <c r="O11" s="6"/>
    </row>
    <row r="12" spans="1:15" x14ac:dyDescent="0.2">
      <c r="A12" s="7"/>
      <c r="B12" s="7"/>
      <c r="C12" s="5" t="s">
        <v>29</v>
      </c>
      <c r="D12" s="5">
        <v>8982</v>
      </c>
      <c r="E12" s="5">
        <v>5197</v>
      </c>
      <c r="F12" s="5">
        <v>14825</v>
      </c>
      <c r="G12" s="5">
        <v>24316</v>
      </c>
      <c r="H12" s="5">
        <v>7.68</v>
      </c>
      <c r="I12" s="5">
        <v>5.44</v>
      </c>
      <c r="J12" s="4">
        <f t="shared" si="0"/>
        <v>4.2067979930909695E-2</v>
      </c>
      <c r="K12" s="5">
        <v>6.9000000000000006E-2</v>
      </c>
      <c r="L12" s="6"/>
      <c r="M12" s="6"/>
      <c r="N12" s="7"/>
      <c r="O12" s="6"/>
    </row>
    <row r="13" spans="1:15" x14ac:dyDescent="0.2">
      <c r="A13" s="7"/>
      <c r="B13" s="7"/>
      <c r="C13" s="5" t="s">
        <v>30</v>
      </c>
      <c r="D13" s="5">
        <v>9369</v>
      </c>
      <c r="E13" s="5">
        <v>5223</v>
      </c>
      <c r="F13" s="5">
        <v>14936</v>
      </c>
      <c r="G13" s="5">
        <v>24531</v>
      </c>
      <c r="H13" s="5">
        <v>7.43</v>
      </c>
      <c r="I13" s="5">
        <v>4.93</v>
      </c>
      <c r="J13" s="4">
        <f t="shared" si="0"/>
        <v>4.2011495658554485E-2</v>
      </c>
      <c r="K13" s="5">
        <v>6.9000000000000006E-2</v>
      </c>
      <c r="L13" s="6"/>
      <c r="M13" s="6"/>
      <c r="N13" s="7"/>
      <c r="O13" s="6"/>
    </row>
    <row r="14" spans="1:15" x14ac:dyDescent="0.2">
      <c r="A14" s="7" t="s">
        <v>70</v>
      </c>
      <c r="B14" s="7" t="s">
        <v>14</v>
      </c>
      <c r="C14" s="5" t="s">
        <v>33</v>
      </c>
      <c r="D14" s="5">
        <v>15573</v>
      </c>
      <c r="E14" s="5">
        <v>5823</v>
      </c>
      <c r="F14" s="5">
        <v>13816</v>
      </c>
      <c r="G14" s="5">
        <v>22283</v>
      </c>
      <c r="H14" s="5">
        <v>6.87</v>
      </c>
      <c r="I14" s="5">
        <v>4.76</v>
      </c>
      <c r="J14" s="4">
        <f>(K14*F14)/G14</f>
        <v>4.2781672126733387E-2</v>
      </c>
      <c r="K14" s="5">
        <v>6.9000000000000006E-2</v>
      </c>
      <c r="L14" s="6">
        <f>(SUM(J14:J17))/4</f>
        <v>4.3493383343007161E-2</v>
      </c>
      <c r="M14" s="6">
        <f>STDEV(J14:J17)</f>
        <v>5.8060513372051197E-4</v>
      </c>
      <c r="N14" s="7"/>
      <c r="O14" s="6"/>
    </row>
    <row r="15" spans="1:15" x14ac:dyDescent="0.2">
      <c r="A15" s="7"/>
      <c r="B15" s="7"/>
      <c r="C15" s="5" t="s">
        <v>34</v>
      </c>
      <c r="D15" s="5">
        <v>5678</v>
      </c>
      <c r="E15" s="5">
        <v>5214</v>
      </c>
      <c r="F15" s="5">
        <v>14329</v>
      </c>
      <c r="G15" s="5">
        <v>22386</v>
      </c>
      <c r="H15" s="5">
        <v>6.2</v>
      </c>
      <c r="I15" s="5">
        <v>4.84</v>
      </c>
      <c r="J15" s="4">
        <f>(K15*F15)/G15</f>
        <v>4.4166041275797381E-2</v>
      </c>
      <c r="K15" s="5">
        <v>6.9000000000000006E-2</v>
      </c>
      <c r="L15" s="6"/>
      <c r="M15" s="6"/>
      <c r="N15" s="7"/>
      <c r="O15" s="6"/>
    </row>
    <row r="16" spans="1:15" x14ac:dyDescent="0.2">
      <c r="A16" s="7"/>
      <c r="B16" s="7"/>
      <c r="C16" s="5" t="s">
        <v>35</v>
      </c>
      <c r="D16" s="5">
        <v>5101</v>
      </c>
      <c r="E16" s="5">
        <v>6036</v>
      </c>
      <c r="F16" s="5">
        <v>14692</v>
      </c>
      <c r="G16" s="5">
        <v>23212</v>
      </c>
      <c r="H16" s="5">
        <v>6.28</v>
      </c>
      <c r="I16" s="5">
        <v>4.66</v>
      </c>
      <c r="J16" s="4">
        <f t="shared" ref="J16:J25" si="1">(K16*F16)/G16</f>
        <v>4.3673444769946584E-2</v>
      </c>
      <c r="K16" s="5">
        <v>6.9000000000000006E-2</v>
      </c>
      <c r="L16" s="6"/>
      <c r="M16" s="6"/>
      <c r="N16" s="7"/>
      <c r="O16" s="6"/>
    </row>
    <row r="17" spans="1:15" x14ac:dyDescent="0.2">
      <c r="A17" s="7"/>
      <c r="B17" s="7"/>
      <c r="C17" s="5" t="s">
        <v>36</v>
      </c>
      <c r="D17" s="5">
        <v>5153</v>
      </c>
      <c r="E17" s="5">
        <v>5255</v>
      </c>
      <c r="F17" s="5">
        <v>14562</v>
      </c>
      <c r="G17" s="5">
        <v>23177</v>
      </c>
      <c r="H17" s="5">
        <v>6.98</v>
      </c>
      <c r="I17" s="5">
        <v>4.9800000000000004</v>
      </c>
      <c r="J17" s="4">
        <f t="shared" si="1"/>
        <v>4.3352375199551284E-2</v>
      </c>
      <c r="K17" s="5">
        <v>6.9000000000000006E-2</v>
      </c>
      <c r="L17" s="6"/>
      <c r="M17" s="6"/>
      <c r="N17" s="7"/>
      <c r="O17" s="6"/>
    </row>
    <row r="18" spans="1:15" x14ac:dyDescent="0.2">
      <c r="A18" s="7" t="s">
        <v>70</v>
      </c>
      <c r="B18" s="7" t="s">
        <v>15</v>
      </c>
      <c r="C18" s="5" t="s">
        <v>37</v>
      </c>
      <c r="D18" s="5">
        <v>5209</v>
      </c>
      <c r="E18" s="5">
        <v>5553</v>
      </c>
      <c r="F18" s="5">
        <v>14298</v>
      </c>
      <c r="G18" s="5">
        <v>21899</v>
      </c>
      <c r="H18" s="5">
        <v>7.21</v>
      </c>
      <c r="I18" s="5">
        <v>5.0599999999999996</v>
      </c>
      <c r="J18" s="4">
        <f t="shared" si="1"/>
        <v>4.5050550253436239E-2</v>
      </c>
      <c r="K18" s="5">
        <v>6.9000000000000006E-2</v>
      </c>
      <c r="L18" s="6">
        <f>(SUM(J18:J21))/4</f>
        <v>4.4541233180017639E-2</v>
      </c>
      <c r="M18" s="6">
        <f>STDEV(J18:J21)</f>
        <v>6.3871476391640374E-4</v>
      </c>
      <c r="N18" s="7"/>
      <c r="O18" s="6"/>
    </row>
    <row r="19" spans="1:15" x14ac:dyDescent="0.2">
      <c r="A19" s="7"/>
      <c r="B19" s="7"/>
      <c r="C19" s="5" t="s">
        <v>38</v>
      </c>
      <c r="D19" s="5">
        <v>8426</v>
      </c>
      <c r="E19" s="5">
        <v>8895</v>
      </c>
      <c r="F19" s="5">
        <v>14700</v>
      </c>
      <c r="G19" s="5">
        <v>22506</v>
      </c>
      <c r="H19" s="5">
        <v>7.04</v>
      </c>
      <c r="I19" s="5">
        <v>5.25</v>
      </c>
      <c r="J19" s="4">
        <f t="shared" si="1"/>
        <v>4.5067981871500934E-2</v>
      </c>
      <c r="K19" s="5">
        <v>6.9000000000000006E-2</v>
      </c>
      <c r="L19" s="6"/>
      <c r="M19" s="6"/>
      <c r="N19" s="7"/>
      <c r="O19" s="6"/>
    </row>
    <row r="20" spans="1:15" x14ac:dyDescent="0.2">
      <c r="A20" s="7"/>
      <c r="B20" s="7"/>
      <c r="C20" s="5" t="s">
        <v>39</v>
      </c>
      <c r="D20" s="5">
        <v>9744</v>
      </c>
      <c r="E20" s="5">
        <v>8144</v>
      </c>
      <c r="F20" s="5">
        <v>13074</v>
      </c>
      <c r="G20" s="5">
        <v>20620</v>
      </c>
      <c r="H20" s="5">
        <v>7.51</v>
      </c>
      <c r="I20" s="5">
        <v>5.34</v>
      </c>
      <c r="J20" s="4">
        <f t="shared" si="1"/>
        <v>4.3749078564500492E-2</v>
      </c>
      <c r="K20" s="5">
        <v>6.9000000000000006E-2</v>
      </c>
      <c r="L20" s="6"/>
      <c r="M20" s="6"/>
      <c r="N20" s="7"/>
      <c r="O20" s="6"/>
    </row>
    <row r="21" spans="1:15" x14ac:dyDescent="0.2">
      <c r="A21" s="7"/>
      <c r="B21" s="7"/>
      <c r="C21" s="5" t="s">
        <v>40</v>
      </c>
      <c r="D21" s="5">
        <v>7091</v>
      </c>
      <c r="E21" s="5">
        <v>5252</v>
      </c>
      <c r="F21" s="5">
        <v>13329</v>
      </c>
      <c r="G21" s="5">
        <v>20762</v>
      </c>
      <c r="H21" s="5">
        <v>7.08</v>
      </c>
      <c r="I21" s="5">
        <v>4.71</v>
      </c>
      <c r="J21" s="4">
        <f t="shared" si="1"/>
        <v>4.4297322030632885E-2</v>
      </c>
      <c r="K21" s="5">
        <v>6.9000000000000006E-2</v>
      </c>
      <c r="L21" s="6"/>
      <c r="M21" s="6"/>
      <c r="N21" s="7"/>
      <c r="O21" s="6"/>
    </row>
    <row r="22" spans="1:15" x14ac:dyDescent="0.2">
      <c r="A22" s="7" t="s">
        <v>70</v>
      </c>
      <c r="B22" s="7" t="s">
        <v>16</v>
      </c>
      <c r="C22" s="5" t="s">
        <v>41</v>
      </c>
      <c r="D22" s="5">
        <v>5463</v>
      </c>
      <c r="E22" s="5">
        <v>5658</v>
      </c>
      <c r="F22" s="5">
        <v>16132</v>
      </c>
      <c r="G22" s="5">
        <v>23001</v>
      </c>
      <c r="H22" s="5">
        <v>6.71</v>
      </c>
      <c r="I22" s="5">
        <v>5.22</v>
      </c>
      <c r="J22" s="4">
        <f t="shared" si="1"/>
        <v>4.8393895917568812E-2</v>
      </c>
      <c r="K22" s="5">
        <v>6.9000000000000006E-2</v>
      </c>
      <c r="L22" s="6">
        <f>(SUM(J22:J25))/4</f>
        <v>4.6771140726052034E-2</v>
      </c>
      <c r="M22" s="6">
        <f>STDEV(J22:J25)</f>
        <v>1.6567950526894821E-3</v>
      </c>
      <c r="N22" s="7"/>
      <c r="O22" s="6"/>
    </row>
    <row r="23" spans="1:15" x14ac:dyDescent="0.2">
      <c r="A23" s="7"/>
      <c r="B23" s="7"/>
      <c r="C23" s="5" t="s">
        <v>42</v>
      </c>
      <c r="D23" s="5">
        <v>5326</v>
      </c>
      <c r="E23" s="5">
        <v>5284</v>
      </c>
      <c r="F23" s="5">
        <v>16222</v>
      </c>
      <c r="G23" s="5">
        <v>23320</v>
      </c>
      <c r="H23" s="5">
        <v>6.76</v>
      </c>
      <c r="I23" s="5">
        <v>5.03</v>
      </c>
      <c r="J23" s="4">
        <f t="shared" si="1"/>
        <v>4.7998198970840476E-2</v>
      </c>
      <c r="K23" s="5">
        <v>6.9000000000000006E-2</v>
      </c>
      <c r="L23" s="6"/>
      <c r="M23" s="6"/>
      <c r="N23" s="7"/>
      <c r="O23" s="6"/>
    </row>
    <row r="24" spans="1:15" x14ac:dyDescent="0.2">
      <c r="A24" s="7"/>
      <c r="B24" s="7"/>
      <c r="C24" s="5" t="s">
        <v>43</v>
      </c>
      <c r="D24" s="5">
        <v>5617</v>
      </c>
      <c r="E24" s="5">
        <v>5709</v>
      </c>
      <c r="F24" s="5">
        <v>13262</v>
      </c>
      <c r="G24" s="5">
        <v>20239</v>
      </c>
      <c r="H24" s="5">
        <v>6.52</v>
      </c>
      <c r="I24" s="5">
        <v>4.79</v>
      </c>
      <c r="J24" s="4">
        <f t="shared" si="1"/>
        <v>4.5213597509758389E-2</v>
      </c>
      <c r="K24" s="5">
        <v>6.9000000000000006E-2</v>
      </c>
      <c r="L24" s="6"/>
      <c r="M24" s="6"/>
      <c r="N24" s="7"/>
      <c r="O24" s="6"/>
    </row>
    <row r="25" spans="1:15" x14ac:dyDescent="0.2">
      <c r="A25" s="7"/>
      <c r="B25" s="7"/>
      <c r="C25" s="5" t="s">
        <v>44</v>
      </c>
      <c r="D25" s="5">
        <v>5601</v>
      </c>
      <c r="E25" s="5">
        <v>5674</v>
      </c>
      <c r="F25" s="5">
        <v>13585</v>
      </c>
      <c r="G25" s="5">
        <v>20611</v>
      </c>
      <c r="H25" s="5">
        <v>6.51</v>
      </c>
      <c r="I25" s="5">
        <v>4.87</v>
      </c>
      <c r="J25" s="4">
        <f t="shared" si="1"/>
        <v>4.5478870506040471E-2</v>
      </c>
      <c r="K25" s="5">
        <v>6.9000000000000006E-2</v>
      </c>
      <c r="L25" s="6"/>
      <c r="M25" s="6"/>
      <c r="N25" s="7"/>
      <c r="O25" s="6"/>
    </row>
    <row r="26" spans="1:15" x14ac:dyDescent="0.2">
      <c r="A26" s="7" t="s">
        <v>72</v>
      </c>
      <c r="B26" s="7" t="s">
        <v>17</v>
      </c>
      <c r="C26" s="5" t="s">
        <v>45</v>
      </c>
      <c r="D26" s="5">
        <v>9924</v>
      </c>
      <c r="E26" s="5">
        <v>8736</v>
      </c>
      <c r="F26" s="5">
        <v>15536</v>
      </c>
      <c r="G26" s="5">
        <v>21742</v>
      </c>
      <c r="H26" s="5">
        <v>6.01</v>
      </c>
      <c r="I26" s="5">
        <v>4.55</v>
      </c>
      <c r="J26" s="4">
        <f>(K26*F26)/G26</f>
        <v>4.9304755772238071E-2</v>
      </c>
      <c r="K26" s="5">
        <v>6.9000000000000006E-2</v>
      </c>
      <c r="L26" s="6">
        <f>(SUM(J26:J29))/4</f>
        <v>4.8232433313831029E-2</v>
      </c>
      <c r="M26" s="6">
        <f>STDEV(J26:J29)</f>
        <v>8.72982327709946E-4</v>
      </c>
      <c r="N26" s="7"/>
      <c r="O26" s="6"/>
    </row>
    <row r="27" spans="1:15" x14ac:dyDescent="0.2">
      <c r="A27" s="7"/>
      <c r="B27" s="7"/>
      <c r="C27" s="5" t="s">
        <v>46</v>
      </c>
      <c r="D27" s="5">
        <v>6194</v>
      </c>
      <c r="E27" s="5">
        <v>5333</v>
      </c>
      <c r="F27" s="5">
        <v>16271</v>
      </c>
      <c r="G27" s="5">
        <v>23112</v>
      </c>
      <c r="H27" s="5">
        <v>5.97</v>
      </c>
      <c r="I27" s="5">
        <v>4.49</v>
      </c>
      <c r="J27" s="4">
        <f>(K27*F27)/G27</f>
        <v>4.8576453790238838E-2</v>
      </c>
      <c r="K27" s="5">
        <v>6.9000000000000006E-2</v>
      </c>
      <c r="L27" s="6"/>
      <c r="M27" s="6"/>
      <c r="N27" s="7"/>
      <c r="O27" s="6"/>
    </row>
    <row r="28" spans="1:15" x14ac:dyDescent="0.2">
      <c r="A28" s="7"/>
      <c r="B28" s="7"/>
      <c r="C28" s="5" t="s">
        <v>47</v>
      </c>
      <c r="D28" s="5">
        <v>9294</v>
      </c>
      <c r="E28" s="5">
        <v>6892</v>
      </c>
      <c r="F28" s="5">
        <v>14586</v>
      </c>
      <c r="G28" s="5">
        <v>21216</v>
      </c>
      <c r="H28" s="5">
        <v>6.71</v>
      </c>
      <c r="I28" s="5">
        <v>5.19</v>
      </c>
      <c r="J28" s="4">
        <f t="shared" ref="J28:J37" si="2">(K28*F28)/G28</f>
        <v>4.74375E-2</v>
      </c>
      <c r="K28" s="5">
        <v>6.9000000000000006E-2</v>
      </c>
      <c r="L28" s="6"/>
      <c r="M28" s="6"/>
      <c r="N28" s="7"/>
      <c r="O28" s="6"/>
    </row>
    <row r="29" spans="1:15" x14ac:dyDescent="0.2">
      <c r="A29" s="7"/>
      <c r="B29" s="7"/>
      <c r="C29" s="5" t="s">
        <v>48</v>
      </c>
      <c r="D29" s="5">
        <v>6505</v>
      </c>
      <c r="E29" s="5">
        <v>5318</v>
      </c>
      <c r="F29" s="5">
        <v>15348</v>
      </c>
      <c r="G29" s="5">
        <v>22243</v>
      </c>
      <c r="H29" s="5">
        <v>6.45</v>
      </c>
      <c r="I29" s="5">
        <v>4.93</v>
      </c>
      <c r="J29" s="4">
        <f t="shared" si="2"/>
        <v>4.7611023692847199E-2</v>
      </c>
      <c r="K29" s="5">
        <v>6.9000000000000006E-2</v>
      </c>
      <c r="L29" s="6"/>
      <c r="M29" s="6"/>
      <c r="N29" s="7"/>
      <c r="O29" s="6"/>
    </row>
    <row r="30" spans="1:15" x14ac:dyDescent="0.2">
      <c r="A30" s="7" t="s">
        <v>72</v>
      </c>
      <c r="B30" s="7" t="s">
        <v>18</v>
      </c>
      <c r="C30" s="5" t="s">
        <v>49</v>
      </c>
      <c r="D30" s="5">
        <v>10540</v>
      </c>
      <c r="E30" s="5">
        <v>8622</v>
      </c>
      <c r="F30" s="5">
        <v>15547</v>
      </c>
      <c r="G30" s="5">
        <v>23129</v>
      </c>
      <c r="H30" s="5">
        <v>6.31</v>
      </c>
      <c r="I30" s="5">
        <v>4.71</v>
      </c>
      <c r="J30" s="4">
        <f t="shared" si="2"/>
        <v>4.6380863850577207E-2</v>
      </c>
      <c r="K30" s="5">
        <v>6.9000000000000006E-2</v>
      </c>
      <c r="L30" s="6">
        <f>(SUM(J30:J33))/4</f>
        <v>4.5561975471313784E-2</v>
      </c>
      <c r="M30" s="6">
        <f>STDEV(J30:J33)</f>
        <v>7.4715287164622271E-4</v>
      </c>
      <c r="N30" s="7"/>
      <c r="O30" s="6"/>
    </row>
    <row r="31" spans="1:15" x14ac:dyDescent="0.2">
      <c r="A31" s="7"/>
      <c r="B31" s="7"/>
      <c r="C31" s="5" t="s">
        <v>50</v>
      </c>
      <c r="D31" s="5">
        <v>6746</v>
      </c>
      <c r="E31" s="5">
        <v>5378</v>
      </c>
      <c r="F31" s="5">
        <v>15780</v>
      </c>
      <c r="G31" s="5">
        <v>23709</v>
      </c>
      <c r="H31" s="5">
        <v>6.84</v>
      </c>
      <c r="I31" s="5">
        <v>4.97</v>
      </c>
      <c r="J31" s="4">
        <f t="shared" si="2"/>
        <v>4.5924332531949899E-2</v>
      </c>
      <c r="K31" s="5">
        <v>6.9000000000000006E-2</v>
      </c>
      <c r="L31" s="6"/>
      <c r="M31" s="6"/>
      <c r="N31" s="7"/>
      <c r="O31" s="6"/>
    </row>
    <row r="32" spans="1:15" x14ac:dyDescent="0.2">
      <c r="A32" s="7"/>
      <c r="B32" s="7"/>
      <c r="C32" s="5" t="s">
        <v>51</v>
      </c>
      <c r="D32" s="5">
        <v>6299</v>
      </c>
      <c r="E32" s="5">
        <v>5809</v>
      </c>
      <c r="F32" s="5">
        <v>15507</v>
      </c>
      <c r="G32" s="5">
        <v>23637</v>
      </c>
      <c r="H32" s="5">
        <v>6.79</v>
      </c>
      <c r="I32" s="5">
        <v>4.67</v>
      </c>
      <c r="J32" s="4">
        <f t="shared" si="2"/>
        <v>4.5267292803655296E-2</v>
      </c>
      <c r="K32" s="5">
        <v>6.9000000000000006E-2</v>
      </c>
      <c r="L32" s="6"/>
      <c r="M32" s="6"/>
      <c r="N32" s="7"/>
      <c r="O32" s="6"/>
    </row>
    <row r="33" spans="1:15" x14ac:dyDescent="0.2">
      <c r="A33" s="7"/>
      <c r="B33" s="7"/>
      <c r="C33" s="5" t="s">
        <v>52</v>
      </c>
      <c r="D33" s="5">
        <v>5484</v>
      </c>
      <c r="E33" s="5">
        <v>5256</v>
      </c>
      <c r="F33" s="5">
        <v>15571</v>
      </c>
      <c r="G33" s="5">
        <v>24049</v>
      </c>
      <c r="H33" s="5">
        <v>6.85</v>
      </c>
      <c r="I33" s="5">
        <v>4.97</v>
      </c>
      <c r="J33" s="4">
        <f t="shared" si="2"/>
        <v>4.4675412699072728E-2</v>
      </c>
      <c r="K33" s="5">
        <v>6.9000000000000006E-2</v>
      </c>
      <c r="L33" s="6"/>
      <c r="M33" s="6"/>
      <c r="N33" s="7"/>
      <c r="O33" s="6"/>
    </row>
    <row r="34" spans="1:15" x14ac:dyDescent="0.2">
      <c r="A34" s="7" t="s">
        <v>72</v>
      </c>
      <c r="B34" s="7" t="s">
        <v>10</v>
      </c>
      <c r="C34" s="5" t="s">
        <v>53</v>
      </c>
      <c r="D34" s="5">
        <v>5653</v>
      </c>
      <c r="E34" s="5">
        <v>5222</v>
      </c>
      <c r="F34" s="5">
        <v>13421</v>
      </c>
      <c r="G34" s="5">
        <v>21938</v>
      </c>
      <c r="H34" s="5">
        <v>6.93</v>
      </c>
      <c r="I34" s="5">
        <v>4.95</v>
      </c>
      <c r="J34" s="4">
        <f t="shared" si="2"/>
        <v>4.2212097729966272E-2</v>
      </c>
      <c r="K34" s="5">
        <v>6.9000000000000006E-2</v>
      </c>
      <c r="L34" s="6">
        <f>(SUM(J34:J37))/4</f>
        <v>4.139742170780835E-2</v>
      </c>
      <c r="M34" s="6">
        <f>STDEV(J34:J37)</f>
        <v>1.3292331681639905E-3</v>
      </c>
      <c r="N34" s="7"/>
      <c r="O34" s="6"/>
    </row>
    <row r="35" spans="1:15" x14ac:dyDescent="0.2">
      <c r="A35" s="7"/>
      <c r="B35" s="7"/>
      <c r="C35" s="5" t="s">
        <v>54</v>
      </c>
      <c r="D35" s="5">
        <v>6370</v>
      </c>
      <c r="E35" s="5">
        <v>5125</v>
      </c>
      <c r="F35" s="5">
        <v>13758</v>
      </c>
      <c r="G35" s="5">
        <v>22279</v>
      </c>
      <c r="H35" s="5">
        <v>6.88</v>
      </c>
      <c r="I35" s="5">
        <v>4.9400000000000004</v>
      </c>
      <c r="J35" s="4">
        <f t="shared" si="2"/>
        <v>4.2609722159881507E-2</v>
      </c>
      <c r="K35" s="5">
        <v>6.9000000000000006E-2</v>
      </c>
      <c r="L35" s="6"/>
      <c r="M35" s="6"/>
      <c r="N35" s="7"/>
      <c r="O35" s="6"/>
    </row>
    <row r="36" spans="1:15" x14ac:dyDescent="0.2">
      <c r="A36" s="7"/>
      <c r="B36" s="7"/>
      <c r="C36" s="5" t="s">
        <v>55</v>
      </c>
      <c r="D36" s="5">
        <v>7950</v>
      </c>
      <c r="E36" s="5">
        <v>7943</v>
      </c>
      <c r="F36" s="5">
        <v>13223</v>
      </c>
      <c r="G36" s="5">
        <v>23018</v>
      </c>
      <c r="H36" s="5">
        <v>7.38</v>
      </c>
      <c r="I36" s="5">
        <v>4.8</v>
      </c>
      <c r="J36" s="4">
        <f t="shared" si="2"/>
        <v>3.9637978972977675E-2</v>
      </c>
      <c r="K36" s="5">
        <v>6.9000000000000006E-2</v>
      </c>
      <c r="L36" s="6"/>
      <c r="M36" s="6"/>
      <c r="N36" s="7"/>
      <c r="O36" s="6"/>
    </row>
    <row r="37" spans="1:15" x14ac:dyDescent="0.2">
      <c r="A37" s="7"/>
      <c r="B37" s="7"/>
      <c r="C37" s="5" t="s">
        <v>56</v>
      </c>
      <c r="D37" s="5">
        <v>5593</v>
      </c>
      <c r="E37" s="5">
        <v>5559</v>
      </c>
      <c r="F37" s="5">
        <v>13887</v>
      </c>
      <c r="G37" s="5">
        <v>23297</v>
      </c>
      <c r="H37" s="5">
        <v>7.02</v>
      </c>
      <c r="I37" s="5">
        <v>4.7300000000000004</v>
      </c>
      <c r="J37" s="4">
        <f t="shared" si="2"/>
        <v>4.1129887968407955E-2</v>
      </c>
      <c r="K37" s="5">
        <v>6.9000000000000006E-2</v>
      </c>
      <c r="L37" s="6"/>
      <c r="M37" s="6"/>
      <c r="N37" s="7"/>
      <c r="O37" s="6"/>
    </row>
    <row r="38" spans="1:15" x14ac:dyDescent="0.2">
      <c r="A38" s="7" t="s">
        <v>73</v>
      </c>
      <c r="B38" s="7" t="s">
        <v>8</v>
      </c>
      <c r="C38" s="5" t="s">
        <v>57</v>
      </c>
      <c r="D38" s="5">
        <v>8941</v>
      </c>
      <c r="E38" s="5">
        <v>7245</v>
      </c>
      <c r="F38" s="5">
        <v>17653</v>
      </c>
      <c r="G38" s="5">
        <v>24034</v>
      </c>
      <c r="H38" s="5">
        <v>6.44</v>
      </c>
      <c r="I38" s="5">
        <v>4.59</v>
      </c>
      <c r="J38" s="4">
        <f>(K38*F38)/G38</f>
        <v>5.0680577515186821E-2</v>
      </c>
      <c r="K38" s="5">
        <v>6.9000000000000006E-2</v>
      </c>
      <c r="L38" s="6">
        <f>(SUM(J38:J41))/4</f>
        <v>4.7865330889040283E-2</v>
      </c>
      <c r="M38" s="6">
        <f>STDEV(J38:J41)</f>
        <v>2.8921631803509817E-3</v>
      </c>
      <c r="N38" s="7"/>
      <c r="O38" s="6"/>
    </row>
    <row r="39" spans="1:15" x14ac:dyDescent="0.2">
      <c r="A39" s="7"/>
      <c r="B39" s="7"/>
      <c r="C39" s="5" t="s">
        <v>58</v>
      </c>
      <c r="D39" s="5">
        <v>6391</v>
      </c>
      <c r="E39" s="5">
        <v>5262</v>
      </c>
      <c r="F39" s="5">
        <v>17227</v>
      </c>
      <c r="G39" s="5">
        <v>23756</v>
      </c>
      <c r="H39" s="5">
        <v>6.29</v>
      </c>
      <c r="I39" s="5">
        <v>4.6500000000000004</v>
      </c>
      <c r="J39" s="4">
        <f>(K39*F39)/G39</f>
        <v>5.003632766459E-2</v>
      </c>
      <c r="K39" s="5">
        <v>6.9000000000000006E-2</v>
      </c>
      <c r="L39" s="6"/>
      <c r="M39" s="6"/>
      <c r="N39" s="7"/>
      <c r="O39" s="6"/>
    </row>
    <row r="40" spans="1:15" x14ac:dyDescent="0.2">
      <c r="A40" s="7"/>
      <c r="B40" s="7"/>
      <c r="C40" s="5" t="s">
        <v>59</v>
      </c>
      <c r="D40" s="5">
        <v>6683</v>
      </c>
      <c r="E40" s="5">
        <v>7162</v>
      </c>
      <c r="F40" s="5">
        <v>14912</v>
      </c>
      <c r="G40" s="5">
        <v>22732</v>
      </c>
      <c r="H40" s="5">
        <v>6.09</v>
      </c>
      <c r="I40" s="5">
        <v>4.87</v>
      </c>
      <c r="J40" s="4">
        <f t="shared" ref="J40:J49" si="3">(K40*F40)/G40</f>
        <v>4.5263417209220488E-2</v>
      </c>
      <c r="K40" s="5">
        <v>6.9000000000000006E-2</v>
      </c>
      <c r="L40" s="6"/>
      <c r="M40" s="6"/>
      <c r="N40" s="7"/>
      <c r="O40" s="6"/>
    </row>
    <row r="41" spans="1:15" x14ac:dyDescent="0.2">
      <c r="A41" s="7"/>
      <c r="B41" s="7"/>
      <c r="C41" s="5" t="s">
        <v>60</v>
      </c>
      <c r="D41" s="5">
        <v>5528</v>
      </c>
      <c r="E41" s="5">
        <v>5506</v>
      </c>
      <c r="F41" s="5">
        <v>15248</v>
      </c>
      <c r="G41" s="5">
        <v>23133</v>
      </c>
      <c r="H41" s="5">
        <v>6.54</v>
      </c>
      <c r="I41" s="5">
        <v>4.8499999999999996</v>
      </c>
      <c r="J41" s="4">
        <f t="shared" si="3"/>
        <v>4.5481001167163797E-2</v>
      </c>
      <c r="K41" s="5">
        <v>6.9000000000000006E-2</v>
      </c>
      <c r="L41" s="6"/>
      <c r="M41" s="6"/>
      <c r="N41" s="7"/>
      <c r="O41" s="6"/>
    </row>
    <row r="42" spans="1:15" x14ac:dyDescent="0.2">
      <c r="A42" s="7" t="s">
        <v>73</v>
      </c>
      <c r="B42" s="7" t="s">
        <v>7</v>
      </c>
      <c r="C42" s="5" t="s">
        <v>61</v>
      </c>
      <c r="D42" s="5">
        <v>8822</v>
      </c>
      <c r="E42" s="5">
        <v>8217</v>
      </c>
      <c r="F42" s="5">
        <v>14205</v>
      </c>
      <c r="G42" s="5">
        <v>22281</v>
      </c>
      <c r="H42" s="5">
        <v>7.18</v>
      </c>
      <c r="I42" s="5">
        <v>5.24</v>
      </c>
      <c r="J42" s="4">
        <f t="shared" si="3"/>
        <v>4.3990170997711062E-2</v>
      </c>
      <c r="K42" s="5">
        <v>6.9000000000000006E-2</v>
      </c>
      <c r="L42" s="6">
        <f>(SUM(J42:J45))/4</f>
        <v>4.5265660506341884E-2</v>
      </c>
      <c r="M42" s="6">
        <f>STDEV(J42:J45)</f>
        <v>1.398031334759962E-3</v>
      </c>
      <c r="N42" s="7"/>
      <c r="O42" s="6"/>
    </row>
    <row r="43" spans="1:15" x14ac:dyDescent="0.2">
      <c r="A43" s="7"/>
      <c r="B43" s="7"/>
      <c r="C43" s="5" t="s">
        <v>62</v>
      </c>
      <c r="D43" s="5">
        <v>6577</v>
      </c>
      <c r="E43" s="5">
        <v>6154</v>
      </c>
      <c r="F43" s="5">
        <v>14486</v>
      </c>
      <c r="G43" s="5">
        <v>22641</v>
      </c>
      <c r="H43" s="5">
        <v>6.63</v>
      </c>
      <c r="I43" s="5">
        <v>4.88</v>
      </c>
      <c r="J43" s="4">
        <f t="shared" si="3"/>
        <v>4.4147078309261963E-2</v>
      </c>
      <c r="K43" s="5">
        <v>6.9000000000000006E-2</v>
      </c>
      <c r="L43" s="6"/>
      <c r="M43" s="6"/>
      <c r="N43" s="7"/>
      <c r="O43" s="6"/>
    </row>
    <row r="44" spans="1:15" x14ac:dyDescent="0.2">
      <c r="A44" s="7"/>
      <c r="B44" s="7"/>
      <c r="C44" s="5" t="s">
        <v>63</v>
      </c>
      <c r="D44" s="5">
        <v>7913</v>
      </c>
      <c r="E44" s="5">
        <v>8172</v>
      </c>
      <c r="F44" s="5">
        <v>15278</v>
      </c>
      <c r="G44" s="5">
        <v>22570</v>
      </c>
      <c r="H44" s="5">
        <v>6.42</v>
      </c>
      <c r="I44" s="5">
        <v>4.97</v>
      </c>
      <c r="J44" s="4">
        <f t="shared" si="3"/>
        <v>4.6707221976074437E-2</v>
      </c>
      <c r="K44" s="5">
        <v>6.9000000000000006E-2</v>
      </c>
      <c r="L44" s="6"/>
      <c r="M44" s="6"/>
      <c r="N44" s="7"/>
      <c r="O44" s="6"/>
    </row>
    <row r="45" spans="1:15" x14ac:dyDescent="0.2">
      <c r="A45" s="7"/>
      <c r="B45" s="7"/>
      <c r="C45" s="5" t="s">
        <v>64</v>
      </c>
      <c r="D45" s="5">
        <v>5199</v>
      </c>
      <c r="E45" s="5">
        <v>5260</v>
      </c>
      <c r="F45" s="5">
        <v>15394</v>
      </c>
      <c r="G45" s="5">
        <v>22982</v>
      </c>
      <c r="H45" s="5">
        <v>6.53</v>
      </c>
      <c r="I45" s="5">
        <v>4.72</v>
      </c>
      <c r="J45" s="4">
        <f t="shared" si="3"/>
        <v>4.6218170742320083E-2</v>
      </c>
      <c r="K45" s="5">
        <v>6.9000000000000006E-2</v>
      </c>
      <c r="L45" s="6"/>
      <c r="M45" s="6"/>
      <c r="N45" s="7"/>
      <c r="O45" s="6"/>
    </row>
    <row r="46" spans="1:15" x14ac:dyDescent="0.2">
      <c r="A46" s="7" t="s">
        <v>73</v>
      </c>
      <c r="B46" s="7" t="s">
        <v>9</v>
      </c>
      <c r="C46" s="5" t="s">
        <v>65</v>
      </c>
      <c r="D46" s="5">
        <v>8944</v>
      </c>
      <c r="E46" s="5">
        <v>5567</v>
      </c>
      <c r="F46" s="5">
        <v>14860</v>
      </c>
      <c r="G46" s="5">
        <v>22051</v>
      </c>
      <c r="H46" s="5">
        <v>6.83</v>
      </c>
      <c r="I46" s="5">
        <v>5.05</v>
      </c>
      <c r="J46" s="4">
        <f t="shared" si="3"/>
        <v>4.6498571493356317E-2</v>
      </c>
      <c r="K46" s="5">
        <v>6.9000000000000006E-2</v>
      </c>
      <c r="L46" s="6">
        <f>(SUM(J46:J49))/4</f>
        <v>4.5327300638466898E-2</v>
      </c>
      <c r="M46" s="6">
        <f>STDEV(J46:J49)</f>
        <v>1.0283822149711108E-3</v>
      </c>
      <c r="N46" s="7"/>
      <c r="O46" s="6"/>
    </row>
    <row r="47" spans="1:15" x14ac:dyDescent="0.2">
      <c r="A47" s="7"/>
      <c r="B47" s="7"/>
      <c r="C47" s="5" t="s">
        <v>66</v>
      </c>
      <c r="D47" s="5">
        <v>7418</v>
      </c>
      <c r="E47" s="5">
        <v>5218</v>
      </c>
      <c r="F47" s="5">
        <v>15023</v>
      </c>
      <c r="G47" s="5">
        <v>22614</v>
      </c>
      <c r="H47" s="5">
        <v>6.47</v>
      </c>
      <c r="I47" s="5">
        <v>4.97</v>
      </c>
      <c r="J47" s="4">
        <f t="shared" si="3"/>
        <v>4.5838286017511276E-2</v>
      </c>
      <c r="K47" s="5">
        <v>6.9000000000000006E-2</v>
      </c>
      <c r="L47" s="6"/>
      <c r="M47" s="6"/>
      <c r="N47" s="7"/>
      <c r="O47" s="6"/>
    </row>
    <row r="48" spans="1:15" x14ac:dyDescent="0.2">
      <c r="A48" s="7"/>
      <c r="B48" s="7"/>
      <c r="C48" s="5" t="s">
        <v>67</v>
      </c>
      <c r="D48" s="5">
        <v>5163</v>
      </c>
      <c r="E48" s="5">
        <v>6632</v>
      </c>
      <c r="F48" s="5">
        <v>15194</v>
      </c>
      <c r="G48" s="5">
        <v>23435</v>
      </c>
      <c r="H48" s="5">
        <v>6.55</v>
      </c>
      <c r="I48" s="5">
        <v>5.3</v>
      </c>
      <c r="J48" s="4">
        <f t="shared" si="3"/>
        <v>4.4735907830168557E-2</v>
      </c>
      <c r="K48" s="5">
        <v>6.9000000000000006E-2</v>
      </c>
      <c r="L48" s="6"/>
      <c r="M48" s="6"/>
      <c r="N48" s="7"/>
      <c r="O48" s="6"/>
    </row>
    <row r="49" spans="1:15" x14ac:dyDescent="0.2">
      <c r="A49" s="7"/>
      <c r="B49" s="7"/>
      <c r="C49" s="5" t="s">
        <v>68</v>
      </c>
      <c r="D49" s="5">
        <v>5038</v>
      </c>
      <c r="E49" s="5">
        <v>6592</v>
      </c>
      <c r="F49" s="5">
        <v>15209</v>
      </c>
      <c r="G49" s="5">
        <v>23723</v>
      </c>
      <c r="H49" s="5">
        <v>6.01</v>
      </c>
      <c r="I49" s="5">
        <v>5.19</v>
      </c>
      <c r="J49" s="4">
        <f t="shared" si="3"/>
        <v>4.423643721283143E-2</v>
      </c>
      <c r="K49" s="5">
        <v>6.9000000000000006E-2</v>
      </c>
      <c r="L49" s="6"/>
      <c r="M49" s="6"/>
      <c r="N49" s="7"/>
      <c r="O49" s="6"/>
    </row>
  </sheetData>
  <mergeCells count="50">
    <mergeCell ref="L22:L25"/>
    <mergeCell ref="M22:M25"/>
    <mergeCell ref="A10:A13"/>
    <mergeCell ref="B10:B13"/>
    <mergeCell ref="L10:L13"/>
    <mergeCell ref="M10:M13"/>
    <mergeCell ref="A14:A17"/>
    <mergeCell ref="B14:B17"/>
    <mergeCell ref="L14:L17"/>
    <mergeCell ref="M14:M17"/>
    <mergeCell ref="B2:B5"/>
    <mergeCell ref="L2:L5"/>
    <mergeCell ref="M2:M5"/>
    <mergeCell ref="A2:A5"/>
    <mergeCell ref="A6:A9"/>
    <mergeCell ref="B6:B9"/>
    <mergeCell ref="L6:L9"/>
    <mergeCell ref="M6:M9"/>
    <mergeCell ref="L34:L37"/>
    <mergeCell ref="M34:M37"/>
    <mergeCell ref="A18:A21"/>
    <mergeCell ref="B18:B21"/>
    <mergeCell ref="A26:A29"/>
    <mergeCell ref="B26:B29"/>
    <mergeCell ref="L26:L29"/>
    <mergeCell ref="M26:M29"/>
    <mergeCell ref="A30:A33"/>
    <mergeCell ref="B30:B33"/>
    <mergeCell ref="L30:L33"/>
    <mergeCell ref="M30:M33"/>
    <mergeCell ref="L18:L21"/>
    <mergeCell ref="M18:M21"/>
    <mergeCell ref="A22:A25"/>
    <mergeCell ref="B22:B25"/>
    <mergeCell ref="N2:N49"/>
    <mergeCell ref="O2:O49"/>
    <mergeCell ref="A38:A41"/>
    <mergeCell ref="B38:B41"/>
    <mergeCell ref="L38:L41"/>
    <mergeCell ref="M38:M41"/>
    <mergeCell ref="A42:A45"/>
    <mergeCell ref="B42:B45"/>
    <mergeCell ref="L42:L45"/>
    <mergeCell ref="M42:M45"/>
    <mergeCell ref="A46:A49"/>
    <mergeCell ref="B46:B49"/>
    <mergeCell ref="L46:L49"/>
    <mergeCell ref="M46:M49"/>
    <mergeCell ref="A34:A37"/>
    <mergeCell ref="B34:B37"/>
  </mergeCells>
  <pageMargins left="0.25" right="0.25" top="0.75" bottom="0.75" header="0.3" footer="0.3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flowcytometry_endophyte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bioflora</dc:creator>
  <cp:lastModifiedBy>Alba Sotomayor Alge</cp:lastModifiedBy>
  <cp:lastPrinted>2023-10-26T10:56:41Z</cp:lastPrinted>
  <dcterms:created xsi:type="dcterms:W3CDTF">2023-09-22T12:27:27Z</dcterms:created>
  <dcterms:modified xsi:type="dcterms:W3CDTF">2025-05-27T20:12:26Z</dcterms:modified>
</cp:coreProperties>
</file>