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1080" yWindow="0" windowWidth="22440" windowHeight="11780" activeTab="3"/>
  </bookViews>
  <sheets>
    <sheet name="Evaporation " sheetId="1" r:id="rId1"/>
    <sheet name="Ependorf 200, 50, 20 uL" sheetId="2" r:id="rId2"/>
    <sheet name="Fisherbrand 10uL" sheetId="3" r:id="rId3"/>
    <sheet name="Printed Pipette" sheetId="4" r:id="rId4"/>
    <sheet name="Dr.E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4" l="1"/>
  <c r="J46" i="4"/>
  <c r="N46" i="4"/>
  <c r="K46" i="4"/>
  <c r="L46" i="4"/>
  <c r="M40" i="4"/>
  <c r="J40" i="4"/>
  <c r="N40" i="4"/>
  <c r="K40" i="4"/>
  <c r="L40" i="4"/>
  <c r="M31" i="4"/>
  <c r="J31" i="4"/>
  <c r="N31" i="4"/>
  <c r="K31" i="4"/>
  <c r="L31" i="4"/>
  <c r="M23" i="4"/>
  <c r="J23" i="4"/>
  <c r="N23" i="4"/>
  <c r="K23" i="4"/>
  <c r="L23" i="4"/>
  <c r="M15" i="4"/>
  <c r="J15" i="4"/>
  <c r="N15" i="4"/>
  <c r="K15" i="4"/>
  <c r="L15" i="4"/>
  <c r="M7" i="4"/>
  <c r="J7" i="4"/>
  <c r="N7" i="4"/>
  <c r="K7" i="4"/>
  <c r="L7" i="4"/>
  <c r="M40" i="5"/>
  <c r="J40" i="5"/>
  <c r="N40" i="5"/>
  <c r="K40" i="5"/>
  <c r="L40" i="5"/>
  <c r="M31" i="5"/>
  <c r="J31" i="5"/>
  <c r="N31" i="5"/>
  <c r="K31" i="5"/>
  <c r="L31" i="5"/>
  <c r="M23" i="5"/>
  <c r="J23" i="5"/>
  <c r="N23" i="5"/>
  <c r="K23" i="5"/>
  <c r="L23" i="5"/>
  <c r="M15" i="5"/>
  <c r="J15" i="5"/>
  <c r="N15" i="5"/>
  <c r="K15" i="5"/>
  <c r="L15" i="5"/>
  <c r="M7" i="5"/>
  <c r="J7" i="5"/>
  <c r="N7" i="5"/>
  <c r="K7" i="5"/>
  <c r="L7" i="5"/>
  <c r="H31" i="5"/>
  <c r="E31" i="5"/>
  <c r="B31" i="5"/>
  <c r="H23" i="5"/>
  <c r="E23" i="5"/>
  <c r="B23" i="5"/>
  <c r="H15" i="5"/>
  <c r="E15" i="5"/>
  <c r="B15" i="5"/>
  <c r="H7" i="5"/>
  <c r="E7" i="5"/>
  <c r="B7" i="5"/>
  <c r="H46" i="4"/>
  <c r="E46" i="4"/>
  <c r="B46" i="4"/>
  <c r="B31" i="4"/>
  <c r="E31" i="4"/>
  <c r="H31" i="4"/>
  <c r="H23" i="4"/>
  <c r="E23" i="4"/>
  <c r="B23" i="4"/>
  <c r="H15" i="4"/>
  <c r="E15" i="4"/>
  <c r="B15" i="4"/>
  <c r="H7" i="4"/>
  <c r="E7" i="4"/>
  <c r="B7" i="4"/>
</calcChain>
</file>

<file path=xl/sharedStrings.xml><?xml version="1.0" encoding="utf-8"?>
<sst xmlns="http://schemas.openxmlformats.org/spreadsheetml/2006/main" count="125" uniqueCount="20">
  <si>
    <t>Time</t>
  </si>
  <si>
    <t>Mass 10uL</t>
  </si>
  <si>
    <t>Mass 20uL</t>
  </si>
  <si>
    <t>Trial 1</t>
  </si>
  <si>
    <t>Mass(g) 200uL</t>
  </si>
  <si>
    <t>Mass(g) 50uL</t>
  </si>
  <si>
    <t>Mass(g) 20uL</t>
  </si>
  <si>
    <t>Mass(g) 10uL</t>
  </si>
  <si>
    <t>Trial 2</t>
  </si>
  <si>
    <t>Trial 3</t>
  </si>
  <si>
    <t>non drifting 10uL</t>
  </si>
  <si>
    <t>Mass(mg) 200uL</t>
  </si>
  <si>
    <t>Mass(mg) 50uL</t>
  </si>
  <si>
    <t>Mass(mg) 20uL</t>
  </si>
  <si>
    <t>Mass(mg) 10uL</t>
  </si>
  <si>
    <t>Average</t>
  </si>
  <si>
    <t>Converted Volume</t>
  </si>
  <si>
    <t>systematic</t>
  </si>
  <si>
    <t>%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</si>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</sst>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5" sqref="B15"/>
    </sheetView>
  </sheetViews>
  <sheetFormatPr baseColWidth="10" defaultColWidth="8.83203125" defaultRowHeight="14" x14ac:dyDescent="0"/>
  <cols>
    <col min="2" max="2" width="11.83203125" customWidth="1"/>
    <col min="3" max="3" width="1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</row>
    <row r="3" spans="1:3">
      <c r="A3">
        <v>30</v>
      </c>
    </row>
    <row r="4" spans="1:3">
      <c r="A4">
        <v>60</v>
      </c>
    </row>
    <row r="5" spans="1:3">
      <c r="A5">
        <v>90</v>
      </c>
    </row>
    <row r="6" spans="1:3">
      <c r="A6">
        <v>120</v>
      </c>
    </row>
    <row r="7" spans="1:3">
      <c r="A7">
        <v>150</v>
      </c>
    </row>
    <row r="8" spans="1:3">
      <c r="A8">
        <v>180</v>
      </c>
    </row>
    <row r="9" spans="1:3">
      <c r="A9">
        <v>210</v>
      </c>
    </row>
    <row r="10" spans="1:3">
      <c r="A10">
        <v>240</v>
      </c>
    </row>
    <row r="11" spans="1:3">
      <c r="A11">
        <v>270</v>
      </c>
    </row>
    <row r="12" spans="1:3">
      <c r="A12">
        <v>300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" sqref="B2"/>
    </sheetView>
  </sheetViews>
  <sheetFormatPr baseColWidth="10" defaultColWidth="8.83203125" defaultRowHeight="14" x14ac:dyDescent="0"/>
  <cols>
    <col min="2" max="2" width="15.6640625" customWidth="1"/>
    <col min="5" max="5" width="12.6640625" customWidth="1"/>
    <col min="8" max="8" width="14.33203125" customWidth="1"/>
  </cols>
  <sheetData>
    <row r="1" spans="1:8">
      <c r="A1" s="1" t="s">
        <v>3</v>
      </c>
      <c r="B1" s="1" t="s">
        <v>4</v>
      </c>
      <c r="C1" s="1"/>
      <c r="D1" s="1" t="s">
        <v>8</v>
      </c>
      <c r="E1" s="1" t="s">
        <v>4</v>
      </c>
      <c r="F1" s="1"/>
      <c r="G1" s="1" t="s">
        <v>9</v>
      </c>
      <c r="H1" s="1" t="s">
        <v>4</v>
      </c>
    </row>
    <row r="2" spans="1:8">
      <c r="A2" s="1">
        <v>1</v>
      </c>
      <c r="B2" s="1"/>
      <c r="C2" s="1"/>
      <c r="D2" s="1">
        <v>1</v>
      </c>
      <c r="E2" s="1"/>
      <c r="F2" s="1"/>
      <c r="G2" s="1">
        <v>1</v>
      </c>
      <c r="H2" s="1"/>
    </row>
    <row r="3" spans="1:8">
      <c r="A3" s="1">
        <v>2</v>
      </c>
      <c r="B3" s="1"/>
      <c r="C3" s="1"/>
      <c r="D3" s="1">
        <v>2</v>
      </c>
      <c r="E3" s="1"/>
      <c r="F3" s="1"/>
      <c r="G3" s="1">
        <v>2</v>
      </c>
      <c r="H3" s="1"/>
    </row>
    <row r="4" spans="1:8">
      <c r="A4" s="1">
        <v>3</v>
      </c>
      <c r="B4" s="1"/>
      <c r="C4" s="1"/>
      <c r="D4" s="1">
        <v>3</v>
      </c>
      <c r="E4" s="1"/>
      <c r="F4" s="1"/>
      <c r="G4" s="1">
        <v>3</v>
      </c>
      <c r="H4" s="1"/>
    </row>
    <row r="5" spans="1:8">
      <c r="A5" s="1">
        <v>4</v>
      </c>
      <c r="B5" s="1"/>
      <c r="C5" s="1"/>
      <c r="D5" s="1">
        <v>4</v>
      </c>
      <c r="E5" s="1"/>
      <c r="F5" s="1"/>
      <c r="G5" s="1">
        <v>4</v>
      </c>
      <c r="H5" s="1"/>
    </row>
    <row r="6" spans="1:8">
      <c r="A6" s="1">
        <v>5</v>
      </c>
      <c r="B6" s="1"/>
      <c r="C6" s="1"/>
      <c r="D6" s="1">
        <v>5</v>
      </c>
      <c r="E6" s="1"/>
      <c r="F6" s="1"/>
      <c r="G6" s="1">
        <v>5</v>
      </c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 t="s">
        <v>3</v>
      </c>
      <c r="B9" s="1" t="s">
        <v>5</v>
      </c>
      <c r="C9" s="1"/>
      <c r="D9" s="1" t="s">
        <v>8</v>
      </c>
      <c r="E9" s="1" t="s">
        <v>5</v>
      </c>
      <c r="F9" s="1"/>
      <c r="G9" s="1" t="s">
        <v>9</v>
      </c>
      <c r="H9" s="1" t="s">
        <v>5</v>
      </c>
    </row>
    <row r="10" spans="1:8">
      <c r="A10" s="1">
        <v>1</v>
      </c>
      <c r="B10" s="1"/>
      <c r="C10" s="1"/>
      <c r="D10" s="1">
        <v>1</v>
      </c>
      <c r="E10" s="1"/>
      <c r="F10" s="1"/>
      <c r="G10" s="1">
        <v>1</v>
      </c>
      <c r="H10" s="1"/>
    </row>
    <row r="11" spans="1:8">
      <c r="A11" s="1">
        <v>2</v>
      </c>
      <c r="B11" s="1"/>
      <c r="C11" s="1"/>
      <c r="D11" s="1">
        <v>2</v>
      </c>
      <c r="E11" s="1"/>
      <c r="F11" s="1"/>
      <c r="G11" s="1">
        <v>2</v>
      </c>
      <c r="H11" s="1"/>
    </row>
    <row r="12" spans="1:8">
      <c r="A12" s="1">
        <v>3</v>
      </c>
      <c r="B12" s="1"/>
      <c r="C12" s="1"/>
      <c r="D12" s="1">
        <v>3</v>
      </c>
      <c r="E12" s="1"/>
      <c r="F12" s="1"/>
      <c r="G12" s="1">
        <v>3</v>
      </c>
      <c r="H12" s="1"/>
    </row>
    <row r="13" spans="1:8">
      <c r="A13" s="1">
        <v>4</v>
      </c>
      <c r="B13" s="1"/>
      <c r="C13" s="1"/>
      <c r="D13" s="1">
        <v>4</v>
      </c>
      <c r="E13" s="1"/>
      <c r="F13" s="1"/>
      <c r="G13" s="1">
        <v>4</v>
      </c>
      <c r="H13" s="1"/>
    </row>
    <row r="14" spans="1:8">
      <c r="A14" s="1">
        <v>5</v>
      </c>
      <c r="B14" s="1"/>
      <c r="C14" s="1"/>
      <c r="D14" s="1">
        <v>5</v>
      </c>
      <c r="E14" s="1"/>
      <c r="F14" s="1"/>
      <c r="G14" s="1">
        <v>5</v>
      </c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 t="s">
        <v>3</v>
      </c>
      <c r="B17" s="1" t="s">
        <v>6</v>
      </c>
      <c r="C17" s="1"/>
      <c r="D17" s="1" t="s">
        <v>8</v>
      </c>
      <c r="E17" s="1" t="s">
        <v>6</v>
      </c>
      <c r="F17" s="1"/>
      <c r="G17" s="1" t="s">
        <v>9</v>
      </c>
      <c r="H17" s="1" t="s">
        <v>6</v>
      </c>
    </row>
    <row r="18" spans="1:8">
      <c r="A18" s="1">
        <v>1</v>
      </c>
      <c r="B18" s="1"/>
      <c r="C18" s="1"/>
      <c r="D18" s="1">
        <v>1</v>
      </c>
      <c r="E18" s="1"/>
      <c r="F18" s="1"/>
      <c r="G18" s="1">
        <v>1</v>
      </c>
      <c r="H18" s="1"/>
    </row>
    <row r="19" spans="1:8">
      <c r="A19" s="1">
        <v>2</v>
      </c>
      <c r="B19" s="1"/>
      <c r="C19" s="1"/>
      <c r="D19" s="1">
        <v>2</v>
      </c>
      <c r="E19" s="1"/>
      <c r="F19" s="1"/>
      <c r="G19" s="1">
        <v>2</v>
      </c>
      <c r="H19" s="1"/>
    </row>
    <row r="20" spans="1:8">
      <c r="A20" s="1">
        <v>3</v>
      </c>
      <c r="B20" s="1"/>
      <c r="C20" s="1"/>
      <c r="D20" s="1">
        <v>3</v>
      </c>
      <c r="E20" s="1"/>
      <c r="F20" s="1"/>
      <c r="G20" s="1">
        <v>3</v>
      </c>
      <c r="H20" s="1"/>
    </row>
    <row r="21" spans="1:8">
      <c r="A21" s="1">
        <v>4</v>
      </c>
      <c r="B21" s="1"/>
      <c r="C21" s="1"/>
      <c r="D21" s="1">
        <v>4</v>
      </c>
      <c r="E21" s="1"/>
      <c r="F21" s="1"/>
      <c r="G21" s="1">
        <v>4</v>
      </c>
      <c r="H21" s="1"/>
    </row>
    <row r="22" spans="1:8">
      <c r="A22" s="1">
        <v>5</v>
      </c>
      <c r="B22" s="1"/>
      <c r="C22" s="1"/>
      <c r="D22" s="1">
        <v>5</v>
      </c>
      <c r="E22" s="1"/>
      <c r="F22" s="1"/>
      <c r="G22" s="1">
        <v>5</v>
      </c>
      <c r="H2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9" sqref="B19:B20"/>
    </sheetView>
  </sheetViews>
  <sheetFormatPr baseColWidth="10" defaultColWidth="8.83203125" defaultRowHeight="14" x14ac:dyDescent="0"/>
  <cols>
    <col min="2" max="2" width="14" customWidth="1"/>
    <col min="5" max="5" width="14.1640625" customWidth="1"/>
    <col min="8" max="8" width="13" customWidth="1"/>
  </cols>
  <sheetData>
    <row r="1" spans="1:8">
      <c r="A1" s="1" t="s">
        <v>3</v>
      </c>
      <c r="B1" s="1" t="s">
        <v>7</v>
      </c>
      <c r="C1" s="1"/>
      <c r="D1" s="1" t="s">
        <v>8</v>
      </c>
      <c r="E1" s="1" t="s">
        <v>7</v>
      </c>
      <c r="F1" s="1"/>
      <c r="G1" s="1" t="s">
        <v>9</v>
      </c>
      <c r="H1" s="1" t="s">
        <v>7</v>
      </c>
    </row>
    <row r="2" spans="1:8">
      <c r="A2" s="1">
        <v>1</v>
      </c>
      <c r="B2" s="1"/>
      <c r="C2" s="1"/>
      <c r="D2" s="1">
        <v>1</v>
      </c>
      <c r="E2" s="1"/>
      <c r="F2" s="1"/>
      <c r="G2" s="1">
        <v>1</v>
      </c>
      <c r="H2" s="1"/>
    </row>
    <row r="3" spans="1:8">
      <c r="A3" s="1">
        <v>2</v>
      </c>
      <c r="B3" s="1"/>
      <c r="C3" s="1"/>
      <c r="D3" s="1">
        <v>2</v>
      </c>
      <c r="E3" s="1"/>
      <c r="F3" s="1"/>
      <c r="G3" s="1">
        <v>2</v>
      </c>
      <c r="H3" s="1"/>
    </row>
    <row r="4" spans="1:8">
      <c r="A4" s="1">
        <v>3</v>
      </c>
      <c r="B4" s="1"/>
      <c r="C4" s="1"/>
      <c r="D4" s="1">
        <v>3</v>
      </c>
      <c r="E4" s="1"/>
      <c r="F4" s="1"/>
      <c r="G4" s="1">
        <v>3</v>
      </c>
      <c r="H4" s="1"/>
    </row>
    <row r="5" spans="1:8">
      <c r="A5" s="1">
        <v>4</v>
      </c>
      <c r="B5" s="1"/>
      <c r="C5" s="1"/>
      <c r="D5" s="1">
        <v>4</v>
      </c>
      <c r="E5" s="1"/>
      <c r="F5" s="1"/>
      <c r="G5" s="1">
        <v>4</v>
      </c>
      <c r="H5" s="1"/>
    </row>
    <row r="6" spans="1:8">
      <c r="A6" s="1">
        <v>5</v>
      </c>
      <c r="B6" s="1"/>
      <c r="C6" s="1"/>
      <c r="D6" s="1">
        <v>5</v>
      </c>
      <c r="E6" s="1"/>
      <c r="F6" s="1"/>
      <c r="G6" s="1">
        <v>5</v>
      </c>
      <c r="H6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sqref="A1:H46"/>
    </sheetView>
  </sheetViews>
  <sheetFormatPr baseColWidth="10" defaultColWidth="8.83203125" defaultRowHeight="14" x14ac:dyDescent="0"/>
  <cols>
    <col min="1" max="1" width="16.1640625" customWidth="1"/>
    <col min="2" max="2" width="13" customWidth="1"/>
    <col min="5" max="5" width="13.5" customWidth="1"/>
    <col min="8" max="8" width="13.5" customWidth="1"/>
  </cols>
  <sheetData>
    <row r="1" spans="1:14">
      <c r="A1" s="1" t="s">
        <v>3</v>
      </c>
      <c r="B1" s="1" t="s">
        <v>11</v>
      </c>
      <c r="C1" s="1"/>
      <c r="D1" s="1" t="s">
        <v>8</v>
      </c>
      <c r="E1" s="1" t="s">
        <v>11</v>
      </c>
      <c r="F1" s="1"/>
      <c r="G1" s="1" t="s">
        <v>9</v>
      </c>
      <c r="H1" s="1" t="s">
        <v>11</v>
      </c>
      <c r="J1" s="1" t="s">
        <v>16</v>
      </c>
      <c r="K1" s="1" t="s">
        <v>17</v>
      </c>
      <c r="L1" t="s">
        <v>18</v>
      </c>
      <c r="M1" s="1" t="s">
        <v>19</v>
      </c>
      <c r="N1" s="1" t="s">
        <v>18</v>
      </c>
    </row>
    <row r="2" spans="1:14">
      <c r="A2" s="1">
        <v>1</v>
      </c>
      <c r="B2" s="1">
        <v>195.9</v>
      </c>
      <c r="C2" s="1"/>
      <c r="D2" s="1">
        <v>1</v>
      </c>
      <c r="E2" s="1">
        <v>195.9</v>
      </c>
      <c r="F2" s="1"/>
      <c r="G2" s="1">
        <v>1</v>
      </c>
      <c r="H2" s="1">
        <v>191.6</v>
      </c>
    </row>
    <row r="3" spans="1:14">
      <c r="A3" s="1">
        <v>2</v>
      </c>
      <c r="B3" s="1">
        <v>193.7</v>
      </c>
      <c r="C3" s="1"/>
      <c r="D3" s="1">
        <v>2</v>
      </c>
      <c r="E3" s="1">
        <v>195.1</v>
      </c>
      <c r="F3" s="1"/>
      <c r="G3" s="1">
        <v>2</v>
      </c>
      <c r="H3" s="1">
        <v>190.1</v>
      </c>
    </row>
    <row r="4" spans="1:14">
      <c r="A4" s="1">
        <v>3</v>
      </c>
      <c r="B4" s="1">
        <v>194.1</v>
      </c>
      <c r="C4" s="1"/>
      <c r="D4" s="1">
        <v>3</v>
      </c>
      <c r="E4" s="1">
        <v>194.6</v>
      </c>
      <c r="F4" s="1"/>
      <c r="G4" s="1">
        <v>3</v>
      </c>
      <c r="H4" s="1">
        <v>189.5</v>
      </c>
    </row>
    <row r="5" spans="1:14">
      <c r="A5" s="1">
        <v>4</v>
      </c>
      <c r="B5" s="1">
        <v>192.7</v>
      </c>
      <c r="C5" s="1"/>
      <c r="D5" s="1">
        <v>4</v>
      </c>
      <c r="E5" s="1">
        <v>194.6</v>
      </c>
      <c r="F5" s="1"/>
      <c r="G5" s="1">
        <v>4</v>
      </c>
      <c r="H5" s="1">
        <v>188.3</v>
      </c>
    </row>
    <row r="6" spans="1:14">
      <c r="A6" s="1">
        <v>5</v>
      </c>
      <c r="B6" s="1">
        <v>192.8</v>
      </c>
      <c r="C6" s="1"/>
      <c r="D6" s="1">
        <v>5</v>
      </c>
      <c r="E6" s="1">
        <v>193.5</v>
      </c>
      <c r="F6" s="1"/>
      <c r="G6" s="1">
        <v>5</v>
      </c>
      <c r="H6" s="1">
        <v>187.6</v>
      </c>
    </row>
    <row r="7" spans="1:14">
      <c r="A7" s="1" t="s">
        <v>15</v>
      </c>
      <c r="B7" s="1">
        <f>AVERAGE(B2:B6)</f>
        <v>193.84</v>
      </c>
      <c r="C7" s="1"/>
      <c r="D7" s="1" t="s">
        <v>15</v>
      </c>
      <c r="E7" s="1">
        <f>AVERAGE(E2:E6)</f>
        <v>194.74</v>
      </c>
      <c r="F7" s="1"/>
      <c r="G7" s="1" t="s">
        <v>15</v>
      </c>
      <c r="H7" s="1">
        <f>AVERAGE(H2:H6)</f>
        <v>189.42000000000002</v>
      </c>
      <c r="J7">
        <f>1.0038*AVERAGE(B7,E7,H7)</f>
        <v>193.39879999999999</v>
      </c>
      <c r="K7">
        <f>J7-200</f>
        <v>-6.6012000000000057</v>
      </c>
      <c r="L7">
        <f>100*(K7/200)</f>
        <v>-3.3006000000000029</v>
      </c>
      <c r="M7">
        <f>STDEV(B7,E7,H7)</f>
        <v>2.8474784166580269</v>
      </c>
      <c r="N7">
        <f>100*(M7/J7)</f>
        <v>1.4723351006614451</v>
      </c>
    </row>
    <row r="8" spans="1:14">
      <c r="A8" s="1"/>
      <c r="B8" s="1"/>
      <c r="C8" s="1"/>
      <c r="D8" s="1"/>
      <c r="E8" s="1"/>
      <c r="F8" s="1"/>
      <c r="G8" s="1"/>
      <c r="H8" s="1"/>
    </row>
    <row r="9" spans="1:14">
      <c r="A9" s="1" t="s">
        <v>3</v>
      </c>
      <c r="B9" s="1" t="s">
        <v>12</v>
      </c>
      <c r="C9" s="1"/>
      <c r="D9" s="1" t="s">
        <v>8</v>
      </c>
      <c r="E9" s="1" t="s">
        <v>12</v>
      </c>
      <c r="F9" s="1"/>
      <c r="G9" s="1" t="s">
        <v>9</v>
      </c>
      <c r="H9" s="1" t="s">
        <v>12</v>
      </c>
    </row>
    <row r="10" spans="1:14">
      <c r="A10" s="1">
        <v>1</v>
      </c>
      <c r="B10" s="1">
        <v>50.8</v>
      </c>
      <c r="C10" s="1"/>
      <c r="D10" s="1">
        <v>1</v>
      </c>
      <c r="E10" s="1">
        <v>50.5</v>
      </c>
      <c r="F10" s="1"/>
      <c r="G10" s="1">
        <v>1</v>
      </c>
      <c r="H10" s="1">
        <v>50.5</v>
      </c>
    </row>
    <row r="11" spans="1:14">
      <c r="A11" s="1">
        <v>2</v>
      </c>
      <c r="B11" s="1">
        <v>50.6</v>
      </c>
      <c r="C11" s="1"/>
      <c r="D11" s="1">
        <v>2</v>
      </c>
      <c r="E11" s="1">
        <v>50.1</v>
      </c>
      <c r="F11" s="1"/>
      <c r="G11" s="1">
        <v>2</v>
      </c>
      <c r="H11" s="1">
        <v>49.8</v>
      </c>
    </row>
    <row r="12" spans="1:14">
      <c r="A12" s="1">
        <v>3</v>
      </c>
      <c r="B12" s="1">
        <v>50.7</v>
      </c>
      <c r="C12" s="1"/>
      <c r="D12" s="1">
        <v>3</v>
      </c>
      <c r="E12" s="1">
        <v>48.7</v>
      </c>
      <c r="F12" s="1"/>
      <c r="G12" s="1">
        <v>3</v>
      </c>
      <c r="H12" s="1">
        <v>49.9</v>
      </c>
    </row>
    <row r="13" spans="1:14">
      <c r="A13" s="1">
        <v>4</v>
      </c>
      <c r="B13" s="1">
        <v>49.9</v>
      </c>
      <c r="C13" s="1"/>
      <c r="D13" s="1">
        <v>4</v>
      </c>
      <c r="E13" s="1">
        <v>46.2</v>
      </c>
      <c r="F13" s="1"/>
      <c r="G13" s="1">
        <v>4</v>
      </c>
      <c r="H13" s="1">
        <v>49.7</v>
      </c>
    </row>
    <row r="14" spans="1:14">
      <c r="A14" s="1">
        <v>5</v>
      </c>
      <c r="B14" s="1">
        <v>50.3</v>
      </c>
      <c r="C14" s="1"/>
      <c r="D14" s="1">
        <v>5</v>
      </c>
      <c r="E14" s="1">
        <v>44.7</v>
      </c>
      <c r="F14" s="1"/>
      <c r="G14" s="1">
        <v>5</v>
      </c>
      <c r="H14" s="1">
        <v>49.1</v>
      </c>
    </row>
    <row r="15" spans="1:14">
      <c r="A15" s="1" t="s">
        <v>15</v>
      </c>
      <c r="B15" s="1">
        <f>AVERAGE(B10:B14)</f>
        <v>50.46</v>
      </c>
      <c r="C15" s="1"/>
      <c r="D15" s="1" t="s">
        <v>15</v>
      </c>
      <c r="E15" s="1">
        <f>AVERAGE(E10:E14)</f>
        <v>48.04</v>
      </c>
      <c r="F15" s="1"/>
      <c r="G15" s="1" t="s">
        <v>15</v>
      </c>
      <c r="H15" s="1">
        <f>AVERAGE(H10:H14)</f>
        <v>49.8</v>
      </c>
      <c r="J15">
        <f>1.0038*AVERAGE(B15,E15,H15)</f>
        <v>49.621180000000003</v>
      </c>
      <c r="K15">
        <f>J15-50</f>
        <v>-0.37881999999999749</v>
      </c>
      <c r="L15">
        <f>100*(K15/50)</f>
        <v>-0.75763999999999498</v>
      </c>
      <c r="M15">
        <f t="shared" ref="M15:M40" si="0">STDEV(B15,E15,H15)</f>
        <v>1.2509729546770123</v>
      </c>
      <c r="N15">
        <f t="shared" ref="N15:N40" si="1">100*(M15/J15)</f>
        <v>2.5210463650340689</v>
      </c>
    </row>
    <row r="16" spans="1:14">
      <c r="A16" s="1"/>
      <c r="B16" s="1"/>
      <c r="C16" s="1"/>
      <c r="D16" s="1"/>
      <c r="E16" s="1"/>
      <c r="F16" s="1"/>
      <c r="G16" s="1"/>
      <c r="H16" s="1"/>
    </row>
    <row r="17" spans="1:14">
      <c r="A17" s="1" t="s">
        <v>3</v>
      </c>
      <c r="B17" s="1" t="s">
        <v>13</v>
      </c>
      <c r="C17" s="1"/>
      <c r="D17" s="1" t="s">
        <v>8</v>
      </c>
      <c r="E17" s="1" t="s">
        <v>13</v>
      </c>
      <c r="F17" s="1"/>
      <c r="G17" s="1" t="s">
        <v>9</v>
      </c>
      <c r="H17" s="1" t="s">
        <v>13</v>
      </c>
    </row>
    <row r="18" spans="1:14">
      <c r="A18" s="1">
        <v>1</v>
      </c>
      <c r="B18" s="1">
        <v>20</v>
      </c>
      <c r="C18" s="1"/>
      <c r="D18" s="1">
        <v>1</v>
      </c>
      <c r="E18" s="1">
        <v>19.8</v>
      </c>
      <c r="F18" s="1"/>
      <c r="G18" s="1">
        <v>1</v>
      </c>
      <c r="H18" s="1">
        <v>21.2</v>
      </c>
    </row>
    <row r="19" spans="1:14">
      <c r="A19" s="1">
        <v>2</v>
      </c>
      <c r="B19" s="1">
        <v>19.8</v>
      </c>
      <c r="C19" s="1"/>
      <c r="D19" s="1">
        <v>2</v>
      </c>
      <c r="E19" s="1">
        <v>18.8</v>
      </c>
      <c r="F19" s="1"/>
      <c r="G19" s="1">
        <v>2</v>
      </c>
      <c r="H19" s="1">
        <v>18.600000000000001</v>
      </c>
    </row>
    <row r="20" spans="1:14">
      <c r="A20" s="1">
        <v>3</v>
      </c>
      <c r="B20" s="1">
        <v>19.5</v>
      </c>
      <c r="C20" s="1"/>
      <c r="D20" s="1">
        <v>3</v>
      </c>
      <c r="E20" s="1">
        <v>19.600000000000001</v>
      </c>
      <c r="F20" s="1"/>
      <c r="G20" s="1">
        <v>3</v>
      </c>
      <c r="H20" s="1">
        <v>18.399999999999999</v>
      </c>
    </row>
    <row r="21" spans="1:14">
      <c r="A21" s="1">
        <v>4</v>
      </c>
      <c r="B21" s="1">
        <v>17.2</v>
      </c>
      <c r="C21" s="1"/>
      <c r="D21" s="1">
        <v>4</v>
      </c>
      <c r="E21" s="1">
        <v>18.600000000000001</v>
      </c>
      <c r="F21" s="1"/>
      <c r="G21" s="1">
        <v>4</v>
      </c>
      <c r="H21" s="1">
        <v>17.8</v>
      </c>
    </row>
    <row r="22" spans="1:14">
      <c r="A22" s="1">
        <v>5</v>
      </c>
      <c r="B22" s="1">
        <v>15.3</v>
      </c>
      <c r="C22" s="1"/>
      <c r="D22" s="1">
        <v>5</v>
      </c>
      <c r="E22" s="1">
        <v>18.5</v>
      </c>
      <c r="F22" s="1"/>
      <c r="G22" s="1">
        <v>5</v>
      </c>
      <c r="H22" s="1">
        <v>16.399999999999999</v>
      </c>
    </row>
    <row r="23" spans="1:14">
      <c r="A23" s="1" t="s">
        <v>15</v>
      </c>
      <c r="B23" s="1">
        <f>AVERAGE(B18:B22)</f>
        <v>18.36</v>
      </c>
      <c r="C23" s="1"/>
      <c r="D23" s="1" t="s">
        <v>15</v>
      </c>
      <c r="E23" s="1">
        <f>AVERAGE(E18:E22)</f>
        <v>19.060000000000002</v>
      </c>
      <c r="F23" s="1"/>
      <c r="G23" s="1" t="s">
        <v>15</v>
      </c>
      <c r="H23" s="1">
        <f>AVERAGE(H18:H22)</f>
        <v>18.48</v>
      </c>
      <c r="J23">
        <f>1.0038*AVERAGE(B23,E23,H23)</f>
        <v>18.704140000000002</v>
      </c>
      <c r="K23">
        <f>J23-20</f>
        <v>-1.2958599999999976</v>
      </c>
      <c r="L23">
        <f>100*(K23/20)</f>
        <v>-6.4792999999999878</v>
      </c>
      <c r="M23">
        <f t="shared" si="0"/>
        <v>0.3743438704364403</v>
      </c>
      <c r="N23">
        <f t="shared" si="1"/>
        <v>2.0013957895762124</v>
      </c>
    </row>
    <row r="24" spans="1:14">
      <c r="A24" s="1"/>
      <c r="B24" s="1"/>
      <c r="C24" s="1"/>
      <c r="D24" s="1"/>
      <c r="E24" s="1"/>
      <c r="F24" s="1"/>
      <c r="G24" s="1"/>
      <c r="H24" s="1"/>
    </row>
    <row r="25" spans="1:14">
      <c r="A25" s="1" t="s">
        <v>3</v>
      </c>
      <c r="B25" s="1" t="s">
        <v>14</v>
      </c>
      <c r="C25" s="1"/>
      <c r="D25" s="1" t="s">
        <v>8</v>
      </c>
      <c r="E25" s="1" t="s">
        <v>14</v>
      </c>
      <c r="F25" s="1"/>
      <c r="G25" s="1" t="s">
        <v>9</v>
      </c>
      <c r="H25" s="1" t="s">
        <v>14</v>
      </c>
    </row>
    <row r="26" spans="1:14">
      <c r="A26" s="1">
        <v>1</v>
      </c>
      <c r="B26" s="1">
        <v>9.6999999999999993</v>
      </c>
      <c r="C26" s="1"/>
      <c r="D26" s="1">
        <v>1</v>
      </c>
      <c r="E26" s="1">
        <v>12.2</v>
      </c>
      <c r="F26" s="1"/>
      <c r="G26" s="1">
        <v>1</v>
      </c>
      <c r="H26" s="1">
        <v>10.3</v>
      </c>
    </row>
    <row r="27" spans="1:14">
      <c r="A27" s="1">
        <v>2</v>
      </c>
      <c r="B27" s="1">
        <v>8.1999999999999993</v>
      </c>
      <c r="C27" s="1"/>
      <c r="D27" s="1">
        <v>2</v>
      </c>
      <c r="E27" s="1">
        <v>11</v>
      </c>
      <c r="F27" s="1"/>
      <c r="G27" s="1">
        <v>2</v>
      </c>
      <c r="H27" s="1">
        <v>10.3</v>
      </c>
    </row>
    <row r="28" spans="1:14">
      <c r="A28" s="1">
        <v>3</v>
      </c>
      <c r="B28" s="1">
        <v>7.7</v>
      </c>
      <c r="C28" s="1"/>
      <c r="D28" s="1">
        <v>3</v>
      </c>
      <c r="E28" s="1">
        <v>10.5</v>
      </c>
      <c r="F28" s="1"/>
      <c r="G28" s="1">
        <v>3</v>
      </c>
      <c r="H28" s="1">
        <v>9.6999999999999993</v>
      </c>
    </row>
    <row r="29" spans="1:14">
      <c r="A29" s="1">
        <v>4</v>
      </c>
      <c r="B29" s="1">
        <v>7.3</v>
      </c>
      <c r="C29" s="1"/>
      <c r="D29" s="1">
        <v>4</v>
      </c>
      <c r="E29" s="1">
        <v>10.199999999999999</v>
      </c>
      <c r="F29" s="1"/>
      <c r="G29" s="1">
        <v>4</v>
      </c>
      <c r="H29" s="1">
        <v>9.8000000000000007</v>
      </c>
    </row>
    <row r="30" spans="1:14">
      <c r="A30" s="1">
        <v>5</v>
      </c>
      <c r="B30" s="1">
        <v>5.7</v>
      </c>
      <c r="C30" s="1"/>
      <c r="D30" s="1">
        <v>5</v>
      </c>
      <c r="E30" s="1">
        <v>9.9</v>
      </c>
      <c r="F30" s="1"/>
      <c r="G30" s="1">
        <v>5</v>
      </c>
      <c r="H30" s="1">
        <v>9</v>
      </c>
    </row>
    <row r="31" spans="1:14">
      <c r="A31" s="1" t="s">
        <v>15</v>
      </c>
      <c r="B31" s="1">
        <f>AVERAGE(B26:B30)</f>
        <v>7.7200000000000006</v>
      </c>
      <c r="D31" s="1" t="s">
        <v>15</v>
      </c>
      <c r="E31" s="1">
        <f>AVERAGE(E26:E30)</f>
        <v>10.760000000000002</v>
      </c>
      <c r="G31" s="1" t="s">
        <v>15</v>
      </c>
      <c r="H31" s="1">
        <f>AVERAGE(H26:H30)</f>
        <v>9.82</v>
      </c>
      <c r="J31">
        <f t="shared" ref="J31:J40" si="2">1.0038*AVERAGE(B31,E31,H31)</f>
        <v>9.4691800000000015</v>
      </c>
      <c r="K31">
        <f>J31-10</f>
        <v>-0.53081999999999852</v>
      </c>
      <c r="L31">
        <f>100*(K31/10)</f>
        <v>-5.3081999999999852</v>
      </c>
      <c r="M31">
        <f t="shared" si="0"/>
        <v>1.5564489497999257</v>
      </c>
      <c r="N31">
        <f t="shared" si="1"/>
        <v>16.43699823849505</v>
      </c>
    </row>
    <row r="33" spans="1:14">
      <c r="A33" s="1" t="s">
        <v>3</v>
      </c>
      <c r="B33" s="1" t="s">
        <v>14</v>
      </c>
      <c r="C33" s="1"/>
      <c r="D33" s="1" t="s">
        <v>8</v>
      </c>
      <c r="E33" s="1" t="s">
        <v>14</v>
      </c>
      <c r="F33" s="1"/>
      <c r="G33" s="1" t="s">
        <v>9</v>
      </c>
      <c r="H33" s="1" t="s">
        <v>14</v>
      </c>
    </row>
    <row r="34" spans="1:14">
      <c r="A34" s="1">
        <v>1</v>
      </c>
      <c r="B34" s="1">
        <v>10.199999999999999</v>
      </c>
      <c r="C34" s="1"/>
      <c r="D34" s="1">
        <v>1</v>
      </c>
      <c r="E34" s="1"/>
      <c r="F34" s="1"/>
      <c r="G34" s="1">
        <v>1</v>
      </c>
      <c r="H34" s="1"/>
    </row>
    <row r="35" spans="1:14">
      <c r="A35" s="1">
        <v>2</v>
      </c>
      <c r="B35" s="1">
        <v>9.5</v>
      </c>
      <c r="C35" s="1"/>
      <c r="D35" s="1">
        <v>2</v>
      </c>
      <c r="E35" s="1"/>
      <c r="F35" s="1"/>
      <c r="G35" s="1">
        <v>2</v>
      </c>
      <c r="H35" s="1"/>
    </row>
    <row r="36" spans="1:14">
      <c r="A36" s="1">
        <v>3</v>
      </c>
      <c r="B36" s="1">
        <v>8.6999999999999993</v>
      </c>
      <c r="C36" s="1"/>
      <c r="D36" s="1">
        <v>3</v>
      </c>
      <c r="E36" s="1"/>
      <c r="F36" s="1"/>
      <c r="G36" s="1">
        <v>3</v>
      </c>
      <c r="H36" s="1"/>
    </row>
    <row r="37" spans="1:14">
      <c r="A37" s="1">
        <v>4</v>
      </c>
      <c r="B37" s="1">
        <v>8.5</v>
      </c>
      <c r="C37" s="1"/>
      <c r="D37" s="1">
        <v>4</v>
      </c>
      <c r="E37" s="1"/>
      <c r="F37" s="1"/>
      <c r="G37" s="1">
        <v>4</v>
      </c>
      <c r="H37" s="1"/>
    </row>
    <row r="38" spans="1:14">
      <c r="A38" s="1">
        <v>5</v>
      </c>
      <c r="B38" s="1">
        <v>8</v>
      </c>
      <c r="C38" s="1"/>
      <c r="D38" s="1">
        <v>5</v>
      </c>
      <c r="E38" s="1"/>
      <c r="F38" s="1"/>
      <c r="G38" s="1">
        <v>5</v>
      </c>
      <c r="H38" s="1"/>
    </row>
    <row r="39" spans="1:14">
      <c r="A39" t="s">
        <v>10</v>
      </c>
    </row>
    <row r="40" spans="1:14">
      <c r="A40" s="1" t="s">
        <v>3</v>
      </c>
      <c r="B40" s="1" t="s">
        <v>14</v>
      </c>
      <c r="C40" s="1"/>
      <c r="D40" s="1" t="s">
        <v>8</v>
      </c>
      <c r="E40" s="1" t="s">
        <v>14</v>
      </c>
      <c r="F40" s="1"/>
      <c r="G40" s="1" t="s">
        <v>9</v>
      </c>
      <c r="H40" s="1" t="s">
        <v>14</v>
      </c>
      <c r="J40" t="e">
        <f t="shared" si="2"/>
        <v>#DIV/0!</v>
      </c>
      <c r="K40" t="e">
        <f t="shared" ref="K40" si="3">J40-10</f>
        <v>#DIV/0!</v>
      </c>
      <c r="L40" t="e">
        <f t="shared" ref="L40" si="4">100*(K40/10)</f>
        <v>#DIV/0!</v>
      </c>
      <c r="M40" t="e">
        <f t="shared" si="0"/>
        <v>#DIV/0!</v>
      </c>
      <c r="N40" t="e">
        <f t="shared" si="1"/>
        <v>#DIV/0!</v>
      </c>
    </row>
    <row r="41" spans="1:14">
      <c r="A41" s="1">
        <v>1</v>
      </c>
      <c r="B41" s="1">
        <v>11</v>
      </c>
      <c r="C41" s="1"/>
      <c r="D41" s="1">
        <v>1</v>
      </c>
      <c r="E41" s="1">
        <v>11.2</v>
      </c>
      <c r="F41" s="1"/>
      <c r="G41" s="1">
        <v>1</v>
      </c>
      <c r="H41" s="1">
        <v>12.8</v>
      </c>
    </row>
    <row r="42" spans="1:14">
      <c r="A42" s="1">
        <v>2</v>
      </c>
      <c r="B42" s="1">
        <v>12</v>
      </c>
      <c r="C42" s="1"/>
      <c r="D42" s="1">
        <v>2</v>
      </c>
      <c r="E42" s="1">
        <v>10.8</v>
      </c>
      <c r="F42" s="1"/>
      <c r="G42" s="1">
        <v>2</v>
      </c>
      <c r="H42" s="1">
        <v>12.7</v>
      </c>
    </row>
    <row r="43" spans="1:14">
      <c r="A43" s="1">
        <v>3</v>
      </c>
      <c r="B43" s="1">
        <v>11.6</v>
      </c>
      <c r="C43" s="1"/>
      <c r="D43" s="1">
        <v>3</v>
      </c>
      <c r="E43" s="1">
        <v>11.7</v>
      </c>
      <c r="F43" s="1"/>
      <c r="G43" s="1">
        <v>3</v>
      </c>
      <c r="H43" s="1">
        <v>12.4</v>
      </c>
    </row>
    <row r="44" spans="1:14">
      <c r="A44" s="1">
        <v>4</v>
      </c>
      <c r="B44" s="1">
        <v>11.6</v>
      </c>
      <c r="C44" s="1"/>
      <c r="D44" s="1">
        <v>4</v>
      </c>
      <c r="E44" s="1">
        <v>11.7</v>
      </c>
      <c r="F44" s="1"/>
      <c r="G44" s="1">
        <v>4</v>
      </c>
      <c r="H44" s="1">
        <v>13</v>
      </c>
    </row>
    <row r="45" spans="1:14">
      <c r="A45" s="1">
        <v>5</v>
      </c>
      <c r="B45" s="1">
        <v>11.5</v>
      </c>
      <c r="C45" s="1"/>
      <c r="D45" s="1">
        <v>5</v>
      </c>
      <c r="E45" s="1">
        <v>11.8</v>
      </c>
      <c r="F45" s="1"/>
      <c r="G45" s="1">
        <v>5</v>
      </c>
      <c r="H45" s="1">
        <v>12.8</v>
      </c>
    </row>
    <row r="46" spans="1:14">
      <c r="A46" s="1" t="s">
        <v>15</v>
      </c>
      <c r="B46" s="1">
        <f>AVERAGE(B41:B45)</f>
        <v>11.540000000000001</v>
      </c>
      <c r="D46" s="1" t="s">
        <v>15</v>
      </c>
      <c r="E46" s="1">
        <f>AVERAGE(E41:E45)</f>
        <v>11.440000000000001</v>
      </c>
      <c r="G46" s="1" t="s">
        <v>15</v>
      </c>
      <c r="H46" s="1">
        <f>AVERAGE(H41:H45)</f>
        <v>12.74</v>
      </c>
      <c r="J46">
        <f t="shared" ref="J46" si="5">1.0038*AVERAGE(B46,E46,H46)</f>
        <v>11.951912000000002</v>
      </c>
      <c r="K46">
        <f>J46-10</f>
        <v>1.9519120000000019</v>
      </c>
      <c r="L46">
        <f>100*(K46/10)</f>
        <v>19.519120000000019</v>
      </c>
      <c r="M46">
        <f t="shared" ref="M46" si="6">STDEV(B46,E46,H46)</f>
        <v>0.72341781380702297</v>
      </c>
      <c r="N46">
        <f t="shared" ref="N46" si="7">100*(M46/J46)</f>
        <v>6.052737116931775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J1" sqref="J1:N31"/>
    </sheetView>
  </sheetViews>
  <sheetFormatPr baseColWidth="10" defaultColWidth="8.83203125" defaultRowHeight="14" x14ac:dyDescent="0"/>
  <sheetData>
    <row r="1" spans="1:14">
      <c r="A1" s="1" t="s">
        <v>3</v>
      </c>
      <c r="B1" s="1" t="s">
        <v>11</v>
      </c>
      <c r="C1" s="1"/>
      <c r="D1" s="1" t="s">
        <v>8</v>
      </c>
      <c r="E1" s="1" t="s">
        <v>11</v>
      </c>
      <c r="F1" s="1"/>
      <c r="G1" s="1" t="s">
        <v>9</v>
      </c>
      <c r="H1" s="1" t="s">
        <v>11</v>
      </c>
      <c r="J1" s="1" t="s">
        <v>16</v>
      </c>
      <c r="K1" s="1" t="s">
        <v>17</v>
      </c>
      <c r="L1" t="s">
        <v>18</v>
      </c>
      <c r="M1" s="1" t="s">
        <v>19</v>
      </c>
      <c r="N1" s="1" t="s">
        <v>18</v>
      </c>
    </row>
    <row r="2" spans="1:14">
      <c r="A2" s="1">
        <v>1</v>
      </c>
      <c r="B2" s="1">
        <v>189.6</v>
      </c>
      <c r="C2" s="1"/>
      <c r="D2" s="1">
        <v>1</v>
      </c>
      <c r="E2" s="1">
        <v>193.3</v>
      </c>
      <c r="F2" s="1"/>
      <c r="G2" s="1">
        <v>1</v>
      </c>
      <c r="H2" s="1">
        <v>190.7</v>
      </c>
    </row>
    <row r="3" spans="1:14">
      <c r="A3" s="1">
        <v>2</v>
      </c>
      <c r="B3" s="1">
        <v>189.7</v>
      </c>
      <c r="C3" s="1"/>
      <c r="D3" s="1">
        <v>2</v>
      </c>
      <c r="E3" s="1">
        <v>193.2</v>
      </c>
      <c r="F3" s="1"/>
      <c r="G3" s="1">
        <v>2</v>
      </c>
      <c r="H3" s="1">
        <v>191.6</v>
      </c>
    </row>
    <row r="4" spans="1:14">
      <c r="A4" s="1">
        <v>3</v>
      </c>
      <c r="B4" s="1">
        <v>190.3</v>
      </c>
      <c r="C4" s="1"/>
      <c r="D4" s="1">
        <v>3</v>
      </c>
      <c r="E4" s="1">
        <v>194.2</v>
      </c>
      <c r="F4" s="1"/>
      <c r="G4" s="1">
        <v>3</v>
      </c>
      <c r="H4" s="1">
        <v>191.1</v>
      </c>
    </row>
    <row r="5" spans="1:14">
      <c r="A5" s="1">
        <v>4</v>
      </c>
      <c r="B5" s="1">
        <v>189.4</v>
      </c>
      <c r="C5" s="1"/>
      <c r="D5" s="1">
        <v>4</v>
      </c>
      <c r="E5" s="1">
        <v>193.4</v>
      </c>
      <c r="F5" s="1"/>
      <c r="G5" s="1">
        <v>4</v>
      </c>
      <c r="H5" s="1">
        <v>190.9</v>
      </c>
    </row>
    <row r="6" spans="1:14">
      <c r="A6" s="1">
        <v>5</v>
      </c>
      <c r="B6" s="1">
        <v>192.1</v>
      </c>
      <c r="C6" s="1"/>
      <c r="D6" s="1">
        <v>5</v>
      </c>
      <c r="E6" s="1">
        <v>195.3</v>
      </c>
      <c r="F6" s="1"/>
      <c r="G6" s="1">
        <v>5</v>
      </c>
      <c r="H6" s="1">
        <v>191.1</v>
      </c>
    </row>
    <row r="7" spans="1:14">
      <c r="A7" s="1" t="s">
        <v>15</v>
      </c>
      <c r="B7" s="1">
        <f>AVERAGE(B2:B6)</f>
        <v>190.21999999999997</v>
      </c>
      <c r="C7" s="1"/>
      <c r="D7" s="1" t="s">
        <v>15</v>
      </c>
      <c r="E7" s="1">
        <f>AVERAGE(E2:E6)</f>
        <v>193.88000000000002</v>
      </c>
      <c r="F7" s="1"/>
      <c r="G7" s="1" t="s">
        <v>15</v>
      </c>
      <c r="H7" s="1">
        <f>AVERAGE(H2:H6)</f>
        <v>191.07999999999998</v>
      </c>
      <c r="J7">
        <f>1.0038*AVERAGE(B7,E7,H7)</f>
        <v>192.45522800000003</v>
      </c>
      <c r="K7">
        <f>J7-200</f>
        <v>-7.5447719999999663</v>
      </c>
      <c r="L7">
        <f>100*(K7/200)</f>
        <v>-3.7723859999999831</v>
      </c>
      <c r="M7">
        <f>STDEV(B7,E7,H7)</f>
        <v>1.9137746297130809</v>
      </c>
      <c r="N7">
        <f>100*(M7/J7)</f>
        <v>0.99439991815295381</v>
      </c>
    </row>
    <row r="8" spans="1:14">
      <c r="A8" s="1"/>
      <c r="B8" s="1"/>
      <c r="C8" s="1"/>
      <c r="D8" s="1"/>
      <c r="E8" s="1"/>
      <c r="F8" s="1"/>
      <c r="G8" s="1"/>
      <c r="H8" s="1"/>
    </row>
    <row r="9" spans="1:14">
      <c r="A9" s="1" t="s">
        <v>3</v>
      </c>
      <c r="B9" s="1" t="s">
        <v>12</v>
      </c>
      <c r="C9" s="1"/>
      <c r="D9" s="1" t="s">
        <v>8</v>
      </c>
      <c r="E9" s="1" t="s">
        <v>12</v>
      </c>
      <c r="F9" s="1"/>
      <c r="G9" s="1" t="s">
        <v>9</v>
      </c>
      <c r="H9" s="1" t="s">
        <v>12</v>
      </c>
    </row>
    <row r="10" spans="1:14">
      <c r="A10" s="1">
        <v>1</v>
      </c>
      <c r="B10" s="1">
        <v>43.2</v>
      </c>
      <c r="C10" s="1"/>
      <c r="D10" s="1">
        <v>1</v>
      </c>
      <c r="E10" s="1">
        <v>44.2</v>
      </c>
      <c r="F10" s="1"/>
      <c r="G10" s="1">
        <v>1</v>
      </c>
      <c r="H10" s="1">
        <v>49</v>
      </c>
    </row>
    <row r="11" spans="1:14">
      <c r="A11" s="1">
        <v>2</v>
      </c>
      <c r="B11" s="1">
        <v>43.5</v>
      </c>
      <c r="C11" s="1"/>
      <c r="D11" s="1">
        <v>2</v>
      </c>
      <c r="E11" s="1">
        <v>44</v>
      </c>
      <c r="F11" s="1"/>
      <c r="G11" s="1">
        <v>2</v>
      </c>
      <c r="H11" s="1">
        <v>47.4</v>
      </c>
    </row>
    <row r="12" spans="1:14">
      <c r="A12" s="1">
        <v>3</v>
      </c>
      <c r="B12" s="1">
        <v>43.4</v>
      </c>
      <c r="C12" s="1"/>
      <c r="D12" s="1">
        <v>3</v>
      </c>
      <c r="E12" s="1">
        <v>44.2</v>
      </c>
      <c r="F12" s="1"/>
      <c r="G12" s="1">
        <v>3</v>
      </c>
      <c r="H12" s="1">
        <v>48.8</v>
      </c>
    </row>
    <row r="13" spans="1:14">
      <c r="A13" s="1">
        <v>4</v>
      </c>
      <c r="B13" s="1">
        <v>43.6</v>
      </c>
      <c r="C13" s="1"/>
      <c r="D13" s="1">
        <v>4</v>
      </c>
      <c r="E13" s="1">
        <v>44.3</v>
      </c>
      <c r="F13" s="1"/>
      <c r="G13" s="1">
        <v>4</v>
      </c>
      <c r="H13" s="1">
        <v>49</v>
      </c>
    </row>
    <row r="14" spans="1:14">
      <c r="A14" s="1">
        <v>5</v>
      </c>
      <c r="B14" s="1">
        <v>42.7</v>
      </c>
      <c r="C14" s="1"/>
      <c r="D14" s="1">
        <v>5</v>
      </c>
      <c r="E14" s="1">
        <v>44.2</v>
      </c>
      <c r="F14" s="1"/>
      <c r="G14" s="1">
        <v>5</v>
      </c>
      <c r="H14" s="1">
        <v>48.9</v>
      </c>
    </row>
    <row r="15" spans="1:14">
      <c r="A15" s="1" t="s">
        <v>15</v>
      </c>
      <c r="B15" s="1">
        <f>AVERAGE(B10:B14)</f>
        <v>43.279999999999994</v>
      </c>
      <c r="C15" s="1"/>
      <c r="D15" s="1" t="s">
        <v>15</v>
      </c>
      <c r="E15" s="1">
        <f>AVERAGE(E10:E14)</f>
        <v>44.179999999999993</v>
      </c>
      <c r="F15" s="1"/>
      <c r="G15" s="1" t="s">
        <v>15</v>
      </c>
      <c r="H15" s="1">
        <f>AVERAGE(H10:H14)</f>
        <v>48.62</v>
      </c>
      <c r="J15">
        <f>1.0038*AVERAGE(B15,E15,H15)</f>
        <v>45.532367999999991</v>
      </c>
      <c r="K15">
        <f>J15-50</f>
        <v>-4.4676320000000089</v>
      </c>
      <c r="L15">
        <f>100*(K15/50)</f>
        <v>-8.9352640000000179</v>
      </c>
      <c r="M15">
        <f t="shared" ref="M15:M40" si="0">STDEV(B15,E15,H15)</f>
        <v>2.8588808999327013</v>
      </c>
      <c r="N15">
        <f t="shared" ref="N15:N40" si="1">100*(M15/J15)</f>
        <v>6.278788091874997</v>
      </c>
    </row>
    <row r="16" spans="1:14">
      <c r="A16" s="1"/>
      <c r="B16" s="1"/>
      <c r="C16" s="1"/>
      <c r="D16" s="1"/>
      <c r="E16" s="1"/>
      <c r="F16" s="1"/>
      <c r="G16" s="1"/>
      <c r="H16" s="1"/>
    </row>
    <row r="17" spans="1:14">
      <c r="A17" s="1" t="s">
        <v>3</v>
      </c>
      <c r="B17" s="1" t="s">
        <v>13</v>
      </c>
      <c r="C17" s="1"/>
      <c r="D17" s="1" t="s">
        <v>8</v>
      </c>
      <c r="E17" s="1" t="s">
        <v>13</v>
      </c>
      <c r="F17" s="1"/>
      <c r="G17" s="1" t="s">
        <v>9</v>
      </c>
      <c r="H17" s="1" t="s">
        <v>13</v>
      </c>
    </row>
    <row r="18" spans="1:14">
      <c r="A18" s="1">
        <v>1</v>
      </c>
      <c r="B18" s="1">
        <v>16.8</v>
      </c>
      <c r="C18" s="1"/>
      <c r="D18" s="1">
        <v>1</v>
      </c>
      <c r="E18" s="1">
        <v>21.7</v>
      </c>
      <c r="F18" s="1"/>
      <c r="G18" s="1">
        <v>1</v>
      </c>
      <c r="H18" s="1">
        <v>16</v>
      </c>
    </row>
    <row r="19" spans="1:14">
      <c r="A19" s="1">
        <v>2</v>
      </c>
      <c r="B19" s="1">
        <v>16.600000000000001</v>
      </c>
      <c r="C19" s="1"/>
      <c r="D19" s="1">
        <v>2</v>
      </c>
      <c r="E19" s="1">
        <v>21.5</v>
      </c>
      <c r="F19" s="1"/>
      <c r="G19" s="1">
        <v>2</v>
      </c>
      <c r="H19" s="1">
        <v>15.3</v>
      </c>
    </row>
    <row r="20" spans="1:14">
      <c r="A20" s="1">
        <v>3</v>
      </c>
      <c r="B20" s="1">
        <v>16.7</v>
      </c>
      <c r="C20" s="1"/>
      <c r="D20" s="1">
        <v>3</v>
      </c>
      <c r="E20" s="1">
        <v>21.2</v>
      </c>
      <c r="F20" s="1"/>
      <c r="G20" s="1">
        <v>3</v>
      </c>
      <c r="H20" s="1">
        <v>15.7</v>
      </c>
    </row>
    <row r="21" spans="1:14">
      <c r="A21" s="1">
        <v>4</v>
      </c>
      <c r="B21" s="1">
        <v>16.600000000000001</v>
      </c>
      <c r="C21" s="1"/>
      <c r="D21" s="1">
        <v>4</v>
      </c>
      <c r="E21" s="1">
        <v>21.7</v>
      </c>
      <c r="F21" s="1"/>
      <c r="G21" s="1">
        <v>4</v>
      </c>
      <c r="H21" s="1">
        <v>15.2</v>
      </c>
    </row>
    <row r="22" spans="1:14">
      <c r="A22" s="1">
        <v>5</v>
      </c>
      <c r="B22" s="1">
        <v>16.899999999999999</v>
      </c>
      <c r="C22" s="1"/>
      <c r="D22" s="1">
        <v>5</v>
      </c>
      <c r="E22" s="1">
        <v>21.5</v>
      </c>
      <c r="F22" s="1"/>
      <c r="G22" s="1">
        <v>5</v>
      </c>
      <c r="H22" s="1">
        <v>14.8</v>
      </c>
    </row>
    <row r="23" spans="1:14">
      <c r="A23" s="1" t="s">
        <v>15</v>
      </c>
      <c r="B23" s="1">
        <f>AVERAGE(B18:B22)</f>
        <v>16.720000000000006</v>
      </c>
      <c r="C23" s="1"/>
      <c r="D23" s="1" t="s">
        <v>15</v>
      </c>
      <c r="E23" s="1">
        <f>AVERAGE(E18:E22)</f>
        <v>21.520000000000003</v>
      </c>
      <c r="F23" s="1"/>
      <c r="G23" s="1" t="s">
        <v>15</v>
      </c>
      <c r="H23" s="1">
        <f>AVERAGE(H18:H22)</f>
        <v>15.4</v>
      </c>
      <c r="J23">
        <f>1.0038*AVERAGE(B23,E23,H23)</f>
        <v>17.947944000000003</v>
      </c>
      <c r="K23">
        <f>J23-20</f>
        <v>-2.0520559999999968</v>
      </c>
      <c r="L23">
        <f>100*(K23/20)</f>
        <v>-10.260279999999984</v>
      </c>
      <c r="M23">
        <f t="shared" si="0"/>
        <v>3.2206831573441126</v>
      </c>
      <c r="N23">
        <f t="shared" si="1"/>
        <v>17.944579932632461</v>
      </c>
    </row>
    <row r="24" spans="1:14">
      <c r="A24" s="1"/>
      <c r="B24" s="1"/>
      <c r="C24" s="1"/>
      <c r="D24" s="1"/>
      <c r="E24" s="1"/>
      <c r="F24" s="1"/>
      <c r="G24" s="1"/>
      <c r="H24" s="1"/>
    </row>
    <row r="25" spans="1:14">
      <c r="A25" s="1" t="s">
        <v>3</v>
      </c>
      <c r="B25" s="1" t="s">
        <v>14</v>
      </c>
      <c r="C25" s="1"/>
      <c r="D25" s="1" t="s">
        <v>8</v>
      </c>
      <c r="E25" s="1" t="s">
        <v>14</v>
      </c>
      <c r="F25" s="1"/>
      <c r="G25" s="1" t="s">
        <v>9</v>
      </c>
      <c r="H25" s="1" t="s">
        <v>14</v>
      </c>
    </row>
    <row r="26" spans="1:14">
      <c r="A26" s="1">
        <v>1</v>
      </c>
      <c r="B26" s="1">
        <v>6.7</v>
      </c>
      <c r="C26" s="1"/>
      <c r="D26" s="1">
        <v>1</v>
      </c>
      <c r="E26" s="1">
        <v>3.8</v>
      </c>
      <c r="F26" s="1"/>
      <c r="G26" s="1">
        <v>1</v>
      </c>
      <c r="H26" s="1">
        <v>8.3000000000000007</v>
      </c>
    </row>
    <row r="27" spans="1:14">
      <c r="A27" s="1">
        <v>2</v>
      </c>
      <c r="B27" s="1">
        <v>7.4</v>
      </c>
      <c r="C27" s="1"/>
      <c r="D27" s="1">
        <v>2</v>
      </c>
      <c r="E27" s="1">
        <v>2.6</v>
      </c>
      <c r="F27" s="1"/>
      <c r="G27" s="1">
        <v>2</v>
      </c>
      <c r="H27" s="1">
        <v>7.8</v>
      </c>
    </row>
    <row r="28" spans="1:14">
      <c r="A28" s="1">
        <v>3</v>
      </c>
      <c r="B28" s="1">
        <v>7.2</v>
      </c>
      <c r="C28" s="1"/>
      <c r="D28" s="1">
        <v>3</v>
      </c>
      <c r="E28" s="1">
        <v>4.3</v>
      </c>
      <c r="F28" s="1"/>
      <c r="G28" s="1">
        <v>3</v>
      </c>
      <c r="H28" s="1">
        <v>7.8</v>
      </c>
    </row>
    <row r="29" spans="1:14">
      <c r="A29" s="1">
        <v>4</v>
      </c>
      <c r="B29" s="1">
        <v>7.4</v>
      </c>
      <c r="C29" s="1"/>
      <c r="D29" s="1">
        <v>4</v>
      </c>
      <c r="E29" s="1">
        <v>4.9000000000000004</v>
      </c>
      <c r="F29" s="1"/>
      <c r="G29" s="1">
        <v>4</v>
      </c>
      <c r="H29" s="1">
        <v>7.8</v>
      </c>
    </row>
    <row r="30" spans="1:14">
      <c r="A30" s="1">
        <v>5</v>
      </c>
      <c r="B30" s="1">
        <v>7.3</v>
      </c>
      <c r="C30" s="1"/>
      <c r="D30" s="1">
        <v>5</v>
      </c>
      <c r="E30" s="1">
        <v>4.4000000000000004</v>
      </c>
      <c r="F30" s="1"/>
      <c r="G30" s="1">
        <v>5</v>
      </c>
      <c r="H30" s="1">
        <v>7.8</v>
      </c>
    </row>
    <row r="31" spans="1:14">
      <c r="A31" s="1" t="s">
        <v>15</v>
      </c>
      <c r="B31" s="1">
        <f>AVERAGE(B26:B30)</f>
        <v>7.2</v>
      </c>
      <c r="D31" s="1" t="s">
        <v>15</v>
      </c>
      <c r="E31" s="1">
        <f>AVERAGE(E26:E30)</f>
        <v>4</v>
      </c>
      <c r="G31" s="1" t="s">
        <v>15</v>
      </c>
      <c r="H31" s="1">
        <f>AVERAGE(H26:H30)</f>
        <v>7.9</v>
      </c>
      <c r="J31">
        <f t="shared" ref="J31:J40" si="2">1.0038*AVERAGE(B31,E31,H31)</f>
        <v>6.3908600000000009</v>
      </c>
      <c r="K31">
        <f>J31-10</f>
        <v>-3.6091399999999991</v>
      </c>
      <c r="L31">
        <f>100*(K31/10)</f>
        <v>-36.091399999999993</v>
      </c>
      <c r="M31">
        <f t="shared" si="0"/>
        <v>2.0792626898334237</v>
      </c>
      <c r="N31">
        <f t="shared" si="1"/>
        <v>32.534943494825789</v>
      </c>
    </row>
    <row r="33" spans="1:14">
      <c r="A33" s="1"/>
      <c r="B33" s="1"/>
      <c r="C33" s="1"/>
      <c r="D33" s="1"/>
      <c r="E33" s="1"/>
      <c r="F33" s="1"/>
      <c r="G33" s="1"/>
      <c r="H33" s="1"/>
    </row>
    <row r="34" spans="1:14">
      <c r="A34" s="1"/>
      <c r="B34" s="1"/>
      <c r="C34" s="1"/>
      <c r="D34" s="1"/>
      <c r="E34" s="1"/>
      <c r="F34" s="1"/>
      <c r="G34" s="1"/>
      <c r="H34" s="1"/>
    </row>
    <row r="35" spans="1:14">
      <c r="A35" s="1"/>
      <c r="B35" s="1"/>
      <c r="C35" s="1"/>
      <c r="D35" s="1"/>
      <c r="E35" s="1"/>
      <c r="F35" s="1"/>
      <c r="G35" s="1"/>
      <c r="H35" s="1"/>
    </row>
    <row r="36" spans="1:14">
      <c r="A36" s="1"/>
      <c r="B36" s="1"/>
      <c r="C36" s="1"/>
      <c r="D36" s="1"/>
      <c r="E36" s="1"/>
      <c r="F36" s="1"/>
      <c r="G36" s="1"/>
      <c r="H36" s="1"/>
    </row>
    <row r="37" spans="1:14">
      <c r="A37" s="1"/>
      <c r="B37" s="1"/>
      <c r="C37" s="1"/>
      <c r="D37" s="1"/>
      <c r="E37" s="1"/>
      <c r="F37" s="1"/>
      <c r="G37" s="1"/>
      <c r="H37" s="1"/>
    </row>
    <row r="38" spans="1:14">
      <c r="A38" s="1"/>
      <c r="B38" s="1"/>
      <c r="C38" s="1"/>
      <c r="D38" s="1"/>
      <c r="E38" s="1"/>
      <c r="F38" s="1"/>
      <c r="G38" s="1"/>
      <c r="H38" s="1"/>
    </row>
    <row r="40" spans="1:14">
      <c r="A40" s="1"/>
      <c r="B40" s="1"/>
      <c r="C40" s="1"/>
      <c r="D40" s="1"/>
      <c r="E40" s="1"/>
      <c r="F40" s="1"/>
      <c r="G40" s="1"/>
      <c r="H40" s="1"/>
      <c r="J40" t="e">
        <f t="shared" si="2"/>
        <v>#DIV/0!</v>
      </c>
      <c r="K40" t="e">
        <f t="shared" ref="K40" si="3">J40-10</f>
        <v>#DIV/0!</v>
      </c>
      <c r="L40" t="e">
        <f t="shared" ref="L40" si="4">100*(K40/10)</f>
        <v>#DIV/0!</v>
      </c>
      <c r="M40" t="e">
        <f t="shared" si="0"/>
        <v>#DIV/0!</v>
      </c>
      <c r="N40" t="e">
        <f t="shared" si="1"/>
        <v>#DIV/0!</v>
      </c>
    </row>
    <row r="41" spans="1:14">
      <c r="A41" s="1"/>
      <c r="B41" s="1"/>
      <c r="C41" s="1"/>
      <c r="D41" s="1"/>
      <c r="E41" s="1"/>
      <c r="F41" s="1"/>
      <c r="G41" s="1"/>
      <c r="H41" s="1"/>
    </row>
    <row r="42" spans="1:14">
      <c r="A42" s="1"/>
      <c r="B42" s="1"/>
      <c r="C42" s="1"/>
      <c r="D42" s="1"/>
      <c r="E42" s="1"/>
      <c r="F42" s="1"/>
      <c r="G42" s="1"/>
      <c r="H42" s="1"/>
    </row>
    <row r="43" spans="1:14">
      <c r="A43" s="1"/>
      <c r="B43" s="1"/>
      <c r="C43" s="1"/>
      <c r="D43" s="1"/>
      <c r="E43" s="1"/>
      <c r="F43" s="1"/>
      <c r="G43" s="1"/>
      <c r="H43" s="1"/>
    </row>
    <row r="44" spans="1:14">
      <c r="A44" s="1"/>
      <c r="B44" s="1"/>
      <c r="C44" s="1"/>
      <c r="D44" s="1"/>
      <c r="E44" s="1"/>
      <c r="F44" s="1"/>
      <c r="G44" s="1"/>
      <c r="H44" s="1"/>
    </row>
    <row r="45" spans="1:14">
      <c r="A45" s="1"/>
      <c r="B45" s="1"/>
      <c r="C45" s="1"/>
      <c r="D45" s="1"/>
      <c r="E45" s="1"/>
      <c r="F45" s="1"/>
      <c r="G45" s="1"/>
      <c r="H45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Evaporation </vt:lpstr>
      <vt:lpstr>Ependorf 200, 50, 20 uL</vt:lpstr>
      <vt:lpstr>Fisherbrand 10uL</vt:lpstr>
      <vt:lpstr>Printed Pipette</vt:lpstr>
      <vt:lpstr>Dr.E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Martin</cp:lastModifiedBy>
  <dcterms:created xsi:type="dcterms:W3CDTF">2016-01-26T22:34:57Z</dcterms:created>
  <dcterms:modified xsi:type="dcterms:W3CDTF">2016-02-03T18:51:27Z</dcterms:modified>
</cp:coreProperties>
</file>