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data\"/>
    </mc:Choice>
  </mc:AlternateContent>
  <bookViews>
    <workbookView xWindow="0" yWindow="0" windowWidth="24000" windowHeight="9885" activeTab="5"/>
  </bookViews>
  <sheets>
    <sheet name="Drift Test" sheetId="1" r:id="rId1"/>
    <sheet name="200uL" sheetId="2" r:id="rId2"/>
    <sheet name="50uL" sheetId="4" r:id="rId3"/>
    <sheet name="20uL" sheetId="3" r:id="rId4"/>
    <sheet name="10uL" sheetId="6" r:id="rId5"/>
    <sheet name="Percent Error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1" i="6"/>
  <c r="B21" i="6"/>
  <c r="C20" i="6"/>
  <c r="B20" i="6"/>
  <c r="C19" i="6"/>
  <c r="B19" i="6"/>
  <c r="C22" i="6" l="1"/>
  <c r="B19" i="3" l="1"/>
  <c r="A19" i="3"/>
  <c r="A21" i="3" s="1"/>
  <c r="B18" i="3"/>
  <c r="A18" i="3"/>
  <c r="B19" i="4"/>
  <c r="B21" i="4" s="1"/>
  <c r="A19" i="4"/>
  <c r="A21" i="4" s="1"/>
  <c r="B18" i="4"/>
  <c r="B20" i="4" s="1"/>
  <c r="A18" i="4"/>
  <c r="A20" i="4" s="1"/>
  <c r="B20" i="2"/>
  <c r="A20" i="2"/>
  <c r="B19" i="2"/>
  <c r="A19" i="2"/>
  <c r="B18" i="2"/>
  <c r="A18" i="2"/>
  <c r="B21" i="3" l="1"/>
  <c r="A20" i="3"/>
  <c r="B20" i="3"/>
  <c r="B21" i="2"/>
  <c r="B2" i="1"/>
  <c r="B55" i="1"/>
  <c r="C1" i="4" l="1"/>
  <c r="C1" i="3"/>
  <c r="C1" i="2"/>
  <c r="A21" i="2" l="1"/>
  <c r="B29" i="1" l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54" i="1"/>
  <c r="B53" i="1"/>
</calcChain>
</file>

<file path=xl/sharedStrings.xml><?xml version="1.0" encoding="utf-8"?>
<sst xmlns="http://schemas.openxmlformats.org/spreadsheetml/2006/main" count="36" uniqueCount="18">
  <si>
    <t>Amount Dispensed Experimental (1mL)Pipette (g)</t>
  </si>
  <si>
    <t>Mean</t>
  </si>
  <si>
    <t>Standard Deviation</t>
  </si>
  <si>
    <t>Test</t>
  </si>
  <si>
    <t>Average</t>
  </si>
  <si>
    <t>Percent Error</t>
  </si>
  <si>
    <t>Percent Standard Deviation</t>
  </si>
  <si>
    <t xml:space="preserve">Commercial </t>
  </si>
  <si>
    <t>20uL</t>
  </si>
  <si>
    <t>50uL</t>
  </si>
  <si>
    <t>200uL</t>
  </si>
  <si>
    <t xml:space="preserve"> Commercial</t>
  </si>
  <si>
    <t xml:space="preserve"> Test </t>
  </si>
  <si>
    <t>Trial #</t>
  </si>
  <si>
    <t>100uL to 1000uL Micropipette Weight of 10uL of Water dispensed (g)</t>
  </si>
  <si>
    <t>Test Pipette (1mL Syringe)</t>
  </si>
  <si>
    <t>Weight of 10uL of Water dispensed (g)</t>
  </si>
  <si>
    <t>10uL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</si>
</sst>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</a:t>
            </a:r>
            <a:r>
              <a:rPr lang="en-US" baseline="0"/>
              <a:t> Number vs Amount Dispensed </a:t>
            </a:r>
            <a:endParaRPr lang="en-US"/>
          </a:p>
        </c:rich>
      </c:tx>
      <c:layout>
        <c:manualLayout>
          <c:xMode val="edge"/>
          <c:yMode val="edge"/>
          <c:x val="0.2706041119860018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309536307961506"/>
                  <c:y val="-0.14858632254301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'Drift Test'!$A$2:$A$51</c:f>
              <c:numCache>
                <c:formatCode>General</c:formatCode>
                <c:ptCount val="50"/>
                <c:pt idx="0">
                  <c:v>0.19500000000000001</c:v>
                </c:pt>
                <c:pt idx="1">
                  <c:v>0.19550000000000001</c:v>
                </c:pt>
                <c:pt idx="2">
                  <c:v>0.19600000000000001</c:v>
                </c:pt>
                <c:pt idx="3">
                  <c:v>0.19639999999999999</c:v>
                </c:pt>
                <c:pt idx="4">
                  <c:v>0.1953</c:v>
                </c:pt>
                <c:pt idx="5">
                  <c:v>0.19600000000000001</c:v>
                </c:pt>
                <c:pt idx="6">
                  <c:v>0.19539999999999999</c:v>
                </c:pt>
                <c:pt idx="7">
                  <c:v>0.1953</c:v>
                </c:pt>
                <c:pt idx="8">
                  <c:v>0.19500000000000001</c:v>
                </c:pt>
                <c:pt idx="9">
                  <c:v>0.1958</c:v>
                </c:pt>
                <c:pt idx="10">
                  <c:v>0.19550000000000001</c:v>
                </c:pt>
                <c:pt idx="11">
                  <c:v>0.19600000000000001</c:v>
                </c:pt>
                <c:pt idx="12">
                  <c:v>0.19520000000000001</c:v>
                </c:pt>
                <c:pt idx="13">
                  <c:v>0.19589999999999999</c:v>
                </c:pt>
                <c:pt idx="14">
                  <c:v>0.19439999999999999</c:v>
                </c:pt>
                <c:pt idx="15">
                  <c:v>0.19420000000000001</c:v>
                </c:pt>
                <c:pt idx="16">
                  <c:v>0.19589999999999999</c:v>
                </c:pt>
                <c:pt idx="17">
                  <c:v>0.19420000000000001</c:v>
                </c:pt>
                <c:pt idx="18">
                  <c:v>0.1956</c:v>
                </c:pt>
                <c:pt idx="19">
                  <c:v>0.1958</c:v>
                </c:pt>
                <c:pt idx="20">
                  <c:v>0.1958</c:v>
                </c:pt>
                <c:pt idx="21">
                  <c:v>0.19500000000000001</c:v>
                </c:pt>
                <c:pt idx="22">
                  <c:v>0.19620000000000001</c:v>
                </c:pt>
                <c:pt idx="23">
                  <c:v>0.19589999999999999</c:v>
                </c:pt>
                <c:pt idx="24">
                  <c:v>0.1958</c:v>
                </c:pt>
                <c:pt idx="25">
                  <c:v>0.19600000000000001</c:v>
                </c:pt>
                <c:pt idx="26">
                  <c:v>0.1953</c:v>
                </c:pt>
                <c:pt idx="27">
                  <c:v>0.1953</c:v>
                </c:pt>
                <c:pt idx="28">
                  <c:v>0.19550000000000001</c:v>
                </c:pt>
                <c:pt idx="29">
                  <c:v>0.19500000000000001</c:v>
                </c:pt>
                <c:pt idx="30">
                  <c:v>0.1963</c:v>
                </c:pt>
                <c:pt idx="31">
                  <c:v>0.19639999999999999</c:v>
                </c:pt>
                <c:pt idx="32">
                  <c:v>0.1958</c:v>
                </c:pt>
                <c:pt idx="33">
                  <c:v>0.1953</c:v>
                </c:pt>
                <c:pt idx="34">
                  <c:v>0.19520000000000001</c:v>
                </c:pt>
                <c:pt idx="35">
                  <c:v>0.19589999999999999</c:v>
                </c:pt>
                <c:pt idx="36">
                  <c:v>0.19450000000000001</c:v>
                </c:pt>
                <c:pt idx="37">
                  <c:v>0.1963</c:v>
                </c:pt>
                <c:pt idx="38">
                  <c:v>0.19550000000000001</c:v>
                </c:pt>
                <c:pt idx="39">
                  <c:v>0.19689999999999999</c:v>
                </c:pt>
                <c:pt idx="40">
                  <c:v>0.1953</c:v>
                </c:pt>
                <c:pt idx="41">
                  <c:v>0.1963</c:v>
                </c:pt>
                <c:pt idx="42">
                  <c:v>0.19489999999999999</c:v>
                </c:pt>
                <c:pt idx="43">
                  <c:v>0.19689999999999999</c:v>
                </c:pt>
                <c:pt idx="44">
                  <c:v>0.1958</c:v>
                </c:pt>
                <c:pt idx="45">
                  <c:v>0.19439999999999999</c:v>
                </c:pt>
                <c:pt idx="46">
                  <c:v>0.1961</c:v>
                </c:pt>
                <c:pt idx="47">
                  <c:v>0.1946</c:v>
                </c:pt>
                <c:pt idx="48">
                  <c:v>0.19600000000000001</c:v>
                </c:pt>
                <c:pt idx="49">
                  <c:v>0.1953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613392"/>
        <c:axId val="1163605232"/>
      </c:scatterChart>
      <c:valAx>
        <c:axId val="116361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05232"/>
        <c:crosses val="autoZero"/>
        <c:crossBetween val="midCat"/>
      </c:valAx>
      <c:valAx>
        <c:axId val="1163605232"/>
        <c:scaling>
          <c:orientation val="minMax"/>
          <c:min val="0.19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Aount</a:t>
                </a:r>
                <a:r>
                  <a:rPr lang="en-US" baseline="0"/>
                  <a:t> Disppensed 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1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4493000874890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'Drift Test'!$A$2:$A$51</c:f>
              <c:numCache>
                <c:formatCode>General</c:formatCode>
                <c:ptCount val="50"/>
                <c:pt idx="0">
                  <c:v>0.19500000000000001</c:v>
                </c:pt>
                <c:pt idx="1">
                  <c:v>0.19550000000000001</c:v>
                </c:pt>
                <c:pt idx="2">
                  <c:v>0.19600000000000001</c:v>
                </c:pt>
                <c:pt idx="3">
                  <c:v>0.19639999999999999</c:v>
                </c:pt>
                <c:pt idx="4">
                  <c:v>0.1953</c:v>
                </c:pt>
                <c:pt idx="5">
                  <c:v>0.19600000000000001</c:v>
                </c:pt>
                <c:pt idx="6">
                  <c:v>0.19539999999999999</c:v>
                </c:pt>
                <c:pt idx="7">
                  <c:v>0.1953</c:v>
                </c:pt>
                <c:pt idx="8">
                  <c:v>0.19500000000000001</c:v>
                </c:pt>
                <c:pt idx="9">
                  <c:v>0.1958</c:v>
                </c:pt>
                <c:pt idx="10">
                  <c:v>0.19550000000000001</c:v>
                </c:pt>
                <c:pt idx="11">
                  <c:v>0.19600000000000001</c:v>
                </c:pt>
                <c:pt idx="12">
                  <c:v>0.19520000000000001</c:v>
                </c:pt>
                <c:pt idx="13">
                  <c:v>0.19589999999999999</c:v>
                </c:pt>
                <c:pt idx="14">
                  <c:v>0.19439999999999999</c:v>
                </c:pt>
                <c:pt idx="15">
                  <c:v>0.19420000000000001</c:v>
                </c:pt>
                <c:pt idx="16">
                  <c:v>0.19589999999999999</c:v>
                </c:pt>
                <c:pt idx="17">
                  <c:v>0.19420000000000001</c:v>
                </c:pt>
                <c:pt idx="18">
                  <c:v>0.1956</c:v>
                </c:pt>
                <c:pt idx="19">
                  <c:v>0.1958</c:v>
                </c:pt>
                <c:pt idx="20">
                  <c:v>0.1958</c:v>
                </c:pt>
                <c:pt idx="21">
                  <c:v>0.19500000000000001</c:v>
                </c:pt>
                <c:pt idx="22">
                  <c:v>0.19620000000000001</c:v>
                </c:pt>
                <c:pt idx="23">
                  <c:v>0.19589999999999999</c:v>
                </c:pt>
                <c:pt idx="24">
                  <c:v>0.1958</c:v>
                </c:pt>
                <c:pt idx="25">
                  <c:v>0.19600000000000001</c:v>
                </c:pt>
                <c:pt idx="26">
                  <c:v>0.1953</c:v>
                </c:pt>
                <c:pt idx="27">
                  <c:v>0.1953</c:v>
                </c:pt>
                <c:pt idx="28">
                  <c:v>0.19550000000000001</c:v>
                </c:pt>
                <c:pt idx="29">
                  <c:v>0.19500000000000001</c:v>
                </c:pt>
                <c:pt idx="30">
                  <c:v>0.1963</c:v>
                </c:pt>
                <c:pt idx="31">
                  <c:v>0.19639999999999999</c:v>
                </c:pt>
                <c:pt idx="32">
                  <c:v>0.1958</c:v>
                </c:pt>
                <c:pt idx="33">
                  <c:v>0.1953</c:v>
                </c:pt>
                <c:pt idx="34">
                  <c:v>0.19520000000000001</c:v>
                </c:pt>
                <c:pt idx="35">
                  <c:v>0.19589999999999999</c:v>
                </c:pt>
                <c:pt idx="36">
                  <c:v>0.19450000000000001</c:v>
                </c:pt>
                <c:pt idx="37">
                  <c:v>0.1963</c:v>
                </c:pt>
                <c:pt idx="38">
                  <c:v>0.19550000000000001</c:v>
                </c:pt>
                <c:pt idx="39">
                  <c:v>0.19689999999999999</c:v>
                </c:pt>
                <c:pt idx="40">
                  <c:v>0.1953</c:v>
                </c:pt>
                <c:pt idx="41">
                  <c:v>0.1963</c:v>
                </c:pt>
                <c:pt idx="42">
                  <c:v>0.19489999999999999</c:v>
                </c:pt>
                <c:pt idx="43">
                  <c:v>0.19689999999999999</c:v>
                </c:pt>
                <c:pt idx="44">
                  <c:v>0.1958</c:v>
                </c:pt>
                <c:pt idx="45">
                  <c:v>0.19439999999999999</c:v>
                </c:pt>
                <c:pt idx="46">
                  <c:v>0.1961</c:v>
                </c:pt>
                <c:pt idx="47">
                  <c:v>0.1946</c:v>
                </c:pt>
                <c:pt idx="48">
                  <c:v>0.19600000000000001</c:v>
                </c:pt>
                <c:pt idx="49">
                  <c:v>0.1953</c:v>
                </c:pt>
              </c:numCache>
            </c:numRef>
          </c:xVal>
          <c:yVal>
            <c:numRef>
              <c:f>'Drift Test'!$B$2:$B$51</c:f>
              <c:numCache>
                <c:formatCode>General</c:formatCode>
                <c:ptCount val="50"/>
                <c:pt idx="0">
                  <c:v>426.3712522802428</c:v>
                </c:pt>
                <c:pt idx="1">
                  <c:v>621.53960995726379</c:v>
                </c:pt>
                <c:pt idx="2">
                  <c:v>491.39865874098194</c:v>
                </c:pt>
                <c:pt idx="3">
                  <c:v>262.11432625281128</c:v>
                </c:pt>
                <c:pt idx="4">
                  <c:v>575.28406084603398</c:v>
                </c:pt>
                <c:pt idx="5">
                  <c:v>491.39865874098194</c:v>
                </c:pt>
                <c:pt idx="6">
                  <c:v>605.32678442444274</c:v>
                </c:pt>
                <c:pt idx="7">
                  <c:v>575.28406084603398</c:v>
                </c:pt>
                <c:pt idx="8">
                  <c:v>426.3712522802428</c:v>
                </c:pt>
                <c:pt idx="9">
                  <c:v>580.9433613332875</c:v>
                </c:pt>
                <c:pt idx="10">
                  <c:v>621.53960995726379</c:v>
                </c:pt>
                <c:pt idx="11">
                  <c:v>491.39865874098194</c:v>
                </c:pt>
                <c:pt idx="12">
                  <c:v>533.51442004616399</c:v>
                </c:pt>
                <c:pt idx="13">
                  <c:v>540.87660231988582</c:v>
                </c:pt>
                <c:pt idx="14">
                  <c:v>120.95562315014512</c:v>
                </c:pt>
                <c:pt idx="15">
                  <c:v>65.344605819359302</c:v>
                </c:pt>
                <c:pt idx="16">
                  <c:v>540.87660231988582</c:v>
                </c:pt>
                <c:pt idx="17">
                  <c:v>65.344605819359302</c:v>
                </c:pt>
                <c:pt idx="18">
                  <c:v>622.75769321409416</c:v>
                </c:pt>
                <c:pt idx="19">
                  <c:v>580.9433613332875</c:v>
                </c:pt>
                <c:pt idx="20">
                  <c:v>580.9433613332875</c:v>
                </c:pt>
                <c:pt idx="21">
                  <c:v>426.3712522802428</c:v>
                </c:pt>
                <c:pt idx="22">
                  <c:v>376.89434554490168</c:v>
                </c:pt>
                <c:pt idx="23">
                  <c:v>540.87660231988582</c:v>
                </c:pt>
                <c:pt idx="24">
                  <c:v>580.9433613332875</c:v>
                </c:pt>
                <c:pt idx="25">
                  <c:v>491.39865874098194</c:v>
                </c:pt>
                <c:pt idx="26">
                  <c:v>575.28406084603398</c:v>
                </c:pt>
                <c:pt idx="27">
                  <c:v>575.28406084603398</c:v>
                </c:pt>
                <c:pt idx="28">
                  <c:v>621.53960995726379</c:v>
                </c:pt>
                <c:pt idx="29">
                  <c:v>426.3712522802428</c:v>
                </c:pt>
                <c:pt idx="30">
                  <c:v>318.17752922678369</c:v>
                </c:pt>
                <c:pt idx="31">
                  <c:v>262.11432625281128</c:v>
                </c:pt>
                <c:pt idx="32">
                  <c:v>580.9433613332875</c:v>
                </c:pt>
                <c:pt idx="33">
                  <c:v>575.28406084603398</c:v>
                </c:pt>
                <c:pt idx="34">
                  <c:v>533.51442004616399</c:v>
                </c:pt>
                <c:pt idx="35">
                  <c:v>540.87660231988582</c:v>
                </c:pt>
                <c:pt idx="36">
                  <c:v>158.63217512601136</c:v>
                </c:pt>
                <c:pt idx="37">
                  <c:v>318.17752922678369</c:v>
                </c:pt>
                <c:pt idx="38">
                  <c:v>621.53960995726379</c:v>
                </c:pt>
                <c:pt idx="39">
                  <c:v>68.891807981936907</c:v>
                </c:pt>
                <c:pt idx="40">
                  <c:v>575.28406084603398</c:v>
                </c:pt>
                <c:pt idx="41">
                  <c:v>318.17752922678369</c:v>
                </c:pt>
                <c:pt idx="42">
                  <c:v>367.42258396588994</c:v>
                </c:pt>
                <c:pt idx="43">
                  <c:v>68.891807981936907</c:v>
                </c:pt>
                <c:pt idx="44">
                  <c:v>580.9433613332875</c:v>
                </c:pt>
                <c:pt idx="45">
                  <c:v>120.95562315014512</c:v>
                </c:pt>
                <c:pt idx="46">
                  <c:v>435.65340134350532</c:v>
                </c:pt>
                <c:pt idx="47">
                  <c:v>203.01487758779555</c:v>
                </c:pt>
                <c:pt idx="48">
                  <c:v>491.39865874098194</c:v>
                </c:pt>
                <c:pt idx="49">
                  <c:v>575.28406084603398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610128"/>
        <c:axId val="1163613936"/>
      </c:scatterChart>
      <c:valAx>
        <c:axId val="116361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13936"/>
        <c:crosses val="autoZero"/>
        <c:crossBetween val="midCat"/>
      </c:valAx>
      <c:valAx>
        <c:axId val="11636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1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 Error in Amounts Dispensed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 Error'!$B$1</c:f>
              <c:strCache>
                <c:ptCount val="1"/>
                <c:pt idx="0">
                  <c:v> Commercial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'Percent Error'!$A$2:$A$5</c:f>
              <c:strCache>
                <c:ptCount val="4"/>
                <c:pt idx="0">
                  <c:v>10uL</c:v>
                </c:pt>
                <c:pt idx="1">
                  <c:v>20uL</c:v>
                </c:pt>
                <c:pt idx="2">
                  <c:v>50uL</c:v>
                </c:pt>
                <c:pt idx="3">
                  <c:v>200uL</c:v>
                </c:pt>
              </c:strCache>
            </c:strRef>
          </c:cat>
          <c:val>
            <c:numRef>
              <c:f>'Percent Error'!$B$2:$B$5</c:f>
              <c:numCache>
                <c:formatCode>0.00%</c:formatCode>
                <c:ptCount val="4"/>
                <c:pt idx="0">
                  <c:v>3.4000000000000002E-2</c:v>
                </c:pt>
                <c:pt idx="1">
                  <c:v>8.4700000000000001E-3</c:v>
                </c:pt>
                <c:pt idx="2">
                  <c:v>1.97E-3</c:v>
                </c:pt>
                <c:pt idx="3">
                  <c:v>2.2329999999999999E-2</c:v>
                </c:pt>
              </c:numCache>
            </c:numRef>
          </c:val>
        </c:ser>
        <c:ser>
          <c:idx val="1"/>
          <c:order val="1"/>
          <c:tx>
            <c:strRef>
              <c:f>'Percent Error'!$C$1</c:f>
              <c:strCache>
                <c:ptCount val="1"/>
                <c:pt idx="0">
                  <c:v> Test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'Percent Error'!$A$2:$A$5</c:f>
              <c:strCache>
                <c:ptCount val="4"/>
                <c:pt idx="0">
                  <c:v>10uL</c:v>
                </c:pt>
                <c:pt idx="1">
                  <c:v>20uL</c:v>
                </c:pt>
                <c:pt idx="2">
                  <c:v>50uL</c:v>
                </c:pt>
                <c:pt idx="3">
                  <c:v>200uL</c:v>
                </c:pt>
              </c:strCache>
            </c:strRef>
          </c:cat>
          <c:val>
            <c:numRef>
              <c:f>'Percent Error'!$C$2:$C$5</c:f>
              <c:numCache>
                <c:formatCode>0.00%</c:formatCode>
                <c:ptCount val="4"/>
                <c:pt idx="0">
                  <c:v>2.1399999999999999E-2</c:v>
                </c:pt>
                <c:pt idx="1">
                  <c:v>2.5100000000000001E-2</c:v>
                </c:pt>
                <c:pt idx="2">
                  <c:v>7.0499999999999993E-2</c:v>
                </c:pt>
                <c:pt idx="3">
                  <c:v>1.7770000000000001E-2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3603600"/>
        <c:axId val="1163608496"/>
      </c:barChart>
      <c:catAx>
        <c:axId val="116360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Dispensed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08496"/>
        <c:crosses val="autoZero"/>
        <c:auto val="1"/>
        <c:lblAlgn val="ctr"/>
        <c:lblOffset val="100"/>
        <c:noMultiLvlLbl val="0"/>
      </c:catAx>
      <c:valAx>
        <c:axId val="11636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 Error</a:t>
                </a:r>
                <a:endParaRPr lang="en-US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0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757206566944173"/>
          <c:y val="0.10818697447372382"/>
          <c:w val="0.28477945987410602"/>
          <c:h val="0.11320003073299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18</xdr:row>
      <xdr:rowOff>9525</xdr:rowOff>
    </xdr:from>
    <xdr:to>
      <xdr:col>15</xdr:col>
      <xdr:colOff>209550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2</xdr:row>
      <xdr:rowOff>95250</xdr:rowOff>
    </xdr:from>
    <xdr:to>
      <xdr:col>15</xdr:col>
      <xdr:colOff>276225</xdr:colOff>
      <xdr:row>16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133349</xdr:rowOff>
    </xdr:from>
    <xdr:to>
      <xdr:col>16</xdr:col>
      <xdr:colOff>276225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E15" sqref="E15"/>
    </sheetView>
  </sheetViews>
  <sheetFormatPr defaultRowHeight="15" x14ac:dyDescent="0.25"/>
  <cols>
    <col min="1" max="1" width="44.42578125" customWidth="1"/>
  </cols>
  <sheetData>
    <row r="1" spans="1:2" x14ac:dyDescent="0.25">
      <c r="A1" t="s">
        <v>0</v>
      </c>
    </row>
    <row r="2" spans="1:2" x14ac:dyDescent="0.25">
      <c r="A2">
        <v>0.19500000000000001</v>
      </c>
      <c r="B2">
        <f>_xlfn.NORM.DIST(A:A,B53,B54,FALSE)</f>
        <v>426.3712522802428</v>
      </c>
    </row>
    <row r="3" spans="1:2" x14ac:dyDescent="0.25">
      <c r="A3">
        <v>0.19550000000000001</v>
      </c>
      <c r="B3">
        <f>_xlfn.NORM.DIST(A:A,B53,B54,FALSE)</f>
        <v>621.53960995726379</v>
      </c>
    </row>
    <row r="4" spans="1:2" x14ac:dyDescent="0.25">
      <c r="A4">
        <v>0.19600000000000001</v>
      </c>
      <c r="B4">
        <f>_xlfn.NORM.DIST(A:A,B53,B54,FALSE)</f>
        <v>491.39865874098194</v>
      </c>
    </row>
    <row r="5" spans="1:2" x14ac:dyDescent="0.25">
      <c r="A5">
        <v>0.19639999999999999</v>
      </c>
      <c r="B5">
        <f>_xlfn.NORM.DIST(A:A,B53,B54,FALSE)</f>
        <v>262.11432625281128</v>
      </c>
    </row>
    <row r="6" spans="1:2" x14ac:dyDescent="0.25">
      <c r="A6">
        <v>0.1953</v>
      </c>
      <c r="B6">
        <f>_xlfn.NORM.DIST(A:A,B53,B54,FALSE)</f>
        <v>575.28406084603398</v>
      </c>
    </row>
    <row r="7" spans="1:2" x14ac:dyDescent="0.25">
      <c r="A7">
        <v>0.19600000000000001</v>
      </c>
      <c r="B7">
        <f>_xlfn.NORM.DIST(A:A,B53,B54,FALSE)</f>
        <v>491.39865874098194</v>
      </c>
    </row>
    <row r="8" spans="1:2" x14ac:dyDescent="0.25">
      <c r="A8">
        <v>0.19539999999999999</v>
      </c>
      <c r="B8">
        <f>_xlfn.NORM.DIST(A:A,B53,B54,FALSE)</f>
        <v>605.32678442444274</v>
      </c>
    </row>
    <row r="9" spans="1:2" x14ac:dyDescent="0.25">
      <c r="A9">
        <v>0.1953</v>
      </c>
      <c r="B9">
        <f>_xlfn.NORM.DIST(A:A,B53,B54,FALSE)</f>
        <v>575.28406084603398</v>
      </c>
    </row>
    <row r="10" spans="1:2" x14ac:dyDescent="0.25">
      <c r="A10">
        <v>0.19500000000000001</v>
      </c>
      <c r="B10">
        <f>_xlfn.NORM.DIST(A:A,B53,B54,FALSE)</f>
        <v>426.3712522802428</v>
      </c>
    </row>
    <row r="11" spans="1:2" x14ac:dyDescent="0.25">
      <c r="A11">
        <v>0.1958</v>
      </c>
      <c r="B11">
        <f>_xlfn.NORM.DIST(A:A,B53,B54,FALSE)</f>
        <v>580.9433613332875</v>
      </c>
    </row>
    <row r="12" spans="1:2" x14ac:dyDescent="0.25">
      <c r="A12">
        <v>0.19550000000000001</v>
      </c>
      <c r="B12">
        <f>_xlfn.NORM.DIST(A:A,B53,B54,FALSE)</f>
        <v>621.53960995726379</v>
      </c>
    </row>
    <row r="13" spans="1:2" x14ac:dyDescent="0.25">
      <c r="A13">
        <v>0.19600000000000001</v>
      </c>
      <c r="B13">
        <f>_xlfn.NORM.DIST(A:A,B53,B54,FALSE)</f>
        <v>491.39865874098194</v>
      </c>
    </row>
    <row r="14" spans="1:2" x14ac:dyDescent="0.25">
      <c r="A14">
        <v>0.19520000000000001</v>
      </c>
      <c r="B14">
        <f>_xlfn.NORM.DIST(A:A,B53,B54,FALSE)</f>
        <v>533.51442004616399</v>
      </c>
    </row>
    <row r="15" spans="1:2" x14ac:dyDescent="0.25">
      <c r="A15">
        <v>0.19589999999999999</v>
      </c>
      <c r="B15">
        <f>_xlfn.NORM.DIST(A:A,B53,B54,FALSE)</f>
        <v>540.87660231988582</v>
      </c>
    </row>
    <row r="16" spans="1:2" x14ac:dyDescent="0.25">
      <c r="A16">
        <v>0.19439999999999999</v>
      </c>
      <c r="B16">
        <f>_xlfn.NORM.DIST(A:A,B53,B54,FALSE)</f>
        <v>120.95562315014512</v>
      </c>
    </row>
    <row r="17" spans="1:2" x14ac:dyDescent="0.25">
      <c r="A17">
        <v>0.19420000000000001</v>
      </c>
      <c r="B17">
        <f>_xlfn.NORM.DIST(A:A,B53,B54,FALSE)</f>
        <v>65.344605819359302</v>
      </c>
    </row>
    <row r="18" spans="1:2" x14ac:dyDescent="0.25">
      <c r="A18">
        <v>0.19589999999999999</v>
      </c>
      <c r="B18">
        <f>_xlfn.NORM.DIST(A:A,B53,B54,FALSE)</f>
        <v>540.87660231988582</v>
      </c>
    </row>
    <row r="19" spans="1:2" x14ac:dyDescent="0.25">
      <c r="A19">
        <v>0.19420000000000001</v>
      </c>
      <c r="B19">
        <f>_xlfn.NORM.DIST(A:A,B53,B54,FALSE)</f>
        <v>65.344605819359302</v>
      </c>
    </row>
    <row r="20" spans="1:2" x14ac:dyDescent="0.25">
      <c r="A20">
        <v>0.1956</v>
      </c>
      <c r="B20">
        <f>_xlfn.NORM.DIST(A:A,B53,B54,FALSE)</f>
        <v>622.75769321409416</v>
      </c>
    </row>
    <row r="21" spans="1:2" x14ac:dyDescent="0.25">
      <c r="A21">
        <v>0.1958</v>
      </c>
      <c r="B21">
        <f>_xlfn.NORM.DIST(A:A,B53,B54,FALSE)</f>
        <v>580.9433613332875</v>
      </c>
    </row>
    <row r="22" spans="1:2" x14ac:dyDescent="0.25">
      <c r="A22">
        <v>0.1958</v>
      </c>
      <c r="B22">
        <f>_xlfn.NORM.DIST(A:A,B53,B54,FALSE)</f>
        <v>580.9433613332875</v>
      </c>
    </row>
    <row r="23" spans="1:2" x14ac:dyDescent="0.25">
      <c r="A23">
        <v>0.19500000000000001</v>
      </c>
      <c r="B23">
        <f>_xlfn.NORM.DIST(A:A,B53,B54,FALSE)</f>
        <v>426.3712522802428</v>
      </c>
    </row>
    <row r="24" spans="1:2" x14ac:dyDescent="0.25">
      <c r="A24">
        <v>0.19620000000000001</v>
      </c>
      <c r="B24">
        <f>_xlfn.NORM.DIST(A:A,B53,B54,FALSE)</f>
        <v>376.89434554490168</v>
      </c>
    </row>
    <row r="25" spans="1:2" x14ac:dyDescent="0.25">
      <c r="A25">
        <v>0.19589999999999999</v>
      </c>
      <c r="B25">
        <f>_xlfn.NORM.DIST(A:A,B53,B54,FALSE)</f>
        <v>540.87660231988582</v>
      </c>
    </row>
    <row r="26" spans="1:2" x14ac:dyDescent="0.25">
      <c r="A26">
        <v>0.1958</v>
      </c>
      <c r="B26">
        <f>_xlfn.NORM.DIST(A:A,B53,B54,FALSE)</f>
        <v>580.9433613332875</v>
      </c>
    </row>
    <row r="27" spans="1:2" x14ac:dyDescent="0.25">
      <c r="A27">
        <v>0.19600000000000001</v>
      </c>
      <c r="B27">
        <f>_xlfn.NORM.DIST(A:A,B53,B54,FALSE)</f>
        <v>491.39865874098194</v>
      </c>
    </row>
    <row r="28" spans="1:2" x14ac:dyDescent="0.25">
      <c r="A28">
        <v>0.1953</v>
      </c>
      <c r="B28">
        <f>_xlfn.NORM.DIST(A:A,B53,B54,FALSE)</f>
        <v>575.28406084603398</v>
      </c>
    </row>
    <row r="29" spans="1:2" x14ac:dyDescent="0.25">
      <c r="A29">
        <v>0.1953</v>
      </c>
      <c r="B29">
        <f>_xlfn.NORM.DIST(A:A,B53,B54,FALSE)</f>
        <v>575.28406084603398</v>
      </c>
    </row>
    <row r="30" spans="1:2" x14ac:dyDescent="0.25">
      <c r="A30">
        <v>0.19550000000000001</v>
      </c>
      <c r="B30">
        <f>_xlfn.NORM.DIST(A:A,B53,B54,FALSE)</f>
        <v>621.53960995726379</v>
      </c>
    </row>
    <row r="31" spans="1:2" x14ac:dyDescent="0.25">
      <c r="A31">
        <v>0.19500000000000001</v>
      </c>
      <c r="B31">
        <f>_xlfn.NORM.DIST(A:A,B53,B54,FALSE)</f>
        <v>426.3712522802428</v>
      </c>
    </row>
    <row r="32" spans="1:2" x14ac:dyDescent="0.25">
      <c r="A32">
        <v>0.1963</v>
      </c>
      <c r="B32">
        <f>_xlfn.NORM.DIST(A:A,B53,B54,FALSE)</f>
        <v>318.17752922678369</v>
      </c>
    </row>
    <row r="33" spans="1:2" x14ac:dyDescent="0.25">
      <c r="A33">
        <v>0.19639999999999999</v>
      </c>
      <c r="B33">
        <f>_xlfn.NORM.DIST(A:A,B53,B54,FALSE)</f>
        <v>262.11432625281128</v>
      </c>
    </row>
    <row r="34" spans="1:2" x14ac:dyDescent="0.25">
      <c r="A34">
        <v>0.1958</v>
      </c>
      <c r="B34">
        <f>_xlfn.NORM.DIST(A:A,B53,B54,FALSE)</f>
        <v>580.9433613332875</v>
      </c>
    </row>
    <row r="35" spans="1:2" x14ac:dyDescent="0.25">
      <c r="A35">
        <v>0.1953</v>
      </c>
      <c r="B35">
        <f>_xlfn.NORM.DIST(A:A,B53,B54,FALSE)</f>
        <v>575.28406084603398</v>
      </c>
    </row>
    <row r="36" spans="1:2" x14ac:dyDescent="0.25">
      <c r="A36">
        <v>0.19520000000000001</v>
      </c>
      <c r="B36">
        <f>_xlfn.NORM.DIST(A:A,B53,B54,FALSE)</f>
        <v>533.51442004616399</v>
      </c>
    </row>
    <row r="37" spans="1:2" x14ac:dyDescent="0.25">
      <c r="A37">
        <v>0.19589999999999999</v>
      </c>
      <c r="B37">
        <f>_xlfn.NORM.DIST(A:A,B53,B54,FALSE)</f>
        <v>540.87660231988582</v>
      </c>
    </row>
    <row r="38" spans="1:2" x14ac:dyDescent="0.25">
      <c r="A38">
        <v>0.19450000000000001</v>
      </c>
      <c r="B38">
        <f>_xlfn.NORM.DIST(A:A,B53,B54,FALSE)</f>
        <v>158.63217512601136</v>
      </c>
    </row>
    <row r="39" spans="1:2" x14ac:dyDescent="0.25">
      <c r="A39">
        <v>0.1963</v>
      </c>
      <c r="B39">
        <f>_xlfn.NORM.DIST(A:A,B53,B54,FALSE)</f>
        <v>318.17752922678369</v>
      </c>
    </row>
    <row r="40" spans="1:2" x14ac:dyDescent="0.25">
      <c r="A40">
        <v>0.19550000000000001</v>
      </c>
      <c r="B40">
        <f>_xlfn.NORM.DIST(A:A,B53,B54,FALSE)</f>
        <v>621.53960995726379</v>
      </c>
    </row>
    <row r="41" spans="1:2" x14ac:dyDescent="0.25">
      <c r="A41">
        <v>0.19689999999999999</v>
      </c>
      <c r="B41">
        <f>_xlfn.NORM.DIST(A:A,B53,B54,FALSE)</f>
        <v>68.891807981936907</v>
      </c>
    </row>
    <row r="42" spans="1:2" x14ac:dyDescent="0.25">
      <c r="A42">
        <v>0.1953</v>
      </c>
      <c r="B42">
        <f>_xlfn.NORM.DIST(A:A,B53,B54,FALSE)</f>
        <v>575.28406084603398</v>
      </c>
    </row>
    <row r="43" spans="1:2" x14ac:dyDescent="0.25">
      <c r="A43">
        <v>0.1963</v>
      </c>
      <c r="B43">
        <f>_xlfn.NORM.DIST(A:A,B53,B54,FALSE)</f>
        <v>318.17752922678369</v>
      </c>
    </row>
    <row r="44" spans="1:2" x14ac:dyDescent="0.25">
      <c r="A44">
        <v>0.19489999999999999</v>
      </c>
      <c r="B44">
        <f>_xlfn.NORM.DIST(A:A,B53,B54,FALSE)</f>
        <v>367.42258396588994</v>
      </c>
    </row>
    <row r="45" spans="1:2" x14ac:dyDescent="0.25">
      <c r="A45">
        <v>0.19689999999999999</v>
      </c>
      <c r="B45">
        <f>_xlfn.NORM.DIST(A:A,B53,B54,FALSE)</f>
        <v>68.891807981936907</v>
      </c>
    </row>
    <row r="46" spans="1:2" x14ac:dyDescent="0.25">
      <c r="A46">
        <v>0.1958</v>
      </c>
      <c r="B46">
        <f>_xlfn.NORM.DIST(A:A,B53,B54,FALSE)</f>
        <v>580.9433613332875</v>
      </c>
    </row>
    <row r="47" spans="1:2" x14ac:dyDescent="0.25">
      <c r="A47">
        <v>0.19439999999999999</v>
      </c>
      <c r="B47">
        <f>_xlfn.NORM.DIST(A:A,B53,B54,FALSE)</f>
        <v>120.95562315014512</v>
      </c>
    </row>
    <row r="48" spans="1:2" x14ac:dyDescent="0.25">
      <c r="A48">
        <v>0.1961</v>
      </c>
      <c r="B48">
        <f>_xlfn.NORM.DIST(A:A,B53,B54,FALSE)</f>
        <v>435.65340134350532</v>
      </c>
    </row>
    <row r="49" spans="1:2" x14ac:dyDescent="0.25">
      <c r="A49">
        <v>0.1946</v>
      </c>
      <c r="B49">
        <f>_xlfn.NORM.DIST(A:A,B53,B54,FALSE)</f>
        <v>203.01487758779555</v>
      </c>
    </row>
    <row r="50" spans="1:2" x14ac:dyDescent="0.25">
      <c r="A50">
        <v>0.19600000000000001</v>
      </c>
      <c r="B50">
        <f>_xlfn.NORM.DIST(A:A,B53,B54,FALSE)</f>
        <v>491.39865874098194</v>
      </c>
    </row>
    <row r="51" spans="1:2" x14ac:dyDescent="0.25">
      <c r="A51">
        <v>0.1953</v>
      </c>
      <c r="B51">
        <f>_xlfn.NORM.DIST(A:A,B53,B54,FALSE)</f>
        <v>575.28406084603398</v>
      </c>
    </row>
    <row r="53" spans="1:2" x14ac:dyDescent="0.25">
      <c r="A53" t="s">
        <v>1</v>
      </c>
      <c r="B53">
        <f>AVERAGE(A2:A51)</f>
        <v>0.19555799999999998</v>
      </c>
    </row>
    <row r="54" spans="1:2" x14ac:dyDescent="0.25">
      <c r="A54" t="s">
        <v>2</v>
      </c>
      <c r="B54">
        <f>STDEV(A2:A51)</f>
        <v>6.3922465789838256E-4</v>
      </c>
    </row>
    <row r="55" spans="1:2" x14ac:dyDescent="0.25">
      <c r="A55" t="s">
        <v>6</v>
      </c>
      <c r="B55">
        <f>B54*100/B53</f>
        <v>0.32687215961422322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28" sqref="B28"/>
    </sheetView>
  </sheetViews>
  <sheetFormatPr defaultRowHeight="15" x14ac:dyDescent="0.25"/>
  <cols>
    <col min="1" max="1" width="13.140625" customWidth="1"/>
  </cols>
  <sheetData>
    <row r="1" spans="1:3" x14ac:dyDescent="0.25">
      <c r="A1" t="s">
        <v>7</v>
      </c>
      <c r="B1" t="s">
        <v>3</v>
      </c>
      <c r="C1">
        <f>0.2*0.99997</f>
        <v>0.19999400000000001</v>
      </c>
    </row>
    <row r="2" spans="1:3" x14ac:dyDescent="0.25">
      <c r="A2">
        <v>0.20280000000000001</v>
      </c>
      <c r="B2">
        <v>0.19289999999999999</v>
      </c>
    </row>
    <row r="3" spans="1:3" x14ac:dyDescent="0.25">
      <c r="A3">
        <v>0.2044</v>
      </c>
      <c r="B3">
        <v>0.1928</v>
      </c>
    </row>
    <row r="4" spans="1:3" x14ac:dyDescent="0.25">
      <c r="A4">
        <v>0.2014</v>
      </c>
      <c r="B4">
        <v>0.19220000000000001</v>
      </c>
    </row>
    <row r="5" spans="1:3" x14ac:dyDescent="0.25">
      <c r="A5">
        <v>0.20039999999999999</v>
      </c>
      <c r="B5">
        <v>0.2072</v>
      </c>
    </row>
    <row r="6" spans="1:3" x14ac:dyDescent="0.25">
      <c r="A6">
        <v>0.20100000000000001</v>
      </c>
      <c r="B6">
        <v>0.19939999999999999</v>
      </c>
    </row>
    <row r="7" spans="1:3" x14ac:dyDescent="0.25">
      <c r="A7">
        <v>0.20519999999999999</v>
      </c>
      <c r="B7">
        <v>0.19239999999999999</v>
      </c>
    </row>
    <row r="8" spans="1:3" x14ac:dyDescent="0.25">
      <c r="A8">
        <v>0.2082</v>
      </c>
      <c r="B8">
        <v>0.2001</v>
      </c>
    </row>
    <row r="9" spans="1:3" x14ac:dyDescent="0.25">
      <c r="A9">
        <v>0.20649999999999999</v>
      </c>
      <c r="B9">
        <v>0.19969999999999999</v>
      </c>
    </row>
    <row r="10" spans="1:3" x14ac:dyDescent="0.25">
      <c r="A10">
        <v>0.20749999999999999</v>
      </c>
      <c r="B10">
        <v>0.19950000000000001</v>
      </c>
    </row>
    <row r="11" spans="1:3" x14ac:dyDescent="0.25">
      <c r="A11">
        <v>0.2072</v>
      </c>
      <c r="B11">
        <v>0.19620000000000001</v>
      </c>
    </row>
    <row r="12" spans="1:3" x14ac:dyDescent="0.25">
      <c r="B12">
        <v>0.1943</v>
      </c>
    </row>
    <row r="13" spans="1:3" x14ac:dyDescent="0.25">
      <c r="B13">
        <v>0.1915</v>
      </c>
    </row>
    <row r="14" spans="1:3" x14ac:dyDescent="0.25">
      <c r="B14">
        <v>0.1953</v>
      </c>
    </row>
    <row r="15" spans="1:3" x14ac:dyDescent="0.25">
      <c r="B15">
        <v>0.1961</v>
      </c>
    </row>
    <row r="16" spans="1:3" x14ac:dyDescent="0.25">
      <c r="B16">
        <v>0.19700000000000001</v>
      </c>
    </row>
    <row r="18" spans="1:3" x14ac:dyDescent="0.25">
      <c r="A18">
        <f>AVERAGE(A2:A11)</f>
        <v>0.20446</v>
      </c>
      <c r="B18">
        <f>AVERAGE(B2:B16)</f>
        <v>0.19643999999999998</v>
      </c>
      <c r="C18" t="s">
        <v>4</v>
      </c>
    </row>
    <row r="19" spans="1:3" x14ac:dyDescent="0.25">
      <c r="A19">
        <f>STDEV(A1:A11)</f>
        <v>2.9063914242770344E-3</v>
      </c>
      <c r="B19">
        <f>STDEV(B2:B16)</f>
        <v>4.215413892574996E-3</v>
      </c>
      <c r="C19" t="s">
        <v>2</v>
      </c>
    </row>
    <row r="20" spans="1:3" x14ac:dyDescent="0.25">
      <c r="A20">
        <f>((A18-(C1))/(C1))*100</f>
        <v>2.2330669920097592</v>
      </c>
      <c r="B20">
        <f>(B18-C1)/(C1)*100</f>
        <v>-1.7770533115993625</v>
      </c>
      <c r="C20" t="s">
        <v>5</v>
      </c>
    </row>
    <row r="21" spans="1:3" x14ac:dyDescent="0.25">
      <c r="A21">
        <f>A19*100/A18</f>
        <v>1.4214963436745742</v>
      </c>
      <c r="B21">
        <f>B19*100/B18</f>
        <v>2.1459040381668686</v>
      </c>
      <c r="C2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1" sqref="A18:C21"/>
    </sheetView>
  </sheetViews>
  <sheetFormatPr defaultRowHeight="15" x14ac:dyDescent="0.25"/>
  <cols>
    <col min="1" max="1" width="19.85546875" customWidth="1"/>
    <col min="2" max="2" width="13.28515625" customWidth="1"/>
  </cols>
  <sheetData>
    <row r="1" spans="1:3" x14ac:dyDescent="0.25">
      <c r="A1" t="s">
        <v>7</v>
      </c>
      <c r="B1" t="s">
        <v>3</v>
      </c>
      <c r="C1">
        <f>0.05*0.99997</f>
        <v>4.9998500000000001E-2</v>
      </c>
    </row>
    <row r="2" spans="1:3" x14ac:dyDescent="0.25">
      <c r="A2">
        <v>4.9599999999999998E-2</v>
      </c>
      <c r="B2">
        <v>5.7099999999999998E-2</v>
      </c>
    </row>
    <row r="3" spans="1:3" x14ac:dyDescent="0.25">
      <c r="A3">
        <v>4.9799999999999997E-2</v>
      </c>
      <c r="B3">
        <v>5.4600000000000003E-2</v>
      </c>
    </row>
    <row r="4" spans="1:3" x14ac:dyDescent="0.25">
      <c r="A4">
        <v>4.9799999999999997E-2</v>
      </c>
      <c r="B4">
        <v>5.3499999999999999E-2</v>
      </c>
    </row>
    <row r="5" spans="1:3" x14ac:dyDescent="0.25">
      <c r="A5">
        <v>0.05</v>
      </c>
      <c r="B5">
        <v>5.3999999999999999E-2</v>
      </c>
    </row>
    <row r="6" spans="1:3" x14ac:dyDescent="0.25">
      <c r="A6">
        <v>5.0099999999999999E-2</v>
      </c>
      <c r="B6">
        <v>5.4699999999999999E-2</v>
      </c>
    </row>
    <row r="7" spans="1:3" x14ac:dyDescent="0.25">
      <c r="A7">
        <v>0.05</v>
      </c>
      <c r="B7">
        <v>5.16E-2</v>
      </c>
    </row>
    <row r="8" spans="1:3" x14ac:dyDescent="0.25">
      <c r="A8">
        <v>4.99E-2</v>
      </c>
      <c r="B8">
        <v>5.1400000000000001E-2</v>
      </c>
    </row>
    <row r="9" spans="1:3" x14ac:dyDescent="0.25">
      <c r="A9">
        <v>4.99E-2</v>
      </c>
      <c r="B9">
        <v>5.1700000000000003E-2</v>
      </c>
    </row>
    <row r="10" spans="1:3" x14ac:dyDescent="0.25">
      <c r="A10">
        <v>4.99E-2</v>
      </c>
      <c r="B10">
        <v>5.16E-2</v>
      </c>
    </row>
    <row r="11" spans="1:3" x14ac:dyDescent="0.25">
      <c r="A11">
        <v>0.05</v>
      </c>
      <c r="B11">
        <v>5.1299999999999998E-2</v>
      </c>
    </row>
    <row r="12" spans="1:3" x14ac:dyDescent="0.25">
      <c r="B12">
        <v>5.4399999999999997E-2</v>
      </c>
    </row>
    <row r="13" spans="1:3" x14ac:dyDescent="0.25">
      <c r="B13">
        <v>5.4600000000000003E-2</v>
      </c>
    </row>
    <row r="14" spans="1:3" x14ac:dyDescent="0.25">
      <c r="B14">
        <v>5.4399999999999997E-2</v>
      </c>
    </row>
    <row r="15" spans="1:3" x14ac:dyDescent="0.25">
      <c r="B15">
        <v>5.3999999999999999E-2</v>
      </c>
    </row>
    <row r="16" spans="1:3" x14ac:dyDescent="0.25">
      <c r="B16">
        <v>5.3999999999999999E-2</v>
      </c>
    </row>
    <row r="18" spans="1:3" x14ac:dyDescent="0.25">
      <c r="A18">
        <f>AVERAGE(A2:A11)</f>
        <v>4.99E-2</v>
      </c>
      <c r="B18">
        <f>AVERAGE(B2:B16)</f>
        <v>5.3526666666666674E-2</v>
      </c>
      <c r="C18" t="s">
        <v>4</v>
      </c>
    </row>
    <row r="19" spans="1:3" x14ac:dyDescent="0.25">
      <c r="A19">
        <f>STDEV(A1:A11)</f>
        <v>1.4142135623731081E-4</v>
      </c>
      <c r="B19">
        <f>STDEV(B2:B16)</f>
        <v>1.6666761904489793E-3</v>
      </c>
      <c r="C19" t="s">
        <v>2</v>
      </c>
    </row>
    <row r="20" spans="1:3" x14ac:dyDescent="0.25">
      <c r="A20">
        <f>((A18-(C1))/(C1))*100</f>
        <v>-0.19700591017730806</v>
      </c>
      <c r="B20">
        <f>(B18-C1)/(C1)*100</f>
        <v>7.0565450296842354</v>
      </c>
      <c r="C20" t="s">
        <v>5</v>
      </c>
    </row>
    <row r="21" spans="1:3" x14ac:dyDescent="0.25">
      <c r="A21">
        <f>A19*100/A18</f>
        <v>0.28340953153769699</v>
      </c>
      <c r="B21">
        <f>B19*100/B18</f>
        <v>3.1137305837258298</v>
      </c>
      <c r="C21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0" sqref="A20"/>
    </sheetView>
  </sheetViews>
  <sheetFormatPr defaultRowHeight="15" x14ac:dyDescent="0.25"/>
  <cols>
    <col min="1" max="1" width="15.140625" customWidth="1"/>
  </cols>
  <sheetData>
    <row r="1" spans="1:3" x14ac:dyDescent="0.25">
      <c r="A1" t="s">
        <v>7</v>
      </c>
      <c r="B1" t="s">
        <v>3</v>
      </c>
      <c r="C1">
        <f>0.02*0.99997</f>
        <v>1.9999400000000001E-2</v>
      </c>
    </row>
    <row r="2" spans="1:3" x14ac:dyDescent="0.25">
      <c r="A2">
        <v>1.9800000000000002E-2</v>
      </c>
      <c r="B2">
        <v>1.9199999999999998E-2</v>
      </c>
    </row>
    <row r="3" spans="1:3" x14ac:dyDescent="0.25">
      <c r="A3">
        <v>1.9599999999999999E-2</v>
      </c>
      <c r="B3">
        <v>1.9E-2</v>
      </c>
    </row>
    <row r="4" spans="1:3" x14ac:dyDescent="0.25">
      <c r="A4">
        <v>0.02</v>
      </c>
      <c r="B4">
        <v>1.84E-2</v>
      </c>
    </row>
    <row r="5" spans="1:3" x14ac:dyDescent="0.25">
      <c r="A5">
        <v>0.02</v>
      </c>
      <c r="B5">
        <v>1.8700000000000001E-2</v>
      </c>
    </row>
    <row r="6" spans="1:3" x14ac:dyDescent="0.25">
      <c r="A6">
        <v>1.9900000000000001E-2</v>
      </c>
      <c r="B6">
        <v>1.9E-2</v>
      </c>
    </row>
    <row r="7" spans="1:3" x14ac:dyDescent="0.25">
      <c r="A7">
        <v>1.9599999999999999E-2</v>
      </c>
      <c r="B7">
        <v>1.95E-2</v>
      </c>
    </row>
    <row r="8" spans="1:3" x14ac:dyDescent="0.25">
      <c r="A8">
        <v>1.9800000000000002E-2</v>
      </c>
      <c r="B8">
        <v>1.9599999999999999E-2</v>
      </c>
    </row>
    <row r="9" spans="1:3" x14ac:dyDescent="0.25">
      <c r="A9">
        <v>1.9599999999999999E-2</v>
      </c>
      <c r="B9">
        <v>1.95E-2</v>
      </c>
    </row>
    <row r="10" spans="1:3" x14ac:dyDescent="0.25">
      <c r="A10">
        <v>0.02</v>
      </c>
      <c r="B10">
        <v>1.9599999999999999E-2</v>
      </c>
    </row>
    <row r="11" spans="1:3" x14ac:dyDescent="0.25">
      <c r="A11">
        <v>0.02</v>
      </c>
      <c r="B11">
        <v>1.9560000000000001E-2</v>
      </c>
    </row>
    <row r="12" spans="1:3" x14ac:dyDescent="0.25">
      <c r="B12">
        <v>0.02</v>
      </c>
    </row>
    <row r="13" spans="1:3" x14ac:dyDescent="0.25">
      <c r="B13">
        <v>2.01E-2</v>
      </c>
    </row>
    <row r="14" spans="1:3" x14ac:dyDescent="0.25">
      <c r="B14">
        <v>1.9900000000000001E-2</v>
      </c>
    </row>
    <row r="15" spans="1:3" x14ac:dyDescent="0.25">
      <c r="B15">
        <v>2.0500000000000001E-2</v>
      </c>
    </row>
    <row r="16" spans="1:3" x14ac:dyDescent="0.25">
      <c r="B16">
        <v>1.9900000000000001E-2</v>
      </c>
    </row>
    <row r="18" spans="1:3" x14ac:dyDescent="0.25">
      <c r="A18">
        <f>AVERAGE(A2:A11)</f>
        <v>1.983E-2</v>
      </c>
      <c r="B18">
        <f>AVERAGE(B2:B16)</f>
        <v>1.9497333333333335E-2</v>
      </c>
      <c r="C18" t="s">
        <v>4</v>
      </c>
    </row>
    <row r="19" spans="1:3" x14ac:dyDescent="0.25">
      <c r="A19">
        <f>STDEV(A1:A11)</f>
        <v>1.7669811040931473E-4</v>
      </c>
      <c r="B19">
        <f>STDEV(B2:B16)</f>
        <v>5.6019724417472169E-4</v>
      </c>
      <c r="C19" t="s">
        <v>2</v>
      </c>
    </row>
    <row r="20" spans="1:3" x14ac:dyDescent="0.25">
      <c r="A20">
        <f>((A18-(C1))/(C1))*100</f>
        <v>-0.84702541076232329</v>
      </c>
      <c r="B20">
        <f>(B18-C1)/(C1)*100</f>
        <v>-2.5104086455926939</v>
      </c>
      <c r="C20" t="s">
        <v>5</v>
      </c>
    </row>
    <row r="21" spans="1:3" x14ac:dyDescent="0.25">
      <c r="A21">
        <f>A19*100/A18</f>
        <v>0.89106460115640307</v>
      </c>
      <c r="B21">
        <f>B19*100/B18</f>
        <v>2.8731992965263027</v>
      </c>
      <c r="C21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K11" sqref="H7:K11"/>
    </sheetView>
  </sheetViews>
  <sheetFormatPr defaultRowHeight="15" x14ac:dyDescent="0.25"/>
  <cols>
    <col min="2" max="2" width="34.42578125" customWidth="1"/>
    <col min="3" max="3" width="33.5703125" customWidth="1"/>
  </cols>
  <sheetData>
    <row r="1" spans="1:3" ht="60" x14ac:dyDescent="0.25">
      <c r="A1" s="2" t="s">
        <v>13</v>
      </c>
      <c r="B1" s="2" t="s">
        <v>14</v>
      </c>
      <c r="C1" s="3" t="s">
        <v>15</v>
      </c>
    </row>
    <row r="2" spans="1:3" ht="22.5" customHeight="1" thickBot="1" x14ac:dyDescent="0.3">
      <c r="A2" s="4"/>
      <c r="B2" s="4"/>
      <c r="C2" s="5" t="s">
        <v>16</v>
      </c>
    </row>
    <row r="3" spans="1:3" ht="15.75" thickBot="1" x14ac:dyDescent="0.3">
      <c r="A3" s="6">
        <v>1</v>
      </c>
      <c r="B3" s="5">
        <v>9.7000000000000003E-3</v>
      </c>
      <c r="C3" s="5">
        <v>1.01E-2</v>
      </c>
    </row>
    <row r="4" spans="1:3" ht="15.75" thickBot="1" x14ac:dyDescent="0.3">
      <c r="A4" s="6">
        <v>2</v>
      </c>
      <c r="B4" s="5">
        <v>9.7999999999999997E-3</v>
      </c>
      <c r="C4" s="5">
        <v>1.0500000000000001E-2</v>
      </c>
    </row>
    <row r="5" spans="1:3" ht="15.75" thickBot="1" x14ac:dyDescent="0.3">
      <c r="A5" s="6">
        <v>3</v>
      </c>
      <c r="B5" s="5">
        <v>9.4999999999999998E-3</v>
      </c>
      <c r="C5" s="5">
        <v>1.0699999999999999E-2</v>
      </c>
    </row>
    <row r="6" spans="1:3" ht="15.75" thickBot="1" x14ac:dyDescent="0.3">
      <c r="A6" s="6">
        <v>4</v>
      </c>
      <c r="B6" s="5">
        <v>9.4999999999999998E-3</v>
      </c>
      <c r="C6" s="5">
        <v>1.01E-2</v>
      </c>
    </row>
    <row r="7" spans="1:3" ht="15.75" thickBot="1" x14ac:dyDescent="0.3">
      <c r="A7" s="6">
        <v>5</v>
      </c>
      <c r="B7" s="5">
        <v>9.1000000000000004E-3</v>
      </c>
      <c r="C7" s="5">
        <v>1.03E-2</v>
      </c>
    </row>
    <row r="8" spans="1:3" ht="15.75" thickBot="1" x14ac:dyDescent="0.3">
      <c r="A8" s="6">
        <v>6</v>
      </c>
      <c r="B8" s="5">
        <v>9.9000000000000008E-3</v>
      </c>
      <c r="C8" s="5">
        <v>1.06E-2</v>
      </c>
    </row>
    <row r="9" spans="1:3" x14ac:dyDescent="0.25">
      <c r="A9" s="7">
        <v>7</v>
      </c>
      <c r="B9" s="8">
        <v>9.5999999999999992E-3</v>
      </c>
      <c r="C9" s="8">
        <v>1.01E-2</v>
      </c>
    </row>
    <row r="10" spans="1:3" x14ac:dyDescent="0.25">
      <c r="A10" s="7">
        <v>8</v>
      </c>
      <c r="B10" s="8">
        <v>9.7999999999999997E-3</v>
      </c>
      <c r="C10" s="8">
        <v>1.01E-2</v>
      </c>
    </row>
    <row r="11" spans="1:3" x14ac:dyDescent="0.25">
      <c r="A11" s="7">
        <v>9</v>
      </c>
      <c r="B11" s="8">
        <v>9.9000000000000008E-3</v>
      </c>
      <c r="C11" s="8">
        <v>1.03E-2</v>
      </c>
    </row>
    <row r="12" spans="1:3" x14ac:dyDescent="0.25">
      <c r="A12" s="7">
        <v>10</v>
      </c>
      <c r="B12" s="8">
        <v>9.7999999999999997E-3</v>
      </c>
      <c r="C12" s="8">
        <v>1.0200000000000001E-2</v>
      </c>
    </row>
    <row r="13" spans="1:3" x14ac:dyDescent="0.25">
      <c r="A13" s="7">
        <v>11</v>
      </c>
      <c r="C13" s="8">
        <v>1.01E-2</v>
      </c>
    </row>
    <row r="14" spans="1:3" x14ac:dyDescent="0.25">
      <c r="A14" s="7">
        <v>12</v>
      </c>
      <c r="C14" s="8">
        <v>9.7999999999999997E-3</v>
      </c>
    </row>
    <row r="15" spans="1:3" x14ac:dyDescent="0.25">
      <c r="A15" s="7">
        <v>13</v>
      </c>
      <c r="C15" s="8">
        <v>1.03E-2</v>
      </c>
    </row>
    <row r="16" spans="1:3" x14ac:dyDescent="0.25">
      <c r="A16" s="7">
        <v>14</v>
      </c>
      <c r="C16" s="8">
        <v>9.7999999999999997E-3</v>
      </c>
    </row>
    <row r="17" spans="1:4" x14ac:dyDescent="0.25">
      <c r="A17" s="7">
        <v>15</v>
      </c>
    </row>
    <row r="19" spans="1:4" x14ac:dyDescent="0.25">
      <c r="B19">
        <f>AVERAGE(B3:B12)</f>
        <v>9.6600000000000019E-3</v>
      </c>
      <c r="C19">
        <f>AVERAGE(C3:C16)</f>
        <v>1.0214285714285714E-2</v>
      </c>
      <c r="D19" t="s">
        <v>4</v>
      </c>
    </row>
    <row r="20" spans="1:4" x14ac:dyDescent="0.25">
      <c r="B20">
        <f>STDEV(B3:B12)</f>
        <v>2.4585451886114371E-4</v>
      </c>
      <c r="C20">
        <f>STDEV(C3:C16)</f>
        <v>2.6269942712345046E-4</v>
      </c>
      <c r="D20" t="s">
        <v>2</v>
      </c>
    </row>
    <row r="21" spans="1:4" x14ac:dyDescent="0.25">
      <c r="B21">
        <f>((B19-0.01))/(0.01)*100</f>
        <v>-3.399999999999983</v>
      </c>
      <c r="C21">
        <f>(C19-0.01)/(0.01)*100</f>
        <v>2.1428571428571375</v>
      </c>
      <c r="D21" t="s">
        <v>5</v>
      </c>
    </row>
    <row r="22" spans="1:4" x14ac:dyDescent="0.25">
      <c r="B22">
        <f>B20*100/B19</f>
        <v>2.5450778350014871</v>
      </c>
      <c r="C22">
        <f>C20*100/C19</f>
        <v>2.571882503306508</v>
      </c>
      <c r="D22" t="s">
        <v>6</v>
      </c>
    </row>
  </sheetData>
  <mergeCells count="2">
    <mergeCell ref="A1:A2"/>
    <mergeCell ref="B1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7" sqref="C7"/>
    </sheetView>
  </sheetViews>
  <sheetFormatPr defaultRowHeight="15" x14ac:dyDescent="0.25"/>
  <cols>
    <col min="2" max="2" width="26.42578125" customWidth="1"/>
  </cols>
  <sheetData>
    <row r="1" spans="1:3" ht="33.75" customHeight="1" x14ac:dyDescent="0.25">
      <c r="B1" t="s">
        <v>11</v>
      </c>
      <c r="C1" t="s">
        <v>12</v>
      </c>
    </row>
    <row r="2" spans="1:3" ht="33.75" customHeight="1" x14ac:dyDescent="0.25">
      <c r="A2" t="s">
        <v>17</v>
      </c>
      <c r="B2" s="1">
        <v>3.4000000000000002E-2</v>
      </c>
      <c r="C2" s="1">
        <v>2.1399999999999999E-2</v>
      </c>
    </row>
    <row r="3" spans="1:3" x14ac:dyDescent="0.25">
      <c r="A3" t="s">
        <v>8</v>
      </c>
      <c r="B3" s="1">
        <v>8.4700000000000001E-3</v>
      </c>
      <c r="C3" s="1">
        <v>2.5100000000000001E-2</v>
      </c>
    </row>
    <row r="4" spans="1:3" x14ac:dyDescent="0.25">
      <c r="A4" t="s">
        <v>9</v>
      </c>
      <c r="B4" s="1">
        <v>1.97E-3</v>
      </c>
      <c r="C4" s="1">
        <v>7.0499999999999993E-2</v>
      </c>
    </row>
    <row r="5" spans="1:3" x14ac:dyDescent="0.25">
      <c r="A5" t="s">
        <v>10</v>
      </c>
      <c r="B5" s="1">
        <v>2.2329999999999999E-2</v>
      </c>
      <c r="C5" s="1">
        <v>1.7770000000000001E-2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Drift Test</vt:lpstr>
      <vt:lpstr>200uL</vt:lpstr>
      <vt:lpstr>50uL</vt:lpstr>
      <vt:lpstr>20uL</vt:lpstr>
      <vt:lpstr>10uL</vt:lpstr>
      <vt:lpstr>Percent Error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2014-09-16T14:31:54Z</dcterms:created>
  <dcterms:modified xsi:type="dcterms:W3CDTF">2014-09-23T16:26:57Z</dcterms:modified>
</cp:coreProperties>
</file>