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sis\Calibracion\AMG88xxUFluidico\"/>
    </mc:Choice>
  </mc:AlternateContent>
  <xr:revisionPtr revIDLastSave="0" documentId="13_ncr:1_{4924F8FB-C0B3-4ED1-A377-9C8BF72236A1}" xr6:coauthVersionLast="45" xr6:coauthVersionMax="45" xr10:uidLastSave="{00000000-0000-0000-0000-000000000000}"/>
  <bookViews>
    <workbookView xWindow="-108" yWindow="-108" windowWidth="23256" windowHeight="12576" xr2:uid="{DA0640DD-A1F5-405C-A4F9-6D443E835C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8" i="1" l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37" i="1"/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5" i="1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5" i="1"/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5" i="1"/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5" i="1"/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5" i="1"/>
  <c r="N14" i="1" l="1"/>
  <c r="N20" i="1"/>
  <c r="N28" i="1"/>
  <c r="N33" i="1"/>
  <c r="N24" i="1"/>
  <c r="N8" i="1"/>
  <c r="N16" i="1"/>
  <c r="N32" i="1"/>
  <c r="N30" i="1" l="1"/>
  <c r="N34" i="1"/>
  <c r="N26" i="1"/>
  <c r="N10" i="1"/>
  <c r="N25" i="1"/>
  <c r="N17" i="1"/>
  <c r="N9" i="1"/>
  <c r="N19" i="1"/>
  <c r="N12" i="1"/>
  <c r="N29" i="1"/>
  <c r="N21" i="1"/>
  <c r="N13" i="1"/>
  <c r="N5" i="1"/>
  <c r="N23" i="1"/>
  <c r="N15" i="1"/>
  <c r="N7" i="1"/>
  <c r="N22" i="1"/>
  <c r="N27" i="1"/>
  <c r="N18" i="1"/>
  <c r="N31" i="1"/>
  <c r="N35" i="1"/>
  <c r="N11" i="1"/>
  <c r="N6" i="1"/>
</calcChain>
</file>

<file path=xl/sharedStrings.xml><?xml version="1.0" encoding="utf-8"?>
<sst xmlns="http://schemas.openxmlformats.org/spreadsheetml/2006/main" count="14" uniqueCount="14">
  <si>
    <t>Temp</t>
  </si>
  <si>
    <t>Calibration 1</t>
  </si>
  <si>
    <t>Calibration 2</t>
  </si>
  <si>
    <t>Calibration 3</t>
  </si>
  <si>
    <t>Calibration 4</t>
  </si>
  <si>
    <t>Calibration Average</t>
  </si>
  <si>
    <t>Calibration 5</t>
  </si>
  <si>
    <t>Calibration 6</t>
  </si>
  <si>
    <t>Calibration 7</t>
  </si>
  <si>
    <t>Calibration 8</t>
  </si>
  <si>
    <t>Calibration 9</t>
  </si>
  <si>
    <t>Calibration 10</t>
  </si>
  <si>
    <t>Calibration Curve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</si>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</sst>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Correction Curve at 25mm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Calibration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1.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Sheet1!$A$5:$A$35</c:f>
              <c:numCache>
                <c:formatCode>General</c:formatCode>
                <c:ptCount val="3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</c:numCache>
            </c:numRef>
          </c:cat>
          <c:val>
            <c:numRef>
              <c:f>Sheet1!$C$5:$C$35</c:f>
              <c:numCache>
                <c:formatCode>General</c:formatCode>
                <c:ptCount val="31"/>
                <c:pt idx="0">
                  <c:v>26.548899200000001</c:v>
                </c:pt>
                <c:pt idx="1">
                  <c:v>27.423596000000003</c:v>
                </c:pt>
                <c:pt idx="2">
                  <c:v>28.298292799999999</c:v>
                </c:pt>
                <c:pt idx="3">
                  <c:v>29.172989600000001</c:v>
                </c:pt>
                <c:pt idx="4">
                  <c:v>30.047686400000003</c:v>
                </c:pt>
                <c:pt idx="5">
                  <c:v>30.922383199999999</c:v>
                </c:pt>
                <c:pt idx="6">
                  <c:v>31.797080000000001</c:v>
                </c:pt>
                <c:pt idx="7">
                  <c:v>32.671776800000004</c:v>
                </c:pt>
                <c:pt idx="8">
                  <c:v>33.546473599999999</c:v>
                </c:pt>
                <c:pt idx="9">
                  <c:v>34.421170400000001</c:v>
                </c:pt>
                <c:pt idx="10">
                  <c:v>35.295867200000004</c:v>
                </c:pt>
                <c:pt idx="11">
                  <c:v>36.170563999999999</c:v>
                </c:pt>
                <c:pt idx="12">
                  <c:v>37.045260800000001</c:v>
                </c:pt>
                <c:pt idx="13">
                  <c:v>37.919957600000004</c:v>
                </c:pt>
                <c:pt idx="14">
                  <c:v>38.794654399999999</c:v>
                </c:pt>
                <c:pt idx="15">
                  <c:v>39.669351200000001</c:v>
                </c:pt>
                <c:pt idx="16">
                  <c:v>40.544048000000004</c:v>
                </c:pt>
                <c:pt idx="17">
                  <c:v>41.418744799999999</c:v>
                </c:pt>
                <c:pt idx="18">
                  <c:v>42.293441600000001</c:v>
                </c:pt>
                <c:pt idx="19">
                  <c:v>43.168138400000004</c:v>
                </c:pt>
                <c:pt idx="20">
                  <c:v>44.042835199999999</c:v>
                </c:pt>
                <c:pt idx="21">
                  <c:v>44.917532000000001</c:v>
                </c:pt>
                <c:pt idx="22">
                  <c:v>45.792228800000004</c:v>
                </c:pt>
                <c:pt idx="23">
                  <c:v>46.666925599999999</c:v>
                </c:pt>
                <c:pt idx="24">
                  <c:v>47.541622400000001</c:v>
                </c:pt>
                <c:pt idx="25">
                  <c:v>48.416319200000004</c:v>
                </c:pt>
                <c:pt idx="26">
                  <c:v>49.291015999999999</c:v>
                </c:pt>
                <c:pt idx="27">
                  <c:v>50.165712800000001</c:v>
                </c:pt>
                <c:pt idx="28">
                  <c:v>51.040409600000004</c:v>
                </c:pt>
                <c:pt idx="29">
                  <c:v>51.915106399999999</c:v>
                </c:pt>
                <c:pt idx="30">
                  <c:v>52.789803200000001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B-42B4-8FF1-D385D90D0D22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Calibration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1.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Sheet1!$A$5:$A$35</c:f>
              <c:numCache>
                <c:formatCode>General</c:formatCode>
                <c:ptCount val="3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</c:numCache>
            </c:numRef>
          </c:cat>
          <c:val>
            <c:numRef>
              <c:f>Sheet1!$B$5:$B$35</c:f>
              <c:numCache>
                <c:formatCode>General</c:formatCode>
                <c:ptCount val="31"/>
                <c:pt idx="0">
                  <c:v>27.013349999999999</c:v>
                </c:pt>
                <c:pt idx="1">
                  <c:v>27.913755999999999</c:v>
                </c:pt>
                <c:pt idx="2">
                  <c:v>28.814162</c:v>
                </c:pt>
                <c:pt idx="3">
                  <c:v>29.714568</c:v>
                </c:pt>
                <c:pt idx="4">
                  <c:v>30.614974</c:v>
                </c:pt>
                <c:pt idx="5">
                  <c:v>31.51538</c:v>
                </c:pt>
                <c:pt idx="6">
                  <c:v>32.415785999999997</c:v>
                </c:pt>
                <c:pt idx="7">
                  <c:v>33.316192000000001</c:v>
                </c:pt>
                <c:pt idx="8">
                  <c:v>34.216598000000005</c:v>
                </c:pt>
                <c:pt idx="9">
                  <c:v>35.117004000000001</c:v>
                </c:pt>
                <c:pt idx="10">
                  <c:v>36.017409999999998</c:v>
                </c:pt>
                <c:pt idx="11">
                  <c:v>36.917816000000002</c:v>
                </c:pt>
                <c:pt idx="12">
                  <c:v>37.818221999999999</c:v>
                </c:pt>
                <c:pt idx="13">
                  <c:v>38.718628000000002</c:v>
                </c:pt>
                <c:pt idx="14">
                  <c:v>39.619033999999999</c:v>
                </c:pt>
                <c:pt idx="15">
                  <c:v>40.519440000000003</c:v>
                </c:pt>
                <c:pt idx="16">
                  <c:v>41.419846</c:v>
                </c:pt>
                <c:pt idx="17">
                  <c:v>42.320252000000004</c:v>
                </c:pt>
                <c:pt idx="18">
                  <c:v>43.220658</c:v>
                </c:pt>
                <c:pt idx="19">
                  <c:v>44.121064000000004</c:v>
                </c:pt>
                <c:pt idx="20">
                  <c:v>45.021470000000001</c:v>
                </c:pt>
                <c:pt idx="21">
                  <c:v>45.921876000000005</c:v>
                </c:pt>
                <c:pt idx="22">
                  <c:v>46.822282000000001</c:v>
                </c:pt>
                <c:pt idx="23">
                  <c:v>47.722687999999998</c:v>
                </c:pt>
                <c:pt idx="24">
                  <c:v>48.623094000000002</c:v>
                </c:pt>
                <c:pt idx="25">
                  <c:v>49.523499999999999</c:v>
                </c:pt>
                <c:pt idx="26">
                  <c:v>50.423906000000002</c:v>
                </c:pt>
                <c:pt idx="27">
                  <c:v>51.324311999999999</c:v>
                </c:pt>
                <c:pt idx="28">
                  <c:v>52.224718000000003</c:v>
                </c:pt>
                <c:pt idx="29">
                  <c:v>53.125124</c:v>
                </c:pt>
                <c:pt idx="30">
                  <c:v>54.025530000000003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68-4B2E-A67A-7E6CF84927CD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Calibration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1.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Sheet1!$A$5:$A$35</c:f>
              <c:numCache>
                <c:formatCode>General</c:formatCode>
                <c:ptCount val="3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</c:numCache>
            </c:numRef>
          </c:cat>
          <c:val>
            <c:numRef>
              <c:f>Sheet1!$D$5:$D$35</c:f>
              <c:numCache>
                <c:formatCode>General</c:formatCode>
                <c:ptCount val="31"/>
                <c:pt idx="0">
                  <c:v>26.894814</c:v>
                </c:pt>
                <c:pt idx="1">
                  <c:v>27.780965559999999</c:v>
                </c:pt>
                <c:pt idx="2">
                  <c:v>28.66711712</c:v>
                </c:pt>
                <c:pt idx="3">
                  <c:v>29.553268679999999</c:v>
                </c:pt>
                <c:pt idx="4">
                  <c:v>30.43942024</c:v>
                </c:pt>
                <c:pt idx="5">
                  <c:v>31.325571799999999</c:v>
                </c:pt>
                <c:pt idx="6">
                  <c:v>32.211723360000001</c:v>
                </c:pt>
                <c:pt idx="7">
                  <c:v>33.097874919999995</c:v>
                </c:pt>
                <c:pt idx="8">
                  <c:v>33.984026479999997</c:v>
                </c:pt>
                <c:pt idx="9">
                  <c:v>34.870178039999999</c:v>
                </c:pt>
                <c:pt idx="10">
                  <c:v>35.756329599999994</c:v>
                </c:pt>
                <c:pt idx="11">
                  <c:v>36.642481159999996</c:v>
                </c:pt>
                <c:pt idx="12">
                  <c:v>37.528632719999997</c:v>
                </c:pt>
                <c:pt idx="13">
                  <c:v>38.414784279999999</c:v>
                </c:pt>
                <c:pt idx="14">
                  <c:v>39.300935840000001</c:v>
                </c:pt>
                <c:pt idx="15">
                  <c:v>40.187087399999996</c:v>
                </c:pt>
                <c:pt idx="16">
                  <c:v>41.073238959999998</c:v>
                </c:pt>
                <c:pt idx="17">
                  <c:v>41.959390519999999</c:v>
                </c:pt>
                <c:pt idx="18">
                  <c:v>42.845542080000001</c:v>
                </c:pt>
                <c:pt idx="19">
                  <c:v>43.731693639999996</c:v>
                </c:pt>
                <c:pt idx="20">
                  <c:v>44.617845199999998</c:v>
                </c:pt>
                <c:pt idx="21">
                  <c:v>45.50399676</c:v>
                </c:pt>
                <c:pt idx="22">
                  <c:v>46.390148320000002</c:v>
                </c:pt>
                <c:pt idx="23">
                  <c:v>47.276299879999996</c:v>
                </c:pt>
                <c:pt idx="24">
                  <c:v>48.162451439999998</c:v>
                </c:pt>
                <c:pt idx="25">
                  <c:v>49.048603</c:v>
                </c:pt>
                <c:pt idx="26">
                  <c:v>49.934754559999995</c:v>
                </c:pt>
                <c:pt idx="27">
                  <c:v>50.820906119999997</c:v>
                </c:pt>
                <c:pt idx="28">
                  <c:v>51.707057679999998</c:v>
                </c:pt>
                <c:pt idx="29">
                  <c:v>52.59320924</c:v>
                </c:pt>
                <c:pt idx="30">
                  <c:v>53.479360799999995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7-4774-B01B-7DADDE50CB33}"/>
            </c:ext>
          </c:extLst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Calibration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1.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Sheet1!$A$5:$A$35</c:f>
              <c:numCache>
                <c:formatCode>General</c:formatCode>
                <c:ptCount val="3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</c:numCache>
            </c:numRef>
          </c:cat>
          <c:val>
            <c:numRef>
              <c:f>Sheet1!$E$5:$E$35</c:f>
              <c:numCache>
                <c:formatCode>General</c:formatCode>
                <c:ptCount val="31"/>
                <c:pt idx="0">
                  <c:v>26.16103</c:v>
                </c:pt>
                <c:pt idx="1">
                  <c:v>27.034872799999999</c:v>
                </c:pt>
                <c:pt idx="2">
                  <c:v>27.908715600000001</c:v>
                </c:pt>
                <c:pt idx="3">
                  <c:v>28.782558399999999</c:v>
                </c:pt>
                <c:pt idx="4">
                  <c:v>29.656401200000001</c:v>
                </c:pt>
                <c:pt idx="5">
                  <c:v>30.530244</c:v>
                </c:pt>
                <c:pt idx="6">
                  <c:v>31.404086800000002</c:v>
                </c:pt>
                <c:pt idx="7">
                  <c:v>32.2779296</c:v>
                </c:pt>
                <c:pt idx="8">
                  <c:v>33.151772399999999</c:v>
                </c:pt>
                <c:pt idx="9">
                  <c:v>34.025615200000004</c:v>
                </c:pt>
                <c:pt idx="10">
                  <c:v>34.899458000000003</c:v>
                </c:pt>
                <c:pt idx="11">
                  <c:v>35.773300800000001</c:v>
                </c:pt>
                <c:pt idx="12">
                  <c:v>36.6471436</c:v>
                </c:pt>
                <c:pt idx="13">
                  <c:v>37.520986399999998</c:v>
                </c:pt>
                <c:pt idx="14">
                  <c:v>38.394829200000004</c:v>
                </c:pt>
                <c:pt idx="15">
                  <c:v>39.268672000000002</c:v>
                </c:pt>
                <c:pt idx="16">
                  <c:v>40.142514800000001</c:v>
                </c:pt>
                <c:pt idx="17">
                  <c:v>41.016357599999999</c:v>
                </c:pt>
                <c:pt idx="18">
                  <c:v>41.890200399999998</c:v>
                </c:pt>
                <c:pt idx="19">
                  <c:v>42.764043200000003</c:v>
                </c:pt>
                <c:pt idx="20">
                  <c:v>43.637886000000002</c:v>
                </c:pt>
                <c:pt idx="21">
                  <c:v>44.5117288</c:v>
                </c:pt>
                <c:pt idx="22">
                  <c:v>45.385571599999999</c:v>
                </c:pt>
                <c:pt idx="23">
                  <c:v>46.259414399999997</c:v>
                </c:pt>
                <c:pt idx="24">
                  <c:v>47.133257200000003</c:v>
                </c:pt>
                <c:pt idx="25">
                  <c:v>48.007100000000001</c:v>
                </c:pt>
                <c:pt idx="26">
                  <c:v>48.8809428</c:v>
                </c:pt>
                <c:pt idx="27">
                  <c:v>49.754785599999998</c:v>
                </c:pt>
                <c:pt idx="28">
                  <c:v>50.628628400000004</c:v>
                </c:pt>
                <c:pt idx="29">
                  <c:v>51.502471200000002</c:v>
                </c:pt>
                <c:pt idx="30">
                  <c:v>52.376314000000001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F2-4824-8886-B85DFEF6077C}"/>
            </c:ext>
          </c:extLst>
        </c:ser>
        <c:ser>
          <c:idx val="4"/>
          <c:order val="4"/>
          <c:tx>
            <c:strRef>
              <c:f>Sheet1!$F$4</c:f>
              <c:strCache>
                <c:ptCount val="1"/>
                <c:pt idx="0">
                  <c:v>Calibration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Sheet1!$A$5:$A$35</c:f>
              <c:numCache>
                <c:formatCode>General</c:formatCode>
                <c:ptCount val="3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</c:numCache>
            </c:numRef>
          </c:cat>
          <c:val>
            <c:numRef>
              <c:f>Sheet1!$F$5:$F$35</c:f>
              <c:numCache>
                <c:formatCode>General</c:formatCode>
                <c:ptCount val="31"/>
                <c:pt idx="0">
                  <c:v>25.627326</c:v>
                </c:pt>
                <c:pt idx="1">
                  <c:v>26.5532048</c:v>
                </c:pt>
                <c:pt idx="2">
                  <c:v>27.479083599999999</c:v>
                </c:pt>
                <c:pt idx="3">
                  <c:v>28.404962400000002</c:v>
                </c:pt>
                <c:pt idx="4">
                  <c:v>29.330841200000002</c:v>
                </c:pt>
                <c:pt idx="5">
                  <c:v>30.256720000000001</c:v>
                </c:pt>
                <c:pt idx="6">
                  <c:v>31.182598800000001</c:v>
                </c:pt>
                <c:pt idx="7">
                  <c:v>32.108477600000001</c:v>
                </c:pt>
                <c:pt idx="8">
                  <c:v>33.0343564</c:v>
                </c:pt>
                <c:pt idx="9">
                  <c:v>33.9602352</c:v>
                </c:pt>
                <c:pt idx="10">
                  <c:v>34.886113999999999</c:v>
                </c:pt>
                <c:pt idx="11">
                  <c:v>35.811992799999999</c:v>
                </c:pt>
                <c:pt idx="12">
                  <c:v>36.737871599999998</c:v>
                </c:pt>
                <c:pt idx="13">
                  <c:v>37.663750399999998</c:v>
                </c:pt>
                <c:pt idx="14">
                  <c:v>38.589629199999997</c:v>
                </c:pt>
                <c:pt idx="15">
                  <c:v>39.515507999999997</c:v>
                </c:pt>
                <c:pt idx="16">
                  <c:v>40.441386800000004</c:v>
                </c:pt>
                <c:pt idx="17">
                  <c:v>41.367265600000003</c:v>
                </c:pt>
                <c:pt idx="18">
                  <c:v>42.293144400000003</c:v>
                </c:pt>
                <c:pt idx="19">
                  <c:v>43.219023200000002</c:v>
                </c:pt>
                <c:pt idx="20">
                  <c:v>44.144902000000002</c:v>
                </c:pt>
                <c:pt idx="21">
                  <c:v>45.070780800000001</c:v>
                </c:pt>
                <c:pt idx="22">
                  <c:v>45.996659600000001</c:v>
                </c:pt>
                <c:pt idx="23">
                  <c:v>46.922538400000001</c:v>
                </c:pt>
                <c:pt idx="24">
                  <c:v>47.8484172</c:v>
                </c:pt>
                <c:pt idx="25">
                  <c:v>48.774296</c:v>
                </c:pt>
                <c:pt idx="26">
                  <c:v>49.700174799999999</c:v>
                </c:pt>
                <c:pt idx="27">
                  <c:v>50.626053599999999</c:v>
                </c:pt>
                <c:pt idx="28">
                  <c:v>51.551932399999998</c:v>
                </c:pt>
                <c:pt idx="29">
                  <c:v>52.477811199999998</c:v>
                </c:pt>
                <c:pt idx="30">
                  <c:v>53.403689999999997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71-4D22-9C09-1DFB401ACF40}"/>
            </c:ext>
          </c:extLst>
        </c:ser>
        <c:ser>
          <c:idx val="5"/>
          <c:order val="5"/>
          <c:tx>
            <c:strRef>
              <c:f>Sheet1!$G$4</c:f>
              <c:strCache>
                <c:ptCount val="1"/>
                <c:pt idx="0">
                  <c:v>Calibration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Sheet1!$A$5:$A$35</c:f>
              <c:numCache>
                <c:formatCode>General</c:formatCode>
                <c:ptCount val="3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</c:numCache>
            </c:numRef>
          </c:cat>
          <c:val>
            <c:numRef>
              <c:f>Sheet1!$G$5:$G$35</c:f>
              <c:numCache>
                <c:formatCode>General</c:formatCode>
                <c:ptCount val="31"/>
                <c:pt idx="0">
                  <c:v>26.637029999999999</c:v>
                </c:pt>
                <c:pt idx="1">
                  <c:v>27.4429464</c:v>
                </c:pt>
                <c:pt idx="2">
                  <c:v>28.248862799999998</c:v>
                </c:pt>
                <c:pt idx="3">
                  <c:v>29.054779199999999</c:v>
                </c:pt>
                <c:pt idx="4">
                  <c:v>29.8606956</c:v>
                </c:pt>
                <c:pt idx="5">
                  <c:v>30.666612000000001</c:v>
                </c:pt>
                <c:pt idx="6">
                  <c:v>31.472528399999998</c:v>
                </c:pt>
                <c:pt idx="7">
                  <c:v>32.278444800000003</c:v>
                </c:pt>
                <c:pt idx="8">
                  <c:v>33.084361200000004</c:v>
                </c:pt>
                <c:pt idx="9">
                  <c:v>33.890277599999997</c:v>
                </c:pt>
                <c:pt idx="10">
                  <c:v>34.696193999999998</c:v>
                </c:pt>
                <c:pt idx="11">
                  <c:v>35.502110399999999</c:v>
                </c:pt>
                <c:pt idx="12">
                  <c:v>36.3080268</c:v>
                </c:pt>
                <c:pt idx="13">
                  <c:v>37.113943199999994</c:v>
                </c:pt>
                <c:pt idx="14">
                  <c:v>37.919859599999995</c:v>
                </c:pt>
                <c:pt idx="15">
                  <c:v>38.725775999999996</c:v>
                </c:pt>
                <c:pt idx="16">
                  <c:v>39.531692399999997</c:v>
                </c:pt>
                <c:pt idx="17">
                  <c:v>40.337608799999998</c:v>
                </c:pt>
                <c:pt idx="18">
                  <c:v>41.143525199999999</c:v>
                </c:pt>
                <c:pt idx="19">
                  <c:v>41.9494416</c:v>
                </c:pt>
                <c:pt idx="20">
                  <c:v>42.755358000000001</c:v>
                </c:pt>
                <c:pt idx="21">
                  <c:v>43.561274400000002</c:v>
                </c:pt>
                <c:pt idx="22">
                  <c:v>44.367190799999996</c:v>
                </c:pt>
                <c:pt idx="23">
                  <c:v>45.173107199999997</c:v>
                </c:pt>
                <c:pt idx="24">
                  <c:v>45.979023599999998</c:v>
                </c:pt>
                <c:pt idx="25">
                  <c:v>46.784939999999999</c:v>
                </c:pt>
                <c:pt idx="26">
                  <c:v>47.5908564</c:v>
                </c:pt>
                <c:pt idx="27">
                  <c:v>48.396772800000001</c:v>
                </c:pt>
                <c:pt idx="28">
                  <c:v>49.202689200000002</c:v>
                </c:pt>
                <c:pt idx="29">
                  <c:v>50.008605599999996</c:v>
                </c:pt>
                <c:pt idx="30">
                  <c:v>50.814521999999997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71-4D22-9C09-1DFB401ACF40}"/>
            </c:ext>
          </c:extLst>
        </c:ser>
        <c:ser>
          <c:idx val="6"/>
          <c:order val="6"/>
          <c:tx>
            <c:strRef>
              <c:f>Sheet1!$H$4</c:f>
              <c:strCache>
                <c:ptCount val="1"/>
                <c:pt idx="0">
                  <c:v>Calibration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Sheet1!$A$5:$A$35</c:f>
              <c:numCache>
                <c:formatCode>General</c:formatCode>
                <c:ptCount val="3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</c:numCache>
            </c:numRef>
          </c:cat>
          <c:val>
            <c:numRef>
              <c:f>Sheet1!$H$5:$H$35</c:f>
              <c:numCache>
                <c:formatCode>General</c:formatCode>
                <c:ptCount val="31"/>
                <c:pt idx="0">
                  <c:v>27.045324660000002</c:v>
                </c:pt>
                <c:pt idx="1">
                  <c:v>27.946018260000002</c:v>
                </c:pt>
                <c:pt idx="2">
                  <c:v>28.846711859999999</c:v>
                </c:pt>
                <c:pt idx="3">
                  <c:v>29.74740546</c:v>
                </c:pt>
                <c:pt idx="4">
                  <c:v>30.64809906</c:v>
                </c:pt>
                <c:pt idx="5">
                  <c:v>31.54879266</c:v>
                </c:pt>
                <c:pt idx="6">
                  <c:v>32.44948626</c:v>
                </c:pt>
                <c:pt idx="7">
                  <c:v>33.350179859999997</c:v>
                </c:pt>
                <c:pt idx="8">
                  <c:v>34.250873460000001</c:v>
                </c:pt>
                <c:pt idx="9">
                  <c:v>35.151567059999998</c:v>
                </c:pt>
                <c:pt idx="10">
                  <c:v>36.052260660000002</c:v>
                </c:pt>
                <c:pt idx="11">
                  <c:v>36.952954259999998</c:v>
                </c:pt>
                <c:pt idx="12">
                  <c:v>37.853647860000002</c:v>
                </c:pt>
                <c:pt idx="13">
                  <c:v>38.754341459999999</c:v>
                </c:pt>
                <c:pt idx="14">
                  <c:v>39.655035060000003</c:v>
                </c:pt>
                <c:pt idx="15">
                  <c:v>40.55572866</c:v>
                </c:pt>
                <c:pt idx="16">
                  <c:v>41.456422260000004</c:v>
                </c:pt>
                <c:pt idx="17">
                  <c:v>42.35711586</c:v>
                </c:pt>
                <c:pt idx="18">
                  <c:v>43.257809459999997</c:v>
                </c:pt>
                <c:pt idx="19">
                  <c:v>44.158503060000001</c:v>
                </c:pt>
                <c:pt idx="20">
                  <c:v>45.059196659999998</c:v>
                </c:pt>
                <c:pt idx="21">
                  <c:v>45.959890260000002</c:v>
                </c:pt>
                <c:pt idx="22">
                  <c:v>46.860583859999998</c:v>
                </c:pt>
                <c:pt idx="23">
                  <c:v>47.761277460000002</c:v>
                </c:pt>
                <c:pt idx="24">
                  <c:v>48.661971059999999</c:v>
                </c:pt>
                <c:pt idx="25">
                  <c:v>49.562664660000003</c:v>
                </c:pt>
                <c:pt idx="26">
                  <c:v>50.46335826</c:v>
                </c:pt>
                <c:pt idx="27">
                  <c:v>51.364051860000004</c:v>
                </c:pt>
                <c:pt idx="28">
                  <c:v>52.26474546</c:v>
                </c:pt>
                <c:pt idx="29">
                  <c:v>53.165439059999997</c:v>
                </c:pt>
                <c:pt idx="30">
                  <c:v>54.066132660000001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71-4D22-9C09-1DFB401ACF40}"/>
            </c:ext>
          </c:extLst>
        </c:ser>
        <c:ser>
          <c:idx val="7"/>
          <c:order val="7"/>
          <c:tx>
            <c:strRef>
              <c:f>Sheet1!$I$4</c:f>
              <c:strCache>
                <c:ptCount val="1"/>
                <c:pt idx="0">
                  <c:v>Calibration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Sheet1!$A$5:$A$35</c:f>
              <c:numCache>
                <c:formatCode>General</c:formatCode>
                <c:ptCount val="3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</c:numCache>
            </c:numRef>
          </c:cat>
          <c:val>
            <c:numRef>
              <c:f>Sheet1!$I$5:$I$35</c:f>
              <c:numCache>
                <c:formatCode>General</c:formatCode>
                <c:ptCount val="31"/>
                <c:pt idx="0">
                  <c:v>26.843324000000003</c:v>
                </c:pt>
                <c:pt idx="1">
                  <c:v>27.743176400000003</c:v>
                </c:pt>
                <c:pt idx="2">
                  <c:v>28.643028799999996</c:v>
                </c:pt>
                <c:pt idx="3">
                  <c:v>29.542881199999997</c:v>
                </c:pt>
                <c:pt idx="4">
                  <c:v>30.442733599999997</c:v>
                </c:pt>
                <c:pt idx="5">
                  <c:v>31.342585999999997</c:v>
                </c:pt>
                <c:pt idx="6">
                  <c:v>32.242438399999998</c:v>
                </c:pt>
                <c:pt idx="7">
                  <c:v>33.142290799999998</c:v>
                </c:pt>
                <c:pt idx="8">
                  <c:v>34.042143199999998</c:v>
                </c:pt>
                <c:pt idx="9">
                  <c:v>34.941995599999998</c:v>
                </c:pt>
                <c:pt idx="10">
                  <c:v>35.841847999999999</c:v>
                </c:pt>
                <c:pt idx="11">
                  <c:v>36.741700399999999</c:v>
                </c:pt>
                <c:pt idx="12">
                  <c:v>37.641552799999999</c:v>
                </c:pt>
                <c:pt idx="13">
                  <c:v>38.5414052</c:v>
                </c:pt>
                <c:pt idx="14">
                  <c:v>39.4412576</c:v>
                </c:pt>
                <c:pt idx="15">
                  <c:v>40.34111</c:v>
                </c:pt>
                <c:pt idx="16">
                  <c:v>41.240962400000001</c:v>
                </c:pt>
                <c:pt idx="17">
                  <c:v>42.140814800000001</c:v>
                </c:pt>
                <c:pt idx="18">
                  <c:v>43.040667200000001</c:v>
                </c:pt>
                <c:pt idx="19">
                  <c:v>43.940519600000002</c:v>
                </c:pt>
                <c:pt idx="20">
                  <c:v>44.840372000000002</c:v>
                </c:pt>
                <c:pt idx="21">
                  <c:v>45.740224400000002</c:v>
                </c:pt>
                <c:pt idx="22">
                  <c:v>46.640076800000003</c:v>
                </c:pt>
                <c:pt idx="23">
                  <c:v>47.539929200000003</c:v>
                </c:pt>
                <c:pt idx="24">
                  <c:v>48.439781600000003</c:v>
                </c:pt>
                <c:pt idx="25">
                  <c:v>49.339634000000004</c:v>
                </c:pt>
                <c:pt idx="26">
                  <c:v>50.239486400000004</c:v>
                </c:pt>
                <c:pt idx="27">
                  <c:v>51.139338800000004</c:v>
                </c:pt>
                <c:pt idx="28">
                  <c:v>52.039191200000005</c:v>
                </c:pt>
                <c:pt idx="29">
                  <c:v>52.939043599999998</c:v>
                </c:pt>
                <c:pt idx="30">
                  <c:v>53.838895999999998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71-4D22-9C09-1DFB401ACF40}"/>
            </c:ext>
          </c:extLst>
        </c:ser>
        <c:ser>
          <c:idx val="8"/>
          <c:order val="8"/>
          <c:tx>
            <c:strRef>
              <c:f>Sheet1!$J$4</c:f>
              <c:strCache>
                <c:ptCount val="1"/>
                <c:pt idx="0">
                  <c:v>Calibration 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Sheet1!$A$5:$A$35</c:f>
              <c:numCache>
                <c:formatCode>General</c:formatCode>
                <c:ptCount val="3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</c:numCache>
            </c:numRef>
          </c:cat>
          <c:val>
            <c:numRef>
              <c:f>Sheet1!$J$5:$J$35</c:f>
              <c:numCache>
                <c:formatCode>General</c:formatCode>
                <c:ptCount val="31"/>
                <c:pt idx="0">
                  <c:v>25.545045999999999</c:v>
                </c:pt>
                <c:pt idx="1">
                  <c:v>26.427887439999999</c:v>
                </c:pt>
                <c:pt idx="2">
                  <c:v>27.310728879999999</c:v>
                </c:pt>
                <c:pt idx="3">
                  <c:v>28.193570319999999</c:v>
                </c:pt>
                <c:pt idx="4">
                  <c:v>29.076411759999999</c:v>
                </c:pt>
                <c:pt idx="5">
                  <c:v>29.959253199999999</c:v>
                </c:pt>
                <c:pt idx="6">
                  <c:v>30.842094639999999</c:v>
                </c:pt>
                <c:pt idx="7">
                  <c:v>31.724936079999999</c:v>
                </c:pt>
                <c:pt idx="8">
                  <c:v>32.607777519999999</c:v>
                </c:pt>
                <c:pt idx="9">
                  <c:v>33.490618959999999</c:v>
                </c:pt>
                <c:pt idx="10">
                  <c:v>34.373460399999999</c:v>
                </c:pt>
                <c:pt idx="11">
                  <c:v>35.256301839999999</c:v>
                </c:pt>
                <c:pt idx="12">
                  <c:v>36.139143279999999</c:v>
                </c:pt>
                <c:pt idx="13">
                  <c:v>37.021984719999999</c:v>
                </c:pt>
                <c:pt idx="14">
                  <c:v>37.904826159999999</c:v>
                </c:pt>
                <c:pt idx="15">
                  <c:v>38.787667599999999</c:v>
                </c:pt>
                <c:pt idx="16">
                  <c:v>39.670509039999999</c:v>
                </c:pt>
                <c:pt idx="17">
                  <c:v>40.553350479999999</c:v>
                </c:pt>
                <c:pt idx="18">
                  <c:v>41.436191919999999</c:v>
                </c:pt>
                <c:pt idx="19">
                  <c:v>42.319033359999999</c:v>
                </c:pt>
                <c:pt idx="20">
                  <c:v>43.201874799999999</c:v>
                </c:pt>
                <c:pt idx="21">
                  <c:v>44.084716239999999</c:v>
                </c:pt>
                <c:pt idx="22">
                  <c:v>44.967557679999999</c:v>
                </c:pt>
                <c:pt idx="23">
                  <c:v>45.850399119999999</c:v>
                </c:pt>
                <c:pt idx="24">
                  <c:v>46.733240559999999</c:v>
                </c:pt>
                <c:pt idx="25">
                  <c:v>47.616081999999999</c:v>
                </c:pt>
                <c:pt idx="26">
                  <c:v>48.498923439999999</c:v>
                </c:pt>
                <c:pt idx="27">
                  <c:v>49.381764879999999</c:v>
                </c:pt>
                <c:pt idx="28">
                  <c:v>50.264606319999999</c:v>
                </c:pt>
                <c:pt idx="29">
                  <c:v>51.147447759999999</c:v>
                </c:pt>
                <c:pt idx="30">
                  <c:v>52.030289199999999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71-4D22-9C09-1DFB401ACF40}"/>
            </c:ext>
          </c:extLst>
        </c:ser>
        <c:ser>
          <c:idx val="9"/>
          <c:order val="9"/>
          <c:tx>
            <c:strRef>
              <c:f>Sheet1!$K$4</c:f>
              <c:strCache>
                <c:ptCount val="1"/>
                <c:pt idx="0">
                  <c:v>Calibration 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Sheet1!$A$5:$A$35</c:f>
              <c:numCache>
                <c:formatCode>General</c:formatCode>
                <c:ptCount val="3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</c:numCache>
            </c:numRef>
          </c:cat>
          <c:val>
            <c:numRef>
              <c:f>Sheet1!$K$5:$K$35</c:f>
              <c:numCache>
                <c:formatCode>General</c:formatCode>
                <c:ptCount val="31"/>
                <c:pt idx="0">
                  <c:v>25.866061000000002</c:v>
                </c:pt>
                <c:pt idx="1">
                  <c:v>26.724592200000004</c:v>
                </c:pt>
                <c:pt idx="2">
                  <c:v>27.583123400000002</c:v>
                </c:pt>
                <c:pt idx="3">
                  <c:v>28.441654600000003</c:v>
                </c:pt>
                <c:pt idx="4">
                  <c:v>29.300185800000001</c:v>
                </c:pt>
                <c:pt idx="5">
                  <c:v>30.158717000000003</c:v>
                </c:pt>
                <c:pt idx="6">
                  <c:v>31.017248200000001</c:v>
                </c:pt>
                <c:pt idx="7">
                  <c:v>31.875779400000003</c:v>
                </c:pt>
                <c:pt idx="8">
                  <c:v>32.734310600000001</c:v>
                </c:pt>
                <c:pt idx="9">
                  <c:v>33.592841800000002</c:v>
                </c:pt>
                <c:pt idx="10">
                  <c:v>34.451373000000004</c:v>
                </c:pt>
                <c:pt idx="11">
                  <c:v>35.309904199999998</c:v>
                </c:pt>
                <c:pt idx="12">
                  <c:v>36.1684354</c:v>
                </c:pt>
                <c:pt idx="13">
                  <c:v>37.026966600000002</c:v>
                </c:pt>
                <c:pt idx="14">
                  <c:v>37.885497799999996</c:v>
                </c:pt>
                <c:pt idx="15">
                  <c:v>38.744028999999998</c:v>
                </c:pt>
                <c:pt idx="16">
                  <c:v>39.602560199999999</c:v>
                </c:pt>
                <c:pt idx="17">
                  <c:v>40.461091400000001</c:v>
                </c:pt>
                <c:pt idx="18">
                  <c:v>41.319622600000002</c:v>
                </c:pt>
                <c:pt idx="19">
                  <c:v>42.178153799999997</c:v>
                </c:pt>
                <c:pt idx="20">
                  <c:v>43.036684999999999</c:v>
                </c:pt>
                <c:pt idx="21">
                  <c:v>43.8952162</c:v>
                </c:pt>
                <c:pt idx="22">
                  <c:v>44.753747400000002</c:v>
                </c:pt>
                <c:pt idx="23">
                  <c:v>45.612278600000003</c:v>
                </c:pt>
                <c:pt idx="24">
                  <c:v>46.470809799999998</c:v>
                </c:pt>
                <c:pt idx="25">
                  <c:v>47.329340999999999</c:v>
                </c:pt>
                <c:pt idx="26">
                  <c:v>48.187872200000001</c:v>
                </c:pt>
                <c:pt idx="27">
                  <c:v>49.046403400000003</c:v>
                </c:pt>
                <c:pt idx="28">
                  <c:v>49.904934599999997</c:v>
                </c:pt>
                <c:pt idx="29">
                  <c:v>50.763465799999999</c:v>
                </c:pt>
                <c:pt idx="30">
                  <c:v>51.621997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71-4D22-9C09-1DFB401AC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234479"/>
        <c:axId val="1174888415"/>
      </c:lineChart>
      <c:lineChart>
        <c:grouping val="standard"/>
        <c:varyColors val="0"/>
        <c:ser>
          <c:idx val="10"/>
          <c:order val="10"/>
          <c:tx>
            <c:strRef>
              <c:f>Sheet1!$L$4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Sheet1!$A$5:$A$35</c:f>
              <c:numCache>
                <c:formatCode>General</c:formatCode>
                <c:ptCount val="3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</c:numCache>
            </c:numRef>
          </c:cat>
          <c:val>
            <c:numRef>
              <c:f>Sheet1!$L$5:$L$35</c:f>
              <c:numCache>
                <c:formatCode>General</c:formatCode>
                <c:ptCount val="31"/>
                <c:pt idx="0">
                  <c:v>0.54582254473858038</c:v>
                </c:pt>
                <c:pt idx="1">
                  <c:v>0.54563181182531717</c:v>
                </c:pt>
                <c:pt idx="2">
                  <c:v>0.54716114213813261</c:v>
                </c:pt>
                <c:pt idx="3">
                  <c:v>0.55039619776601179</c:v>
                </c:pt>
                <c:pt idx="4">
                  <c:v>0.55530716835271487</c:v>
                </c:pt>
                <c:pt idx="5">
                  <c:v>0.56185010954149206</c:v>
                </c:pt>
                <c:pt idx="6">
                  <c:v>0.56996882162001872</c:v>
                </c:pt>
                <c:pt idx="7">
                  <c:v>0.57959709049070218</c:v>
                </c:pt>
                <c:pt idx="8">
                  <c:v>0.59066109965945246</c:v>
                </c:pt>
                <c:pt idx="9">
                  <c:v>0.60308183495756784</c:v>
                </c:pt>
                <c:pt idx="10">
                  <c:v>0.61677733609456686</c:v>
                </c:pt>
                <c:pt idx="11">
                  <c:v>0.63166469162308292</c:v>
                </c:pt>
                <c:pt idx="12">
                  <c:v>0.64766171773998438</c:v>
                </c:pt>
                <c:pt idx="13">
                  <c:v>0.66468830008341517</c:v>
                </c:pt>
                <c:pt idx="14">
                  <c:v>0.68266740772421708</c:v>
                </c:pt>
                <c:pt idx="15">
                  <c:v>0.70152580888323168</c:v>
                </c:pt>
                <c:pt idx="16">
                  <c:v>0.7211945293392712</c:v>
                </c:pt>
                <c:pt idx="17">
                  <c:v>0.7416090988032461</c:v>
                </c:pt>
                <c:pt idx="18">
                  <c:v>0.76270962978441581</c:v>
                </c:pt>
                <c:pt idx="19">
                  <c:v>0.78444076956979403</c:v>
                </c:pt>
                <c:pt idx="20">
                  <c:v>0.80675156040745732</c:v>
                </c:pt>
                <c:pt idx="21">
                  <c:v>0.82959523692927284</c:v>
                </c:pt>
                <c:pt idx="22">
                  <c:v>0.8529289839786508</c:v>
                </c:pt>
                <c:pt idx="23">
                  <c:v>0.87671367272628931</c:v>
                </c:pt>
                <c:pt idx="24">
                  <c:v>0.90091358844166392</c:v>
                </c:pt>
                <c:pt idx="25">
                  <c:v>0.92549615957695952</c:v>
                </c:pt>
                <c:pt idx="26">
                  <c:v>0.9504316948649254</c:v>
                </c:pt>
                <c:pt idx="27">
                  <c:v>0.97569313284207282</c:v>
                </c:pt>
                <c:pt idx="28">
                  <c:v>1.0012558064779413</c:v>
                </c:pt>
                <c:pt idx="29">
                  <c:v>1.027097224315038</c:v>
                </c:pt>
                <c:pt idx="30">
                  <c:v>1.0531968686075595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C-4EA3-8222-FB16C4B28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825551"/>
        <c:axId val="684097119"/>
      </c:lineChart>
      <c:catAx>
        <c:axId val="94923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Sensor-measured Temperature °C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4888415"/>
        <c:crosses val="autoZero"/>
        <c:auto val="1"/>
        <c:lblAlgn val="ctr"/>
        <c:lblOffset val="100"/>
        <c:noMultiLvlLbl val="1"/>
      </c:catAx>
      <c:valAx>
        <c:axId val="1174888415"/>
        <c:scaling>
          <c:orientation val="minMax"/>
          <c:max val="55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Corrected Temperature ℃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9234479"/>
        <c:crosses val="autoZero"/>
        <c:crossBetween val="between"/>
        <c:majorUnit val="5"/>
      </c:valAx>
      <c:valAx>
        <c:axId val="6840971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Standard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4825551"/>
        <c:crosses val="max"/>
        <c:crossBetween val="between"/>
      </c:valAx>
      <c:catAx>
        <c:axId val="7948255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40971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Correction Average Curve at 25mm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Sheet1!$N$4</c:f>
              <c:strCache>
                <c:ptCount val="1"/>
                <c:pt idx="0">
                  <c:v>Calibration Average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pPr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38100">
                <a:prstDash val="sysDot"/>
              </a:ln>
            </c:spPr>
            <c:trendlineType val="linear"/>
            <c:forward val="25"/>
            <c:backward val="5"/>
            <c:dispRSqr val="0"/>
            <c:dispEq val="1"/>
            <c:trendlineLbl>
              <c:layout>
                <c:manualLayout>
                  <c:x val="-1.833682867443949E-2"/>
                  <c:y val="0.3689107709573120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2000"/>
                  </a:pPr>
                  <a:endParaRPr lang="es-CO"/>
                </a:p>
              </c:txPr>
            </c:trendlineLbl>
          </c:trendline>
          <c:xVal>
            <c:numRef>
              <c:f>Sheet1!$A$5:$A$35</c:f>
              <c:numCache>
                <c:formatCode>General</c:formatCode>
                <c:ptCount val="3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</c:numCache>
            </c:numRef>
          </c:xVal>
          <c:yVal>
            <c:numRef>
              <c:f>Sheet1!$N$5:$N$35</c:f>
              <c:numCache>
                <c:formatCode>General</c:formatCode>
                <c:ptCount val="31"/>
                <c:pt idx="0">
                  <c:v>26.418220486000003</c:v>
                </c:pt>
                <c:pt idx="1">
                  <c:v>27.299101585999999</c:v>
                </c:pt>
                <c:pt idx="2">
                  <c:v>28.179982685999995</c:v>
                </c:pt>
                <c:pt idx="3">
                  <c:v>29.060863785999999</c:v>
                </c:pt>
                <c:pt idx="4">
                  <c:v>29.941744885999999</c:v>
                </c:pt>
                <c:pt idx="5">
                  <c:v>30.822625985999998</c:v>
                </c:pt>
                <c:pt idx="6">
                  <c:v>31.703507085999995</c:v>
                </c:pt>
                <c:pt idx="7">
                  <c:v>32.584388185999998</c:v>
                </c:pt>
                <c:pt idx="8">
                  <c:v>33.465269286000009</c:v>
                </c:pt>
                <c:pt idx="9">
                  <c:v>34.346150385999998</c:v>
                </c:pt>
                <c:pt idx="10">
                  <c:v>35.227031486000001</c:v>
                </c:pt>
                <c:pt idx="11">
                  <c:v>36.107912585999998</c:v>
                </c:pt>
                <c:pt idx="12">
                  <c:v>36.988793686000001</c:v>
                </c:pt>
                <c:pt idx="13">
                  <c:v>37.86967478599999</c:v>
                </c:pt>
                <c:pt idx="14">
                  <c:v>38.750555886000001</c:v>
                </c:pt>
                <c:pt idx="15">
                  <c:v>39.631436986000004</c:v>
                </c:pt>
                <c:pt idx="16">
                  <c:v>40.512318086000008</c:v>
                </c:pt>
                <c:pt idx="17">
                  <c:v>41.393199185999997</c:v>
                </c:pt>
                <c:pt idx="18">
                  <c:v>42.274080286</c:v>
                </c:pt>
                <c:pt idx="19">
                  <c:v>43.154961386000004</c:v>
                </c:pt>
                <c:pt idx="20">
                  <c:v>44.035842486</c:v>
                </c:pt>
                <c:pt idx="21">
                  <c:v>44.916723585999996</c:v>
                </c:pt>
                <c:pt idx="22">
                  <c:v>45.797604686000007</c:v>
                </c:pt>
                <c:pt idx="23">
                  <c:v>46.678485785999996</c:v>
                </c:pt>
                <c:pt idx="24">
                  <c:v>47.559366885999999</c:v>
                </c:pt>
                <c:pt idx="25">
                  <c:v>48.440247985999996</c:v>
                </c:pt>
                <c:pt idx="26">
                  <c:v>49.321129086000006</c:v>
                </c:pt>
                <c:pt idx="27">
                  <c:v>50.20201018600001</c:v>
                </c:pt>
                <c:pt idx="28">
                  <c:v>51.082891285999999</c:v>
                </c:pt>
                <c:pt idx="29">
                  <c:v>51.963772385999995</c:v>
                </c:pt>
                <c:pt idx="30">
                  <c:v>52.844653485999991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FE6-4B09-B85E-BFF7445C8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234479"/>
        <c:axId val="1174888415"/>
      </c:scatterChart>
      <c:valAx>
        <c:axId val="949234479"/>
        <c:scaling>
          <c:orientation val="minMax"/>
          <c:max val="85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Sensor-measured Temperature °C</a:t>
                </a:r>
                <a:endParaRPr lang="es-CO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3925628707784126"/>
              <c:y val="0.919155919887198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4888415"/>
        <c:crosses val="autoZero"/>
        <c:crossBetween val="midCat"/>
        <c:majorUnit val="5"/>
      </c:valAx>
      <c:valAx>
        <c:axId val="1174888415"/>
        <c:scaling>
          <c:orientation val="minMax"/>
          <c:max val="80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Corrected Temperature ℃</a:t>
                </a:r>
              </a:p>
            </c:rich>
          </c:tx>
          <c:layout>
            <c:manualLayout>
              <c:xMode val="edge"/>
              <c:yMode val="edge"/>
              <c:x val="9.1374031720710992E-3"/>
              <c:y val="0.3772478706591515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9234479"/>
        <c:crosses val="autoZero"/>
        <c:crossBetween val="midCat"/>
        <c:majorUnit val="5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Correction Average Curve at 25mm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Sheet1!$N$4</c:f>
              <c:strCache>
                <c:ptCount val="1"/>
                <c:pt idx="0">
                  <c:v>Calibration Average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pPr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38100">
                <a:prstDash val="sysDot"/>
              </a:ln>
            </c:spPr>
            <c:trendlineType val="linear"/>
            <c:forward val="25"/>
            <c:backward val="5"/>
            <c:dispRSqr val="0"/>
            <c:dispEq val="1"/>
            <c:trendlineLbl>
              <c:layout>
                <c:manualLayout>
                  <c:x val="-1.8878263526565714E-2"/>
                  <c:y val="0.2998529672167559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2000"/>
                  </a:pPr>
                  <a:endParaRPr lang="es-CO"/>
                </a:p>
              </c:txPr>
            </c:trendlineLbl>
          </c:trendline>
          <c:xVal>
            <c:numRef>
              <c:f>Sheet1!$A$37:$A$67</c:f>
              <c:numCache>
                <c:formatCode>General</c:formatCode>
                <c:ptCount val="31"/>
                <c:pt idx="0">
                  <c:v>100</c:v>
                </c:pt>
                <c:pt idx="1">
                  <c:v>104</c:v>
                </c:pt>
                <c:pt idx="2">
                  <c:v>108</c:v>
                </c:pt>
                <c:pt idx="3">
                  <c:v>112</c:v>
                </c:pt>
                <c:pt idx="4">
                  <c:v>116</c:v>
                </c:pt>
                <c:pt idx="5">
                  <c:v>120</c:v>
                </c:pt>
                <c:pt idx="6">
                  <c:v>124</c:v>
                </c:pt>
                <c:pt idx="7">
                  <c:v>128</c:v>
                </c:pt>
                <c:pt idx="8">
                  <c:v>132</c:v>
                </c:pt>
                <c:pt idx="9">
                  <c:v>136</c:v>
                </c:pt>
                <c:pt idx="10">
                  <c:v>140</c:v>
                </c:pt>
                <c:pt idx="11">
                  <c:v>144</c:v>
                </c:pt>
                <c:pt idx="12">
                  <c:v>148</c:v>
                </c:pt>
                <c:pt idx="13">
                  <c:v>152</c:v>
                </c:pt>
                <c:pt idx="14">
                  <c:v>156</c:v>
                </c:pt>
                <c:pt idx="15">
                  <c:v>160</c:v>
                </c:pt>
                <c:pt idx="16">
                  <c:v>164</c:v>
                </c:pt>
                <c:pt idx="17">
                  <c:v>168</c:v>
                </c:pt>
                <c:pt idx="18">
                  <c:v>172</c:v>
                </c:pt>
                <c:pt idx="19">
                  <c:v>176</c:v>
                </c:pt>
                <c:pt idx="20">
                  <c:v>180</c:v>
                </c:pt>
                <c:pt idx="21">
                  <c:v>184</c:v>
                </c:pt>
                <c:pt idx="22">
                  <c:v>188</c:v>
                </c:pt>
                <c:pt idx="23">
                  <c:v>192</c:v>
                </c:pt>
                <c:pt idx="24">
                  <c:v>196</c:v>
                </c:pt>
                <c:pt idx="25">
                  <c:v>200</c:v>
                </c:pt>
                <c:pt idx="26">
                  <c:v>204</c:v>
                </c:pt>
                <c:pt idx="27">
                  <c:v>208</c:v>
                </c:pt>
                <c:pt idx="28">
                  <c:v>212</c:v>
                </c:pt>
                <c:pt idx="29">
                  <c:v>216</c:v>
                </c:pt>
                <c:pt idx="30">
                  <c:v>220</c:v>
                </c:pt>
              </c:numCache>
            </c:numRef>
          </c:xVal>
          <c:yVal>
            <c:numRef>
              <c:f>Sheet1!$N$5:$N$35</c:f>
              <c:numCache>
                <c:formatCode>General</c:formatCode>
                <c:ptCount val="31"/>
                <c:pt idx="0">
                  <c:v>26.418220486000003</c:v>
                </c:pt>
                <c:pt idx="1">
                  <c:v>27.299101585999999</c:v>
                </c:pt>
                <c:pt idx="2">
                  <c:v>28.179982685999995</c:v>
                </c:pt>
                <c:pt idx="3">
                  <c:v>29.060863785999999</c:v>
                </c:pt>
                <c:pt idx="4">
                  <c:v>29.941744885999999</c:v>
                </c:pt>
                <c:pt idx="5">
                  <c:v>30.822625985999998</c:v>
                </c:pt>
                <c:pt idx="6">
                  <c:v>31.703507085999995</c:v>
                </c:pt>
                <c:pt idx="7">
                  <c:v>32.584388185999998</c:v>
                </c:pt>
                <c:pt idx="8">
                  <c:v>33.465269286000009</c:v>
                </c:pt>
                <c:pt idx="9">
                  <c:v>34.346150385999998</c:v>
                </c:pt>
                <c:pt idx="10">
                  <c:v>35.227031486000001</c:v>
                </c:pt>
                <c:pt idx="11">
                  <c:v>36.107912585999998</c:v>
                </c:pt>
                <c:pt idx="12">
                  <c:v>36.988793686000001</c:v>
                </c:pt>
                <c:pt idx="13">
                  <c:v>37.86967478599999</c:v>
                </c:pt>
                <c:pt idx="14">
                  <c:v>38.750555886000001</c:v>
                </c:pt>
                <c:pt idx="15">
                  <c:v>39.631436986000004</c:v>
                </c:pt>
                <c:pt idx="16">
                  <c:v>40.512318086000008</c:v>
                </c:pt>
                <c:pt idx="17">
                  <c:v>41.393199185999997</c:v>
                </c:pt>
                <c:pt idx="18">
                  <c:v>42.274080286</c:v>
                </c:pt>
                <c:pt idx="19">
                  <c:v>43.154961386000004</c:v>
                </c:pt>
                <c:pt idx="20">
                  <c:v>44.035842486</c:v>
                </c:pt>
                <c:pt idx="21">
                  <c:v>44.916723585999996</c:v>
                </c:pt>
                <c:pt idx="22">
                  <c:v>45.797604686000007</c:v>
                </c:pt>
                <c:pt idx="23">
                  <c:v>46.678485785999996</c:v>
                </c:pt>
                <c:pt idx="24">
                  <c:v>47.559366885999999</c:v>
                </c:pt>
                <c:pt idx="25">
                  <c:v>48.440247985999996</c:v>
                </c:pt>
                <c:pt idx="26">
                  <c:v>49.321129086000006</c:v>
                </c:pt>
                <c:pt idx="27">
                  <c:v>50.20201018600001</c:v>
                </c:pt>
                <c:pt idx="28">
                  <c:v>51.082891285999999</c:v>
                </c:pt>
                <c:pt idx="29">
                  <c:v>51.963772385999995</c:v>
                </c:pt>
                <c:pt idx="30">
                  <c:v>52.844653485999991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A-4726-8F24-1265FD861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234479"/>
        <c:axId val="1174888415"/>
      </c:scatterChart>
      <c:valAx>
        <c:axId val="949234479"/>
        <c:scaling>
          <c:orientation val="minMax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Sensor-measured Temperature °C</a:t>
                </a:r>
                <a:endParaRPr lang="es-CO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3925628707784126"/>
              <c:y val="0.919155919887198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4888415"/>
        <c:crosses val="autoZero"/>
        <c:crossBetween val="midCat"/>
        <c:majorUnit val="5"/>
      </c:valAx>
      <c:valAx>
        <c:axId val="1174888415"/>
        <c:scaling>
          <c:orientation val="minMax"/>
          <c:max val="80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Corrected Temperature ℃</a:t>
                </a:r>
              </a:p>
            </c:rich>
          </c:tx>
          <c:layout>
            <c:manualLayout>
              <c:xMode val="edge"/>
              <c:yMode val="edge"/>
              <c:x val="9.1374031720710992E-3"/>
              <c:y val="0.3772478706591515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9234479"/>
        <c:crosses val="autoZero"/>
        <c:crossBetween val="midCat"/>
        <c:majorUnit val="5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316229</xdr:colOff>
      <xdr:row>0</xdr:row>
      <xdr:rowOff>141514</xdr:rowOff>
    </xdr:from>
    <xdr:to>
      <xdr:col>30</xdr:col>
      <xdr:colOff>250370</xdr:colOff>
      <xdr:row>23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BC409E-8432-4446-BDF5-9EE976C4E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326570</xdr:colOff>
      <xdr:row>24</xdr:row>
      <xdr:rowOff>0</xdr:rowOff>
    </xdr:from>
    <xdr:to>
      <xdr:col>30</xdr:col>
      <xdr:colOff>217713</xdr:colOff>
      <xdr:row>45</xdr:row>
      <xdr:rowOff>10886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6FA05B-0AD1-4340-9A72-1CFD8C85D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435429</xdr:colOff>
      <xdr:row>1</xdr:row>
      <xdr:rowOff>130628</xdr:rowOff>
    </xdr:from>
    <xdr:to>
      <xdr:col>46</xdr:col>
      <xdr:colOff>326572</xdr:colOff>
      <xdr:row>22</xdr:row>
      <xdr:rowOff>141514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94217A-E07C-4EDB-9D06-7CFEA59FA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A1BF5-3435-46BC-B09C-1043F700D95F}">
  <dimension ref="A1:N67"/>
  <sheetViews>
    <sheetView tabSelected="1" topLeftCell="R1" zoomScale="70" zoomScaleNormal="70" workbookViewId="0">
      <selection activeCell="AL33" sqref="AL33"/>
    </sheetView>
  </sheetViews>
  <sheetFormatPr defaultRowHeight="14.4" x14ac:dyDescent="0.3"/>
  <cols>
    <col min="1" max="1" width="20.6640625" bestFit="1" customWidth="1"/>
    <col min="2" max="2" width="18.77734375" customWidth="1"/>
    <col min="3" max="3" width="21.109375" customWidth="1"/>
    <col min="4" max="4" width="16.6640625" customWidth="1"/>
    <col min="5" max="10" width="16.21875" customWidth="1"/>
    <col min="11" max="11" width="17.21875" customWidth="1"/>
    <col min="12" max="12" width="17.44140625" bestFit="1" customWidth="1"/>
    <col min="14" max="14" width="18.5546875" bestFit="1" customWidth="1"/>
  </cols>
  <sheetData>
    <row r="1" spans="1:14" ht="15" thickBot="1" x14ac:dyDescent="0.35">
      <c r="A1" s="3" t="s">
        <v>12</v>
      </c>
      <c r="B1" s="1"/>
      <c r="C1" s="1"/>
      <c r="D1" s="1"/>
      <c r="E1" s="1"/>
      <c r="F1" s="1"/>
      <c r="G1" s="1"/>
      <c r="H1" s="1"/>
      <c r="I1" s="1"/>
    </row>
    <row r="2" spans="1:14" x14ac:dyDescent="0.3">
      <c r="A2" s="2"/>
      <c r="D2" s="1"/>
      <c r="E2" s="1"/>
      <c r="F2" s="1"/>
      <c r="G2" s="1"/>
      <c r="H2" s="1"/>
      <c r="I2" s="1"/>
      <c r="J2" s="1"/>
      <c r="K2" s="1"/>
      <c r="L2" s="1"/>
    </row>
    <row r="3" spans="1:14" ht="15" thickBot="1" x14ac:dyDescent="0.35"/>
    <row r="4" spans="1:14" x14ac:dyDescent="0.3">
      <c r="A4" s="6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6" t="s">
        <v>6</v>
      </c>
      <c r="G4" s="6" t="s">
        <v>7</v>
      </c>
      <c r="H4" s="6" t="s">
        <v>8</v>
      </c>
      <c r="I4" s="6" t="s">
        <v>9</v>
      </c>
      <c r="J4" s="4" t="s">
        <v>10</v>
      </c>
      <c r="K4" s="6" t="s">
        <v>11</v>
      </c>
      <c r="L4" s="4" t="s">
        <v>13</v>
      </c>
      <c r="N4" s="4" t="s">
        <v>5</v>
      </c>
    </row>
    <row r="5" spans="1:14" x14ac:dyDescent="0.3">
      <c r="A5" s="7">
        <v>25</v>
      </c>
      <c r="B5" s="7">
        <f>((A5*4)*0.2251015)+4.5032</f>
        <v>27.013349999999999</v>
      </c>
      <c r="C5" s="7">
        <f>((A5*4)*0.2186742)+4.6814792</f>
        <v>26.548899200000001</v>
      </c>
      <c r="D5" s="7">
        <f>((A5*4)*0.22153789)+4.741025</f>
        <v>26.894814</v>
      </c>
      <c r="E5" s="7">
        <f>((A5*4)*0.2184607)+4.31496</f>
        <v>26.16103</v>
      </c>
      <c r="F5" s="7">
        <f>((A5*4)*0.2314697)+2.480356</f>
        <v>25.627326</v>
      </c>
      <c r="G5" s="7">
        <f>((A5*4)*0.2014791)+6.48912</f>
        <v>26.637029999999999</v>
      </c>
      <c r="H5" s="7">
        <f>(A5*4*0.2251734)+4.52798466</f>
        <v>27.045324660000002</v>
      </c>
      <c r="I5" s="7">
        <f>((A5*4)*0.2249631)+4.347014</f>
        <v>26.843324000000003</v>
      </c>
      <c r="J5" s="7">
        <f>((A5*4)*0.22071036)+3.47401</f>
        <v>25.545045999999999</v>
      </c>
      <c r="K5" s="7">
        <f>((A5*4)*0.2146328)+4.402781</f>
        <v>25.866061000000002</v>
      </c>
      <c r="L5" s="5">
        <f>_xlfn.STDEV.P(B5:K5)</f>
        <v>0.54582254473858038</v>
      </c>
      <c r="N5" s="5">
        <f>AVERAGE(B5:K5)</f>
        <v>26.418220486000003</v>
      </c>
    </row>
    <row r="6" spans="1:14" x14ac:dyDescent="0.3">
      <c r="A6" s="7">
        <v>26</v>
      </c>
      <c r="B6" s="7">
        <f t="shared" ref="B6:B35" si="0">((A6*4)*0.2251015)+4.5032</f>
        <v>27.913755999999999</v>
      </c>
      <c r="C6" s="7">
        <f t="shared" ref="C6:C35" si="1">((A6*4)*0.2186742)+4.6814792</f>
        <v>27.423596000000003</v>
      </c>
      <c r="D6" s="7">
        <f t="shared" ref="D6:D35" si="2">((A6*4)*0.22153789)+4.741025</f>
        <v>27.780965559999999</v>
      </c>
      <c r="E6" s="7">
        <f t="shared" ref="E6:E35" si="3">((A6*4)*0.2184607)+4.31496</f>
        <v>27.034872799999999</v>
      </c>
      <c r="F6" s="7">
        <f t="shared" ref="F6:F35" si="4">((A6*4)*0.2314697)+2.480356</f>
        <v>26.5532048</v>
      </c>
      <c r="G6" s="7">
        <f t="shared" ref="G6:G35" si="5">((A6*4)*0.2014791)+6.48912</f>
        <v>27.4429464</v>
      </c>
      <c r="H6" s="7">
        <f t="shared" ref="H6:H35" si="6">(A6*4*0.2251734)+4.52798466</f>
        <v>27.946018260000002</v>
      </c>
      <c r="I6" s="7">
        <f t="shared" ref="I6:I35" si="7">((A6*4)*0.2249631)+4.347014</f>
        <v>27.743176400000003</v>
      </c>
      <c r="J6" s="7">
        <f t="shared" ref="J6:J35" si="8">((A6*4)*0.22071036)+3.47401</f>
        <v>26.427887439999999</v>
      </c>
      <c r="K6" s="7">
        <f t="shared" ref="K6:K35" si="9">((A6*4)*0.2146328)+4.402781</f>
        <v>26.724592200000004</v>
      </c>
      <c r="L6" s="5">
        <f t="shared" ref="L6:L35" si="10">_xlfn.STDEV.P(B6:K6)</f>
        <v>0.54563181182531717</v>
      </c>
      <c r="N6" s="5">
        <f t="shared" ref="N6:N35" si="11">AVERAGE(B6:K6)</f>
        <v>27.299101585999999</v>
      </c>
    </row>
    <row r="7" spans="1:14" x14ac:dyDescent="0.3">
      <c r="A7" s="7">
        <v>27</v>
      </c>
      <c r="B7" s="7">
        <f t="shared" si="0"/>
        <v>28.814162</v>
      </c>
      <c r="C7" s="7">
        <f t="shared" si="1"/>
        <v>28.298292799999999</v>
      </c>
      <c r="D7" s="7">
        <f t="shared" si="2"/>
        <v>28.66711712</v>
      </c>
      <c r="E7" s="7">
        <f t="shared" si="3"/>
        <v>27.908715600000001</v>
      </c>
      <c r="F7" s="7">
        <f t="shared" si="4"/>
        <v>27.479083599999999</v>
      </c>
      <c r="G7" s="7">
        <f t="shared" si="5"/>
        <v>28.248862799999998</v>
      </c>
      <c r="H7" s="7">
        <f t="shared" si="6"/>
        <v>28.846711859999999</v>
      </c>
      <c r="I7" s="7">
        <f t="shared" si="7"/>
        <v>28.643028799999996</v>
      </c>
      <c r="J7" s="7">
        <f t="shared" si="8"/>
        <v>27.310728879999999</v>
      </c>
      <c r="K7" s="7">
        <f t="shared" si="9"/>
        <v>27.583123400000002</v>
      </c>
      <c r="L7" s="5">
        <f t="shared" si="10"/>
        <v>0.54716114213813261</v>
      </c>
      <c r="N7" s="5">
        <f t="shared" si="11"/>
        <v>28.179982685999995</v>
      </c>
    </row>
    <row r="8" spans="1:14" x14ac:dyDescent="0.3">
      <c r="A8" s="7">
        <v>28</v>
      </c>
      <c r="B8" s="7">
        <f t="shared" si="0"/>
        <v>29.714568</v>
      </c>
      <c r="C8" s="7">
        <f t="shared" si="1"/>
        <v>29.172989600000001</v>
      </c>
      <c r="D8" s="7">
        <f t="shared" si="2"/>
        <v>29.553268679999999</v>
      </c>
      <c r="E8" s="7">
        <f t="shared" si="3"/>
        <v>28.782558399999999</v>
      </c>
      <c r="F8" s="7">
        <f t="shared" si="4"/>
        <v>28.404962400000002</v>
      </c>
      <c r="G8" s="7">
        <f t="shared" si="5"/>
        <v>29.054779199999999</v>
      </c>
      <c r="H8" s="7">
        <f t="shared" si="6"/>
        <v>29.74740546</v>
      </c>
      <c r="I8" s="7">
        <f t="shared" si="7"/>
        <v>29.542881199999997</v>
      </c>
      <c r="J8" s="7">
        <f t="shared" si="8"/>
        <v>28.193570319999999</v>
      </c>
      <c r="K8" s="7">
        <f t="shared" si="9"/>
        <v>28.441654600000003</v>
      </c>
      <c r="L8" s="5">
        <f t="shared" si="10"/>
        <v>0.55039619776601179</v>
      </c>
      <c r="N8" s="5">
        <f t="shared" si="11"/>
        <v>29.060863785999999</v>
      </c>
    </row>
    <row r="9" spans="1:14" x14ac:dyDescent="0.3">
      <c r="A9" s="7">
        <v>29</v>
      </c>
      <c r="B9" s="7">
        <f t="shared" si="0"/>
        <v>30.614974</v>
      </c>
      <c r="C9" s="7">
        <f t="shared" si="1"/>
        <v>30.047686400000003</v>
      </c>
      <c r="D9" s="7">
        <f t="shared" si="2"/>
        <v>30.43942024</v>
      </c>
      <c r="E9" s="7">
        <f t="shared" si="3"/>
        <v>29.656401200000001</v>
      </c>
      <c r="F9" s="7">
        <f t="shared" si="4"/>
        <v>29.330841200000002</v>
      </c>
      <c r="G9" s="7">
        <f t="shared" si="5"/>
        <v>29.8606956</v>
      </c>
      <c r="H9" s="7">
        <f t="shared" si="6"/>
        <v>30.64809906</v>
      </c>
      <c r="I9" s="7">
        <f t="shared" si="7"/>
        <v>30.442733599999997</v>
      </c>
      <c r="J9" s="7">
        <f t="shared" si="8"/>
        <v>29.076411759999999</v>
      </c>
      <c r="K9" s="7">
        <f t="shared" si="9"/>
        <v>29.300185800000001</v>
      </c>
      <c r="L9" s="5">
        <f t="shared" si="10"/>
        <v>0.55530716835271487</v>
      </c>
      <c r="N9" s="5">
        <f t="shared" si="11"/>
        <v>29.941744885999999</v>
      </c>
    </row>
    <row r="10" spans="1:14" x14ac:dyDescent="0.3">
      <c r="A10" s="7">
        <v>30</v>
      </c>
      <c r="B10" s="7">
        <f t="shared" si="0"/>
        <v>31.51538</v>
      </c>
      <c r="C10" s="7">
        <f t="shared" si="1"/>
        <v>30.922383199999999</v>
      </c>
      <c r="D10" s="7">
        <f t="shared" si="2"/>
        <v>31.325571799999999</v>
      </c>
      <c r="E10" s="7">
        <f t="shared" si="3"/>
        <v>30.530244</v>
      </c>
      <c r="F10" s="7">
        <f t="shared" si="4"/>
        <v>30.256720000000001</v>
      </c>
      <c r="G10" s="7">
        <f t="shared" si="5"/>
        <v>30.666612000000001</v>
      </c>
      <c r="H10" s="7">
        <f t="shared" si="6"/>
        <v>31.54879266</v>
      </c>
      <c r="I10" s="7">
        <f t="shared" si="7"/>
        <v>31.342585999999997</v>
      </c>
      <c r="J10" s="7">
        <f t="shared" si="8"/>
        <v>29.959253199999999</v>
      </c>
      <c r="K10" s="7">
        <f t="shared" si="9"/>
        <v>30.158717000000003</v>
      </c>
      <c r="L10" s="5">
        <f t="shared" si="10"/>
        <v>0.56185010954149206</v>
      </c>
      <c r="N10" s="5">
        <f t="shared" si="11"/>
        <v>30.822625985999998</v>
      </c>
    </row>
    <row r="11" spans="1:14" x14ac:dyDescent="0.3">
      <c r="A11" s="7">
        <v>31</v>
      </c>
      <c r="B11" s="7">
        <f t="shared" si="0"/>
        <v>32.415785999999997</v>
      </c>
      <c r="C11" s="7">
        <f t="shared" si="1"/>
        <v>31.797080000000001</v>
      </c>
      <c r="D11" s="7">
        <f t="shared" si="2"/>
        <v>32.211723360000001</v>
      </c>
      <c r="E11" s="7">
        <f t="shared" si="3"/>
        <v>31.404086800000002</v>
      </c>
      <c r="F11" s="7">
        <f t="shared" si="4"/>
        <v>31.182598800000001</v>
      </c>
      <c r="G11" s="7">
        <f t="shared" si="5"/>
        <v>31.472528399999998</v>
      </c>
      <c r="H11" s="7">
        <f t="shared" si="6"/>
        <v>32.44948626</v>
      </c>
      <c r="I11" s="7">
        <f t="shared" si="7"/>
        <v>32.242438399999998</v>
      </c>
      <c r="J11" s="7">
        <f t="shared" si="8"/>
        <v>30.842094639999999</v>
      </c>
      <c r="K11" s="7">
        <f t="shared" si="9"/>
        <v>31.017248200000001</v>
      </c>
      <c r="L11" s="5">
        <f t="shared" si="10"/>
        <v>0.56996882162001872</v>
      </c>
      <c r="N11" s="5">
        <f t="shared" si="11"/>
        <v>31.703507085999995</v>
      </c>
    </row>
    <row r="12" spans="1:14" x14ac:dyDescent="0.3">
      <c r="A12" s="7">
        <v>32</v>
      </c>
      <c r="B12" s="7">
        <f t="shared" si="0"/>
        <v>33.316192000000001</v>
      </c>
      <c r="C12" s="7">
        <f t="shared" si="1"/>
        <v>32.671776800000004</v>
      </c>
      <c r="D12" s="7">
        <f t="shared" si="2"/>
        <v>33.097874919999995</v>
      </c>
      <c r="E12" s="7">
        <f t="shared" si="3"/>
        <v>32.2779296</v>
      </c>
      <c r="F12" s="7">
        <f t="shared" si="4"/>
        <v>32.108477600000001</v>
      </c>
      <c r="G12" s="7">
        <f t="shared" si="5"/>
        <v>32.278444800000003</v>
      </c>
      <c r="H12" s="7">
        <f t="shared" si="6"/>
        <v>33.350179859999997</v>
      </c>
      <c r="I12" s="7">
        <f t="shared" si="7"/>
        <v>33.142290799999998</v>
      </c>
      <c r="J12" s="7">
        <f t="shared" si="8"/>
        <v>31.724936079999999</v>
      </c>
      <c r="K12" s="7">
        <f t="shared" si="9"/>
        <v>31.875779400000003</v>
      </c>
      <c r="L12" s="5">
        <f t="shared" si="10"/>
        <v>0.57959709049070218</v>
      </c>
      <c r="N12" s="5">
        <f t="shared" si="11"/>
        <v>32.584388185999998</v>
      </c>
    </row>
    <row r="13" spans="1:14" x14ac:dyDescent="0.3">
      <c r="A13" s="7">
        <v>33</v>
      </c>
      <c r="B13" s="7">
        <f t="shared" si="0"/>
        <v>34.216598000000005</v>
      </c>
      <c r="C13" s="7">
        <f t="shared" si="1"/>
        <v>33.546473599999999</v>
      </c>
      <c r="D13" s="7">
        <f t="shared" si="2"/>
        <v>33.984026479999997</v>
      </c>
      <c r="E13" s="7">
        <f t="shared" si="3"/>
        <v>33.151772399999999</v>
      </c>
      <c r="F13" s="7">
        <f t="shared" si="4"/>
        <v>33.0343564</v>
      </c>
      <c r="G13" s="7">
        <f t="shared" si="5"/>
        <v>33.084361200000004</v>
      </c>
      <c r="H13" s="7">
        <f t="shared" si="6"/>
        <v>34.250873460000001</v>
      </c>
      <c r="I13" s="7">
        <f t="shared" si="7"/>
        <v>34.042143199999998</v>
      </c>
      <c r="J13" s="7">
        <f t="shared" si="8"/>
        <v>32.607777519999999</v>
      </c>
      <c r="K13" s="7">
        <f t="shared" si="9"/>
        <v>32.734310600000001</v>
      </c>
      <c r="L13" s="5">
        <f t="shared" si="10"/>
        <v>0.59066109965945246</v>
      </c>
      <c r="N13" s="5">
        <f t="shared" si="11"/>
        <v>33.465269286000009</v>
      </c>
    </row>
    <row r="14" spans="1:14" x14ac:dyDescent="0.3">
      <c r="A14" s="7">
        <v>34</v>
      </c>
      <c r="B14" s="7">
        <f t="shared" si="0"/>
        <v>35.117004000000001</v>
      </c>
      <c r="C14" s="7">
        <f t="shared" si="1"/>
        <v>34.421170400000001</v>
      </c>
      <c r="D14" s="7">
        <f t="shared" si="2"/>
        <v>34.870178039999999</v>
      </c>
      <c r="E14" s="7">
        <f t="shared" si="3"/>
        <v>34.025615200000004</v>
      </c>
      <c r="F14" s="7">
        <f t="shared" si="4"/>
        <v>33.9602352</v>
      </c>
      <c r="G14" s="7">
        <f t="shared" si="5"/>
        <v>33.890277599999997</v>
      </c>
      <c r="H14" s="7">
        <f t="shared" si="6"/>
        <v>35.151567059999998</v>
      </c>
      <c r="I14" s="7">
        <f t="shared" si="7"/>
        <v>34.941995599999998</v>
      </c>
      <c r="J14" s="7">
        <f t="shared" si="8"/>
        <v>33.490618959999999</v>
      </c>
      <c r="K14" s="7">
        <f t="shared" si="9"/>
        <v>33.592841800000002</v>
      </c>
      <c r="L14" s="5">
        <f t="shared" si="10"/>
        <v>0.60308183495756784</v>
      </c>
      <c r="N14" s="5">
        <f t="shared" si="11"/>
        <v>34.346150385999998</v>
      </c>
    </row>
    <row r="15" spans="1:14" x14ac:dyDescent="0.3">
      <c r="A15" s="7">
        <v>35</v>
      </c>
      <c r="B15" s="7">
        <f t="shared" si="0"/>
        <v>36.017409999999998</v>
      </c>
      <c r="C15" s="7">
        <f t="shared" si="1"/>
        <v>35.295867200000004</v>
      </c>
      <c r="D15" s="7">
        <f t="shared" si="2"/>
        <v>35.756329599999994</v>
      </c>
      <c r="E15" s="7">
        <f t="shared" si="3"/>
        <v>34.899458000000003</v>
      </c>
      <c r="F15" s="7">
        <f t="shared" si="4"/>
        <v>34.886113999999999</v>
      </c>
      <c r="G15" s="7">
        <f t="shared" si="5"/>
        <v>34.696193999999998</v>
      </c>
      <c r="H15" s="7">
        <f t="shared" si="6"/>
        <v>36.052260660000002</v>
      </c>
      <c r="I15" s="7">
        <f t="shared" si="7"/>
        <v>35.841847999999999</v>
      </c>
      <c r="J15" s="7">
        <f t="shared" si="8"/>
        <v>34.373460399999999</v>
      </c>
      <c r="K15" s="7">
        <f t="shared" si="9"/>
        <v>34.451373000000004</v>
      </c>
      <c r="L15" s="5">
        <f t="shared" si="10"/>
        <v>0.61677733609456686</v>
      </c>
      <c r="N15" s="5">
        <f t="shared" si="11"/>
        <v>35.227031486000001</v>
      </c>
    </row>
    <row r="16" spans="1:14" x14ac:dyDescent="0.3">
      <c r="A16" s="7">
        <v>36</v>
      </c>
      <c r="B16" s="7">
        <f t="shared" si="0"/>
        <v>36.917816000000002</v>
      </c>
      <c r="C16" s="7">
        <f t="shared" si="1"/>
        <v>36.170563999999999</v>
      </c>
      <c r="D16" s="7">
        <f t="shared" si="2"/>
        <v>36.642481159999996</v>
      </c>
      <c r="E16" s="7">
        <f t="shared" si="3"/>
        <v>35.773300800000001</v>
      </c>
      <c r="F16" s="7">
        <f t="shared" si="4"/>
        <v>35.811992799999999</v>
      </c>
      <c r="G16" s="7">
        <f t="shared" si="5"/>
        <v>35.502110399999999</v>
      </c>
      <c r="H16" s="7">
        <f t="shared" si="6"/>
        <v>36.952954259999998</v>
      </c>
      <c r="I16" s="7">
        <f t="shared" si="7"/>
        <v>36.741700399999999</v>
      </c>
      <c r="J16" s="7">
        <f t="shared" si="8"/>
        <v>35.256301839999999</v>
      </c>
      <c r="K16" s="7">
        <f t="shared" si="9"/>
        <v>35.309904199999998</v>
      </c>
      <c r="L16" s="5">
        <f t="shared" si="10"/>
        <v>0.63166469162308292</v>
      </c>
      <c r="N16" s="5">
        <f t="shared" si="11"/>
        <v>36.107912585999998</v>
      </c>
    </row>
    <row r="17" spans="1:14" x14ac:dyDescent="0.3">
      <c r="A17" s="7">
        <v>37</v>
      </c>
      <c r="B17" s="7">
        <f t="shared" si="0"/>
        <v>37.818221999999999</v>
      </c>
      <c r="C17" s="7">
        <f t="shared" si="1"/>
        <v>37.045260800000001</v>
      </c>
      <c r="D17" s="7">
        <f t="shared" si="2"/>
        <v>37.528632719999997</v>
      </c>
      <c r="E17" s="7">
        <f t="shared" si="3"/>
        <v>36.6471436</v>
      </c>
      <c r="F17" s="7">
        <f t="shared" si="4"/>
        <v>36.737871599999998</v>
      </c>
      <c r="G17" s="7">
        <f t="shared" si="5"/>
        <v>36.3080268</v>
      </c>
      <c r="H17" s="7">
        <f t="shared" si="6"/>
        <v>37.853647860000002</v>
      </c>
      <c r="I17" s="7">
        <f t="shared" si="7"/>
        <v>37.641552799999999</v>
      </c>
      <c r="J17" s="7">
        <f t="shared" si="8"/>
        <v>36.139143279999999</v>
      </c>
      <c r="K17" s="7">
        <f t="shared" si="9"/>
        <v>36.1684354</v>
      </c>
      <c r="L17" s="5">
        <f t="shared" si="10"/>
        <v>0.64766171773998438</v>
      </c>
      <c r="N17" s="5">
        <f t="shared" si="11"/>
        <v>36.988793686000001</v>
      </c>
    </row>
    <row r="18" spans="1:14" x14ac:dyDescent="0.3">
      <c r="A18" s="7">
        <v>38</v>
      </c>
      <c r="B18" s="7">
        <f t="shared" si="0"/>
        <v>38.718628000000002</v>
      </c>
      <c r="C18" s="7">
        <f t="shared" si="1"/>
        <v>37.919957600000004</v>
      </c>
      <c r="D18" s="7">
        <f t="shared" si="2"/>
        <v>38.414784279999999</v>
      </c>
      <c r="E18" s="7">
        <f t="shared" si="3"/>
        <v>37.520986399999998</v>
      </c>
      <c r="F18" s="7">
        <f t="shared" si="4"/>
        <v>37.663750399999998</v>
      </c>
      <c r="G18" s="7">
        <f t="shared" si="5"/>
        <v>37.113943199999994</v>
      </c>
      <c r="H18" s="7">
        <f t="shared" si="6"/>
        <v>38.754341459999999</v>
      </c>
      <c r="I18" s="7">
        <f t="shared" si="7"/>
        <v>38.5414052</v>
      </c>
      <c r="J18" s="7">
        <f t="shared" si="8"/>
        <v>37.021984719999999</v>
      </c>
      <c r="K18" s="7">
        <f t="shared" si="9"/>
        <v>37.026966600000002</v>
      </c>
      <c r="L18" s="5">
        <f t="shared" si="10"/>
        <v>0.66468830008341517</v>
      </c>
      <c r="N18" s="5">
        <f t="shared" si="11"/>
        <v>37.86967478599999</v>
      </c>
    </row>
    <row r="19" spans="1:14" x14ac:dyDescent="0.3">
      <c r="A19" s="7">
        <v>39</v>
      </c>
      <c r="B19" s="7">
        <f t="shared" si="0"/>
        <v>39.619033999999999</v>
      </c>
      <c r="C19" s="7">
        <f t="shared" si="1"/>
        <v>38.794654399999999</v>
      </c>
      <c r="D19" s="7">
        <f t="shared" si="2"/>
        <v>39.300935840000001</v>
      </c>
      <c r="E19" s="7">
        <f t="shared" si="3"/>
        <v>38.394829200000004</v>
      </c>
      <c r="F19" s="7">
        <f t="shared" si="4"/>
        <v>38.589629199999997</v>
      </c>
      <c r="G19" s="7">
        <f t="shared" si="5"/>
        <v>37.919859599999995</v>
      </c>
      <c r="H19" s="7">
        <f t="shared" si="6"/>
        <v>39.655035060000003</v>
      </c>
      <c r="I19" s="7">
        <f t="shared" si="7"/>
        <v>39.4412576</v>
      </c>
      <c r="J19" s="7">
        <f t="shared" si="8"/>
        <v>37.904826159999999</v>
      </c>
      <c r="K19" s="7">
        <f t="shared" si="9"/>
        <v>37.885497799999996</v>
      </c>
      <c r="L19" s="5">
        <f t="shared" si="10"/>
        <v>0.68266740772421708</v>
      </c>
      <c r="N19" s="5">
        <f t="shared" si="11"/>
        <v>38.750555886000001</v>
      </c>
    </row>
    <row r="20" spans="1:14" x14ac:dyDescent="0.3">
      <c r="A20" s="7">
        <v>40</v>
      </c>
      <c r="B20" s="7">
        <f t="shared" si="0"/>
        <v>40.519440000000003</v>
      </c>
      <c r="C20" s="7">
        <f t="shared" si="1"/>
        <v>39.669351200000001</v>
      </c>
      <c r="D20" s="7">
        <f t="shared" si="2"/>
        <v>40.187087399999996</v>
      </c>
      <c r="E20" s="7">
        <f t="shared" si="3"/>
        <v>39.268672000000002</v>
      </c>
      <c r="F20" s="7">
        <f t="shared" si="4"/>
        <v>39.515507999999997</v>
      </c>
      <c r="G20" s="7">
        <f t="shared" si="5"/>
        <v>38.725775999999996</v>
      </c>
      <c r="H20" s="7">
        <f t="shared" si="6"/>
        <v>40.55572866</v>
      </c>
      <c r="I20" s="7">
        <f t="shared" si="7"/>
        <v>40.34111</v>
      </c>
      <c r="J20" s="7">
        <f t="shared" si="8"/>
        <v>38.787667599999999</v>
      </c>
      <c r="K20" s="7">
        <f t="shared" si="9"/>
        <v>38.744028999999998</v>
      </c>
      <c r="L20" s="5">
        <f t="shared" si="10"/>
        <v>0.70152580888323168</v>
      </c>
      <c r="N20" s="5">
        <f t="shared" si="11"/>
        <v>39.631436986000004</v>
      </c>
    </row>
    <row r="21" spans="1:14" x14ac:dyDescent="0.3">
      <c r="A21" s="7">
        <v>41</v>
      </c>
      <c r="B21" s="7">
        <f t="shared" si="0"/>
        <v>41.419846</v>
      </c>
      <c r="C21" s="7">
        <f t="shared" si="1"/>
        <v>40.544048000000004</v>
      </c>
      <c r="D21" s="7">
        <f t="shared" si="2"/>
        <v>41.073238959999998</v>
      </c>
      <c r="E21" s="7">
        <f t="shared" si="3"/>
        <v>40.142514800000001</v>
      </c>
      <c r="F21" s="7">
        <f t="shared" si="4"/>
        <v>40.441386800000004</v>
      </c>
      <c r="G21" s="7">
        <f t="shared" si="5"/>
        <v>39.531692399999997</v>
      </c>
      <c r="H21" s="7">
        <f t="shared" si="6"/>
        <v>41.456422260000004</v>
      </c>
      <c r="I21" s="7">
        <f t="shared" si="7"/>
        <v>41.240962400000001</v>
      </c>
      <c r="J21" s="7">
        <f t="shared" si="8"/>
        <v>39.670509039999999</v>
      </c>
      <c r="K21" s="7">
        <f t="shared" si="9"/>
        <v>39.602560199999999</v>
      </c>
      <c r="L21" s="5">
        <f t="shared" si="10"/>
        <v>0.7211945293392712</v>
      </c>
      <c r="N21" s="5">
        <f t="shared" si="11"/>
        <v>40.512318086000008</v>
      </c>
    </row>
    <row r="22" spans="1:14" x14ac:dyDescent="0.3">
      <c r="A22" s="7">
        <v>42</v>
      </c>
      <c r="B22" s="7">
        <f t="shared" si="0"/>
        <v>42.320252000000004</v>
      </c>
      <c r="C22" s="7">
        <f t="shared" si="1"/>
        <v>41.418744799999999</v>
      </c>
      <c r="D22" s="7">
        <f t="shared" si="2"/>
        <v>41.959390519999999</v>
      </c>
      <c r="E22" s="7">
        <f t="shared" si="3"/>
        <v>41.016357599999999</v>
      </c>
      <c r="F22" s="7">
        <f t="shared" si="4"/>
        <v>41.367265600000003</v>
      </c>
      <c r="G22" s="7">
        <f t="shared" si="5"/>
        <v>40.337608799999998</v>
      </c>
      <c r="H22" s="7">
        <f t="shared" si="6"/>
        <v>42.35711586</v>
      </c>
      <c r="I22" s="7">
        <f t="shared" si="7"/>
        <v>42.140814800000001</v>
      </c>
      <c r="J22" s="7">
        <f t="shared" si="8"/>
        <v>40.553350479999999</v>
      </c>
      <c r="K22" s="7">
        <f t="shared" si="9"/>
        <v>40.461091400000001</v>
      </c>
      <c r="L22" s="5">
        <f t="shared" si="10"/>
        <v>0.7416090988032461</v>
      </c>
      <c r="N22" s="5">
        <f t="shared" si="11"/>
        <v>41.393199185999997</v>
      </c>
    </row>
    <row r="23" spans="1:14" x14ac:dyDescent="0.3">
      <c r="A23" s="7">
        <v>43</v>
      </c>
      <c r="B23" s="7">
        <f t="shared" si="0"/>
        <v>43.220658</v>
      </c>
      <c r="C23" s="7">
        <f t="shared" si="1"/>
        <v>42.293441600000001</v>
      </c>
      <c r="D23" s="7">
        <f t="shared" si="2"/>
        <v>42.845542080000001</v>
      </c>
      <c r="E23" s="7">
        <f t="shared" si="3"/>
        <v>41.890200399999998</v>
      </c>
      <c r="F23" s="7">
        <f t="shared" si="4"/>
        <v>42.293144400000003</v>
      </c>
      <c r="G23" s="7">
        <f t="shared" si="5"/>
        <v>41.143525199999999</v>
      </c>
      <c r="H23" s="7">
        <f t="shared" si="6"/>
        <v>43.257809459999997</v>
      </c>
      <c r="I23" s="7">
        <f t="shared" si="7"/>
        <v>43.040667200000001</v>
      </c>
      <c r="J23" s="7">
        <f t="shared" si="8"/>
        <v>41.436191919999999</v>
      </c>
      <c r="K23" s="7">
        <f t="shared" si="9"/>
        <v>41.319622600000002</v>
      </c>
      <c r="L23" s="5">
        <f t="shared" si="10"/>
        <v>0.76270962978441581</v>
      </c>
      <c r="N23" s="5">
        <f t="shared" si="11"/>
        <v>42.274080286</v>
      </c>
    </row>
    <row r="24" spans="1:14" x14ac:dyDescent="0.3">
      <c r="A24" s="7">
        <v>44</v>
      </c>
      <c r="B24" s="7">
        <f t="shared" si="0"/>
        <v>44.121064000000004</v>
      </c>
      <c r="C24" s="7">
        <f t="shared" si="1"/>
        <v>43.168138400000004</v>
      </c>
      <c r="D24" s="7">
        <f t="shared" si="2"/>
        <v>43.731693639999996</v>
      </c>
      <c r="E24" s="7">
        <f t="shared" si="3"/>
        <v>42.764043200000003</v>
      </c>
      <c r="F24" s="7">
        <f t="shared" si="4"/>
        <v>43.219023200000002</v>
      </c>
      <c r="G24" s="7">
        <f t="shared" si="5"/>
        <v>41.9494416</v>
      </c>
      <c r="H24" s="7">
        <f t="shared" si="6"/>
        <v>44.158503060000001</v>
      </c>
      <c r="I24" s="7">
        <f t="shared" si="7"/>
        <v>43.940519600000002</v>
      </c>
      <c r="J24" s="7">
        <f t="shared" si="8"/>
        <v>42.319033359999999</v>
      </c>
      <c r="K24" s="7">
        <f t="shared" si="9"/>
        <v>42.178153799999997</v>
      </c>
      <c r="L24" s="5">
        <f t="shared" si="10"/>
        <v>0.78444076956979403</v>
      </c>
      <c r="N24" s="5">
        <f t="shared" si="11"/>
        <v>43.154961386000004</v>
      </c>
    </row>
    <row r="25" spans="1:14" x14ac:dyDescent="0.3">
      <c r="A25" s="7">
        <v>45</v>
      </c>
      <c r="B25" s="7">
        <f t="shared" si="0"/>
        <v>45.021470000000001</v>
      </c>
      <c r="C25" s="7">
        <f t="shared" si="1"/>
        <v>44.042835199999999</v>
      </c>
      <c r="D25" s="7">
        <f t="shared" si="2"/>
        <v>44.617845199999998</v>
      </c>
      <c r="E25" s="7">
        <f t="shared" si="3"/>
        <v>43.637886000000002</v>
      </c>
      <c r="F25" s="7">
        <f t="shared" si="4"/>
        <v>44.144902000000002</v>
      </c>
      <c r="G25" s="7">
        <f t="shared" si="5"/>
        <v>42.755358000000001</v>
      </c>
      <c r="H25" s="7">
        <f t="shared" si="6"/>
        <v>45.059196659999998</v>
      </c>
      <c r="I25" s="7">
        <f t="shared" si="7"/>
        <v>44.840372000000002</v>
      </c>
      <c r="J25" s="7">
        <f t="shared" si="8"/>
        <v>43.201874799999999</v>
      </c>
      <c r="K25" s="7">
        <f t="shared" si="9"/>
        <v>43.036684999999999</v>
      </c>
      <c r="L25" s="5">
        <f t="shared" si="10"/>
        <v>0.80675156040745732</v>
      </c>
      <c r="N25" s="5">
        <f t="shared" si="11"/>
        <v>44.035842486</v>
      </c>
    </row>
    <row r="26" spans="1:14" x14ac:dyDescent="0.3">
      <c r="A26" s="7">
        <v>46</v>
      </c>
      <c r="B26" s="7">
        <f t="shared" si="0"/>
        <v>45.921876000000005</v>
      </c>
      <c r="C26" s="7">
        <f t="shared" si="1"/>
        <v>44.917532000000001</v>
      </c>
      <c r="D26" s="7">
        <f t="shared" si="2"/>
        <v>45.50399676</v>
      </c>
      <c r="E26" s="7">
        <f t="shared" si="3"/>
        <v>44.5117288</v>
      </c>
      <c r="F26" s="7">
        <f t="shared" si="4"/>
        <v>45.070780800000001</v>
      </c>
      <c r="G26" s="7">
        <f t="shared" si="5"/>
        <v>43.561274400000002</v>
      </c>
      <c r="H26" s="7">
        <f t="shared" si="6"/>
        <v>45.959890260000002</v>
      </c>
      <c r="I26" s="7">
        <f t="shared" si="7"/>
        <v>45.740224400000002</v>
      </c>
      <c r="J26" s="7">
        <f t="shared" si="8"/>
        <v>44.084716239999999</v>
      </c>
      <c r="K26" s="7">
        <f t="shared" si="9"/>
        <v>43.8952162</v>
      </c>
      <c r="L26" s="5">
        <f t="shared" si="10"/>
        <v>0.82959523692927284</v>
      </c>
      <c r="N26" s="5">
        <f t="shared" si="11"/>
        <v>44.916723585999996</v>
      </c>
    </row>
    <row r="27" spans="1:14" x14ac:dyDescent="0.3">
      <c r="A27" s="7">
        <v>47</v>
      </c>
      <c r="B27" s="7">
        <f t="shared" si="0"/>
        <v>46.822282000000001</v>
      </c>
      <c r="C27" s="7">
        <f t="shared" si="1"/>
        <v>45.792228800000004</v>
      </c>
      <c r="D27" s="7">
        <f t="shared" si="2"/>
        <v>46.390148320000002</v>
      </c>
      <c r="E27" s="7">
        <f t="shared" si="3"/>
        <v>45.385571599999999</v>
      </c>
      <c r="F27" s="7">
        <f t="shared" si="4"/>
        <v>45.996659600000001</v>
      </c>
      <c r="G27" s="7">
        <f t="shared" si="5"/>
        <v>44.367190799999996</v>
      </c>
      <c r="H27" s="7">
        <f t="shared" si="6"/>
        <v>46.860583859999998</v>
      </c>
      <c r="I27" s="7">
        <f t="shared" si="7"/>
        <v>46.640076800000003</v>
      </c>
      <c r="J27" s="7">
        <f t="shared" si="8"/>
        <v>44.967557679999999</v>
      </c>
      <c r="K27" s="7">
        <f t="shared" si="9"/>
        <v>44.753747400000002</v>
      </c>
      <c r="L27" s="5">
        <f t="shared" si="10"/>
        <v>0.8529289839786508</v>
      </c>
      <c r="N27" s="5">
        <f t="shared" si="11"/>
        <v>45.797604686000007</v>
      </c>
    </row>
    <row r="28" spans="1:14" x14ac:dyDescent="0.3">
      <c r="A28" s="7">
        <v>48</v>
      </c>
      <c r="B28" s="7">
        <f t="shared" si="0"/>
        <v>47.722687999999998</v>
      </c>
      <c r="C28" s="7">
        <f t="shared" si="1"/>
        <v>46.666925599999999</v>
      </c>
      <c r="D28" s="7">
        <f t="shared" si="2"/>
        <v>47.276299879999996</v>
      </c>
      <c r="E28" s="7">
        <f t="shared" si="3"/>
        <v>46.259414399999997</v>
      </c>
      <c r="F28" s="7">
        <f t="shared" si="4"/>
        <v>46.922538400000001</v>
      </c>
      <c r="G28" s="7">
        <f t="shared" si="5"/>
        <v>45.173107199999997</v>
      </c>
      <c r="H28" s="7">
        <f t="shared" si="6"/>
        <v>47.761277460000002</v>
      </c>
      <c r="I28" s="7">
        <f t="shared" si="7"/>
        <v>47.539929200000003</v>
      </c>
      <c r="J28" s="7">
        <f t="shared" si="8"/>
        <v>45.850399119999999</v>
      </c>
      <c r="K28" s="7">
        <f t="shared" si="9"/>
        <v>45.612278600000003</v>
      </c>
      <c r="L28" s="5">
        <f t="shared" si="10"/>
        <v>0.87671367272628931</v>
      </c>
      <c r="N28" s="5">
        <f t="shared" si="11"/>
        <v>46.678485785999996</v>
      </c>
    </row>
    <row r="29" spans="1:14" x14ac:dyDescent="0.3">
      <c r="A29" s="7">
        <v>49</v>
      </c>
      <c r="B29" s="7">
        <f t="shared" si="0"/>
        <v>48.623094000000002</v>
      </c>
      <c r="C29" s="7">
        <f t="shared" si="1"/>
        <v>47.541622400000001</v>
      </c>
      <c r="D29" s="7">
        <f t="shared" si="2"/>
        <v>48.162451439999998</v>
      </c>
      <c r="E29" s="7">
        <f t="shared" si="3"/>
        <v>47.133257200000003</v>
      </c>
      <c r="F29" s="7">
        <f t="shared" si="4"/>
        <v>47.8484172</v>
      </c>
      <c r="G29" s="7">
        <f t="shared" si="5"/>
        <v>45.979023599999998</v>
      </c>
      <c r="H29" s="7">
        <f t="shared" si="6"/>
        <v>48.661971059999999</v>
      </c>
      <c r="I29" s="7">
        <f t="shared" si="7"/>
        <v>48.439781600000003</v>
      </c>
      <c r="J29" s="7">
        <f t="shared" si="8"/>
        <v>46.733240559999999</v>
      </c>
      <c r="K29" s="7">
        <f t="shared" si="9"/>
        <v>46.470809799999998</v>
      </c>
      <c r="L29" s="5">
        <f t="shared" si="10"/>
        <v>0.90091358844166392</v>
      </c>
      <c r="N29" s="5">
        <f t="shared" si="11"/>
        <v>47.559366885999999</v>
      </c>
    </row>
    <row r="30" spans="1:14" x14ac:dyDescent="0.3">
      <c r="A30" s="7">
        <v>50</v>
      </c>
      <c r="B30" s="7">
        <f t="shared" si="0"/>
        <v>49.523499999999999</v>
      </c>
      <c r="C30" s="7">
        <f t="shared" si="1"/>
        <v>48.416319200000004</v>
      </c>
      <c r="D30" s="7">
        <f t="shared" si="2"/>
        <v>49.048603</v>
      </c>
      <c r="E30" s="7">
        <f t="shared" si="3"/>
        <v>48.007100000000001</v>
      </c>
      <c r="F30" s="7">
        <f t="shared" si="4"/>
        <v>48.774296</v>
      </c>
      <c r="G30" s="7">
        <f t="shared" si="5"/>
        <v>46.784939999999999</v>
      </c>
      <c r="H30" s="7">
        <f t="shared" si="6"/>
        <v>49.562664660000003</v>
      </c>
      <c r="I30" s="7">
        <f t="shared" si="7"/>
        <v>49.339634000000004</v>
      </c>
      <c r="J30" s="7">
        <f t="shared" si="8"/>
        <v>47.616081999999999</v>
      </c>
      <c r="K30" s="7">
        <f t="shared" si="9"/>
        <v>47.329340999999999</v>
      </c>
      <c r="L30" s="5">
        <f t="shared" si="10"/>
        <v>0.92549615957695952</v>
      </c>
      <c r="N30" s="5">
        <f t="shared" si="11"/>
        <v>48.440247985999996</v>
      </c>
    </row>
    <row r="31" spans="1:14" x14ac:dyDescent="0.3">
      <c r="A31" s="7">
        <v>51</v>
      </c>
      <c r="B31" s="7">
        <f t="shared" si="0"/>
        <v>50.423906000000002</v>
      </c>
      <c r="C31" s="7">
        <f t="shared" si="1"/>
        <v>49.291015999999999</v>
      </c>
      <c r="D31" s="7">
        <f t="shared" si="2"/>
        <v>49.934754559999995</v>
      </c>
      <c r="E31" s="7">
        <f t="shared" si="3"/>
        <v>48.8809428</v>
      </c>
      <c r="F31" s="7">
        <f t="shared" si="4"/>
        <v>49.700174799999999</v>
      </c>
      <c r="G31" s="7">
        <f t="shared" si="5"/>
        <v>47.5908564</v>
      </c>
      <c r="H31" s="7">
        <f t="shared" si="6"/>
        <v>50.46335826</v>
      </c>
      <c r="I31" s="7">
        <f t="shared" si="7"/>
        <v>50.239486400000004</v>
      </c>
      <c r="J31" s="7">
        <f t="shared" si="8"/>
        <v>48.498923439999999</v>
      </c>
      <c r="K31" s="7">
        <f t="shared" si="9"/>
        <v>48.187872200000001</v>
      </c>
      <c r="L31" s="5">
        <f t="shared" si="10"/>
        <v>0.9504316948649254</v>
      </c>
      <c r="N31" s="5">
        <f t="shared" si="11"/>
        <v>49.321129086000006</v>
      </c>
    </row>
    <row r="32" spans="1:14" x14ac:dyDescent="0.3">
      <c r="A32" s="7">
        <v>52</v>
      </c>
      <c r="B32" s="7">
        <f t="shared" si="0"/>
        <v>51.324311999999999</v>
      </c>
      <c r="C32" s="7">
        <f t="shared" si="1"/>
        <v>50.165712800000001</v>
      </c>
      <c r="D32" s="7">
        <f t="shared" si="2"/>
        <v>50.820906119999997</v>
      </c>
      <c r="E32" s="7">
        <f t="shared" si="3"/>
        <v>49.754785599999998</v>
      </c>
      <c r="F32" s="7">
        <f t="shared" si="4"/>
        <v>50.626053599999999</v>
      </c>
      <c r="G32" s="7">
        <f t="shared" si="5"/>
        <v>48.396772800000001</v>
      </c>
      <c r="H32" s="7">
        <f t="shared" si="6"/>
        <v>51.364051860000004</v>
      </c>
      <c r="I32" s="7">
        <f t="shared" si="7"/>
        <v>51.139338800000004</v>
      </c>
      <c r="J32" s="7">
        <f t="shared" si="8"/>
        <v>49.381764879999999</v>
      </c>
      <c r="K32" s="7">
        <f t="shared" si="9"/>
        <v>49.046403400000003</v>
      </c>
      <c r="L32" s="5">
        <f t="shared" si="10"/>
        <v>0.97569313284207282</v>
      </c>
      <c r="N32" s="5">
        <f t="shared" si="11"/>
        <v>50.20201018600001</v>
      </c>
    </row>
    <row r="33" spans="1:14" x14ac:dyDescent="0.3">
      <c r="A33" s="7">
        <v>53</v>
      </c>
      <c r="B33" s="7">
        <f t="shared" si="0"/>
        <v>52.224718000000003</v>
      </c>
      <c r="C33" s="7">
        <f t="shared" si="1"/>
        <v>51.040409600000004</v>
      </c>
      <c r="D33" s="7">
        <f t="shared" si="2"/>
        <v>51.707057679999998</v>
      </c>
      <c r="E33" s="7">
        <f t="shared" si="3"/>
        <v>50.628628400000004</v>
      </c>
      <c r="F33" s="7">
        <f t="shared" si="4"/>
        <v>51.551932399999998</v>
      </c>
      <c r="G33" s="7">
        <f t="shared" si="5"/>
        <v>49.202689200000002</v>
      </c>
      <c r="H33" s="7">
        <f t="shared" si="6"/>
        <v>52.26474546</v>
      </c>
      <c r="I33" s="7">
        <f t="shared" si="7"/>
        <v>52.039191200000005</v>
      </c>
      <c r="J33" s="7">
        <f t="shared" si="8"/>
        <v>50.264606319999999</v>
      </c>
      <c r="K33" s="7">
        <f t="shared" si="9"/>
        <v>49.904934599999997</v>
      </c>
      <c r="L33" s="5">
        <f t="shared" si="10"/>
        <v>1.0012558064779413</v>
      </c>
      <c r="N33" s="5">
        <f t="shared" si="11"/>
        <v>51.082891285999999</v>
      </c>
    </row>
    <row r="34" spans="1:14" x14ac:dyDescent="0.3">
      <c r="A34" s="7">
        <v>54</v>
      </c>
      <c r="B34" s="7">
        <f t="shared" si="0"/>
        <v>53.125124</v>
      </c>
      <c r="C34" s="7">
        <f t="shared" si="1"/>
        <v>51.915106399999999</v>
      </c>
      <c r="D34" s="7">
        <f t="shared" si="2"/>
        <v>52.59320924</v>
      </c>
      <c r="E34" s="7">
        <f t="shared" si="3"/>
        <v>51.502471200000002</v>
      </c>
      <c r="F34" s="7">
        <f t="shared" si="4"/>
        <v>52.477811199999998</v>
      </c>
      <c r="G34" s="7">
        <f t="shared" si="5"/>
        <v>50.008605599999996</v>
      </c>
      <c r="H34" s="7">
        <f t="shared" si="6"/>
        <v>53.165439059999997</v>
      </c>
      <c r="I34" s="7">
        <f t="shared" si="7"/>
        <v>52.939043599999998</v>
      </c>
      <c r="J34" s="7">
        <f t="shared" si="8"/>
        <v>51.147447759999999</v>
      </c>
      <c r="K34" s="7">
        <f t="shared" si="9"/>
        <v>50.763465799999999</v>
      </c>
      <c r="L34" s="5">
        <f t="shared" si="10"/>
        <v>1.027097224315038</v>
      </c>
      <c r="N34" s="5">
        <f t="shared" si="11"/>
        <v>51.963772385999995</v>
      </c>
    </row>
    <row r="35" spans="1:14" ht="15" thickBot="1" x14ac:dyDescent="0.35">
      <c r="A35" s="8">
        <v>55</v>
      </c>
      <c r="B35" s="8">
        <f t="shared" si="0"/>
        <v>54.025530000000003</v>
      </c>
      <c r="C35" s="8">
        <f t="shared" si="1"/>
        <v>52.789803200000001</v>
      </c>
      <c r="D35" s="8">
        <f t="shared" si="2"/>
        <v>53.479360799999995</v>
      </c>
      <c r="E35" s="8">
        <f t="shared" si="3"/>
        <v>52.376314000000001</v>
      </c>
      <c r="F35" s="8">
        <f t="shared" si="4"/>
        <v>53.403689999999997</v>
      </c>
      <c r="G35" s="8">
        <f t="shared" si="5"/>
        <v>50.814521999999997</v>
      </c>
      <c r="H35" s="8">
        <f t="shared" si="6"/>
        <v>54.066132660000001</v>
      </c>
      <c r="I35" s="8">
        <f t="shared" si="7"/>
        <v>53.838895999999998</v>
      </c>
      <c r="J35" s="8">
        <f t="shared" si="8"/>
        <v>52.030289199999999</v>
      </c>
      <c r="K35" s="8">
        <f t="shared" si="9"/>
        <v>51.621997</v>
      </c>
      <c r="L35" s="9">
        <f t="shared" si="10"/>
        <v>1.0531968686075595</v>
      </c>
      <c r="N35" s="9">
        <f t="shared" si="11"/>
        <v>52.844653485999991</v>
      </c>
    </row>
    <row r="36" spans="1:14" x14ac:dyDescent="0.3">
      <c r="L36" s="2"/>
    </row>
    <row r="37" spans="1:14" x14ac:dyDescent="0.3">
      <c r="A37">
        <f>A5*4</f>
        <v>100</v>
      </c>
    </row>
    <row r="38" spans="1:14" x14ac:dyDescent="0.3">
      <c r="A38">
        <f t="shared" ref="A38:A68" si="12">A6*4</f>
        <v>104</v>
      </c>
    </row>
    <row r="39" spans="1:14" x14ac:dyDescent="0.3">
      <c r="A39">
        <f t="shared" si="12"/>
        <v>108</v>
      </c>
    </row>
    <row r="40" spans="1:14" x14ac:dyDescent="0.3">
      <c r="A40">
        <f t="shared" si="12"/>
        <v>112</v>
      </c>
    </row>
    <row r="41" spans="1:14" x14ac:dyDescent="0.3">
      <c r="A41">
        <f t="shared" si="12"/>
        <v>116</v>
      </c>
    </row>
    <row r="42" spans="1:14" x14ac:dyDescent="0.3">
      <c r="A42">
        <f t="shared" si="12"/>
        <v>120</v>
      </c>
    </row>
    <row r="43" spans="1:14" x14ac:dyDescent="0.3">
      <c r="A43">
        <f t="shared" si="12"/>
        <v>124</v>
      </c>
    </row>
    <row r="44" spans="1:14" x14ac:dyDescent="0.3">
      <c r="A44">
        <f t="shared" si="12"/>
        <v>128</v>
      </c>
    </row>
    <row r="45" spans="1:14" x14ac:dyDescent="0.3">
      <c r="A45">
        <f t="shared" si="12"/>
        <v>132</v>
      </c>
    </row>
    <row r="46" spans="1:14" x14ac:dyDescent="0.3">
      <c r="A46">
        <f t="shared" si="12"/>
        <v>136</v>
      </c>
    </row>
    <row r="47" spans="1:14" x14ac:dyDescent="0.3">
      <c r="A47">
        <f t="shared" si="12"/>
        <v>140</v>
      </c>
    </row>
    <row r="48" spans="1:14" x14ac:dyDescent="0.3">
      <c r="A48">
        <f t="shared" si="12"/>
        <v>144</v>
      </c>
    </row>
    <row r="49" spans="1:1" x14ac:dyDescent="0.3">
      <c r="A49">
        <f t="shared" si="12"/>
        <v>148</v>
      </c>
    </row>
    <row r="50" spans="1:1" x14ac:dyDescent="0.3">
      <c r="A50">
        <f t="shared" si="12"/>
        <v>152</v>
      </c>
    </row>
    <row r="51" spans="1:1" x14ac:dyDescent="0.3">
      <c r="A51">
        <f t="shared" si="12"/>
        <v>156</v>
      </c>
    </row>
    <row r="52" spans="1:1" x14ac:dyDescent="0.3">
      <c r="A52">
        <f t="shared" si="12"/>
        <v>160</v>
      </c>
    </row>
    <row r="53" spans="1:1" x14ac:dyDescent="0.3">
      <c r="A53">
        <f t="shared" si="12"/>
        <v>164</v>
      </c>
    </row>
    <row r="54" spans="1:1" x14ac:dyDescent="0.3">
      <c r="A54">
        <f t="shared" si="12"/>
        <v>168</v>
      </c>
    </row>
    <row r="55" spans="1:1" x14ac:dyDescent="0.3">
      <c r="A55">
        <f t="shared" si="12"/>
        <v>172</v>
      </c>
    </row>
    <row r="56" spans="1:1" x14ac:dyDescent="0.3">
      <c r="A56">
        <f t="shared" si="12"/>
        <v>176</v>
      </c>
    </row>
    <row r="57" spans="1:1" x14ac:dyDescent="0.3">
      <c r="A57">
        <f t="shared" si="12"/>
        <v>180</v>
      </c>
    </row>
    <row r="58" spans="1:1" x14ac:dyDescent="0.3">
      <c r="A58">
        <f t="shared" si="12"/>
        <v>184</v>
      </c>
    </row>
    <row r="59" spans="1:1" x14ac:dyDescent="0.3">
      <c r="A59">
        <f t="shared" si="12"/>
        <v>188</v>
      </c>
    </row>
    <row r="60" spans="1:1" x14ac:dyDescent="0.3">
      <c r="A60">
        <f t="shared" si="12"/>
        <v>192</v>
      </c>
    </row>
    <row r="61" spans="1:1" x14ac:dyDescent="0.3">
      <c r="A61">
        <f t="shared" si="12"/>
        <v>196</v>
      </c>
    </row>
    <row r="62" spans="1:1" x14ac:dyDescent="0.3">
      <c r="A62">
        <f t="shared" si="12"/>
        <v>200</v>
      </c>
    </row>
    <row r="63" spans="1:1" x14ac:dyDescent="0.3">
      <c r="A63">
        <f t="shared" si="12"/>
        <v>204</v>
      </c>
    </row>
    <row r="64" spans="1:1" x14ac:dyDescent="0.3">
      <c r="A64">
        <f t="shared" si="12"/>
        <v>208</v>
      </c>
    </row>
    <row r="65" spans="1:1" x14ac:dyDescent="0.3">
      <c r="A65">
        <f t="shared" si="12"/>
        <v>212</v>
      </c>
    </row>
    <row r="66" spans="1:1" x14ac:dyDescent="0.3">
      <c r="A66">
        <f t="shared" si="12"/>
        <v>216</v>
      </c>
    </row>
    <row r="67" spans="1:1" x14ac:dyDescent="0.3">
      <c r="A67">
        <f t="shared" si="12"/>
        <v>220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Velasquez</dc:creator>
  <cp:lastModifiedBy>Juan Velasquez</cp:lastModifiedBy>
  <dcterms:created xsi:type="dcterms:W3CDTF">2020-09-24T15:36:11Z</dcterms:created>
  <dcterms:modified xsi:type="dcterms:W3CDTF">2020-11-05T21:24:33Z</dcterms:modified>
</cp:coreProperties>
</file>