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is\Calibracion\AMG88xxUFluidico\"/>
    </mc:Choice>
  </mc:AlternateContent>
  <xr:revisionPtr revIDLastSave="0" documentId="13_ncr:1_{69B6CBDF-9145-4C31-8A0E-406D0D1A4D34}" xr6:coauthVersionLast="45" xr6:coauthVersionMax="45" xr10:uidLastSave="{00000000-0000-0000-0000-000000000000}"/>
  <bookViews>
    <workbookView xWindow="-108" yWindow="-108" windowWidth="23256" windowHeight="12576" xr2:uid="{DA0640DD-A1F5-405C-A4F9-6D443E835C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3" i="1" l="1"/>
  <c r="A64" i="1"/>
  <c r="A65" i="1"/>
  <c r="A66" i="1"/>
  <c r="A67" i="1"/>
  <c r="A6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8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5" i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5" i="1"/>
  <c r="B6" i="1"/>
  <c r="B7" i="1"/>
  <c r="L7" i="1" s="1"/>
  <c r="B8" i="1"/>
  <c r="L8" i="1" s="1"/>
  <c r="B9" i="1"/>
  <c r="L9" i="1" s="1"/>
  <c r="B10" i="1"/>
  <c r="L10" i="1" s="1"/>
  <c r="B11" i="1"/>
  <c r="B12" i="1"/>
  <c r="B13" i="1"/>
  <c r="L13" i="1" s="1"/>
  <c r="B14" i="1"/>
  <c r="B15" i="1"/>
  <c r="L15" i="1" s="1"/>
  <c r="B16" i="1"/>
  <c r="L16" i="1" s="1"/>
  <c r="B17" i="1"/>
  <c r="L17" i="1" s="1"/>
  <c r="B18" i="1"/>
  <c r="L18" i="1" s="1"/>
  <c r="B19" i="1"/>
  <c r="B20" i="1"/>
  <c r="B21" i="1"/>
  <c r="L21" i="1" s="1"/>
  <c r="B22" i="1"/>
  <c r="B23" i="1"/>
  <c r="L23" i="1" s="1"/>
  <c r="B24" i="1"/>
  <c r="L24" i="1" s="1"/>
  <c r="B25" i="1"/>
  <c r="L25" i="1" s="1"/>
  <c r="B26" i="1"/>
  <c r="L26" i="1" s="1"/>
  <c r="B27" i="1"/>
  <c r="B28" i="1"/>
  <c r="B29" i="1"/>
  <c r="L29" i="1" s="1"/>
  <c r="B30" i="1"/>
  <c r="B31" i="1"/>
  <c r="L31" i="1" s="1"/>
  <c r="B32" i="1"/>
  <c r="L32" i="1" s="1"/>
  <c r="B33" i="1"/>
  <c r="L33" i="1" s="1"/>
  <c r="B34" i="1"/>
  <c r="L34" i="1" s="1"/>
  <c r="B35" i="1"/>
  <c r="B5" i="1"/>
  <c r="L30" i="1" l="1"/>
  <c r="L22" i="1"/>
  <c r="L14" i="1"/>
  <c r="L6" i="1"/>
  <c r="L5" i="1"/>
  <c r="L28" i="1"/>
  <c r="L20" i="1"/>
  <c r="L12" i="1"/>
  <c r="L35" i="1"/>
  <c r="L27" i="1"/>
  <c r="L19" i="1"/>
  <c r="L11" i="1"/>
  <c r="N14" i="1"/>
  <c r="N20" i="1"/>
  <c r="N28" i="1"/>
  <c r="N33" i="1"/>
  <c r="N24" i="1"/>
  <c r="N8" i="1"/>
  <c r="N16" i="1"/>
  <c r="N32" i="1"/>
  <c r="N30" i="1" l="1"/>
  <c r="N34" i="1"/>
  <c r="N26" i="1"/>
  <c r="N10" i="1"/>
  <c r="N25" i="1"/>
  <c r="N17" i="1"/>
  <c r="N9" i="1"/>
  <c r="N19" i="1"/>
  <c r="N12" i="1"/>
  <c r="N29" i="1"/>
  <c r="N21" i="1"/>
  <c r="N13" i="1"/>
  <c r="N5" i="1"/>
  <c r="N23" i="1"/>
  <c r="N15" i="1"/>
  <c r="N7" i="1"/>
  <c r="N22" i="1"/>
  <c r="N27" i="1"/>
  <c r="N18" i="1"/>
  <c r="N31" i="1"/>
  <c r="N35" i="1"/>
  <c r="N11" i="1"/>
  <c r="N6" i="1"/>
</calcChain>
</file>

<file path=xl/sharedStrings.xml><?xml version="1.0" encoding="utf-8"?>
<sst xmlns="http://schemas.openxmlformats.org/spreadsheetml/2006/main" count="14" uniqueCount="14">
  <si>
    <t>Temp</t>
  </si>
  <si>
    <t>Calibration 1</t>
  </si>
  <si>
    <t>Calibration 2</t>
  </si>
  <si>
    <t>Calibration 3</t>
  </si>
  <si>
    <t>Calibration 4</t>
  </si>
  <si>
    <t>Calibration Average</t>
  </si>
  <si>
    <t>Calibration 5</t>
  </si>
  <si>
    <t>Calibration 6</t>
  </si>
  <si>
    <t>Calibration 7</t>
  </si>
  <si>
    <t>Calibration 8</t>
  </si>
  <si>
    <t>Calibration 9</t>
  </si>
  <si>
    <t>Calibration 10</t>
  </si>
  <si>
    <t>Calibration Curve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</si>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</sst>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Correction Curve at 19mm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Calibration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Sheet1!$C$5:$C$35</c:f>
              <c:numCache>
                <c:formatCode>General</c:formatCode>
                <c:ptCount val="31"/>
                <c:pt idx="0">
                  <c:v>29.737349500000001</c:v>
                </c:pt>
                <c:pt idx="1">
                  <c:v>30.423556660000003</c:v>
                </c:pt>
                <c:pt idx="2">
                  <c:v>31.109763820000001</c:v>
                </c:pt>
                <c:pt idx="3">
                  <c:v>31.79597098</c:v>
                </c:pt>
                <c:pt idx="4">
                  <c:v>32.482178140000002</c:v>
                </c:pt>
                <c:pt idx="5">
                  <c:v>33.168385299999997</c:v>
                </c:pt>
                <c:pt idx="6">
                  <c:v>33.854592460000006</c:v>
                </c:pt>
                <c:pt idx="7">
                  <c:v>34.540799620000001</c:v>
                </c:pt>
                <c:pt idx="8">
                  <c:v>35.227006779999996</c:v>
                </c:pt>
                <c:pt idx="9">
                  <c:v>35.913213940000006</c:v>
                </c:pt>
                <c:pt idx="10">
                  <c:v>36.599421100000001</c:v>
                </c:pt>
                <c:pt idx="11">
                  <c:v>37.285628260000003</c:v>
                </c:pt>
                <c:pt idx="12">
                  <c:v>37.971835420000005</c:v>
                </c:pt>
                <c:pt idx="13">
                  <c:v>38.65804258</c:v>
                </c:pt>
                <c:pt idx="14">
                  <c:v>39.344249740000002</c:v>
                </c:pt>
                <c:pt idx="15">
                  <c:v>40.030456900000004</c:v>
                </c:pt>
                <c:pt idx="16">
                  <c:v>40.716664059999999</c:v>
                </c:pt>
                <c:pt idx="17">
                  <c:v>41.402871220000002</c:v>
                </c:pt>
                <c:pt idx="18">
                  <c:v>42.089078380000004</c:v>
                </c:pt>
                <c:pt idx="19">
                  <c:v>42.775285539999999</c:v>
                </c:pt>
                <c:pt idx="20">
                  <c:v>43.461492700000001</c:v>
                </c:pt>
                <c:pt idx="21">
                  <c:v>44.147699860000003</c:v>
                </c:pt>
                <c:pt idx="22">
                  <c:v>44.833907019999998</c:v>
                </c:pt>
                <c:pt idx="23">
                  <c:v>45.520114180000007</c:v>
                </c:pt>
                <c:pt idx="24">
                  <c:v>46.206321340000002</c:v>
                </c:pt>
                <c:pt idx="25">
                  <c:v>46.892528499999997</c:v>
                </c:pt>
                <c:pt idx="26">
                  <c:v>47.578735660000007</c:v>
                </c:pt>
                <c:pt idx="27">
                  <c:v>48.264942820000002</c:v>
                </c:pt>
                <c:pt idx="28">
                  <c:v>48.951149979999997</c:v>
                </c:pt>
                <c:pt idx="29">
                  <c:v>49.637357140000006</c:v>
                </c:pt>
                <c:pt idx="30">
                  <c:v>50.323564300000001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B-42B4-8FF1-D385D90D0D22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Calibration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Sheet1!$B$5:$B$35</c:f>
              <c:numCache>
                <c:formatCode>General</c:formatCode>
                <c:ptCount val="31"/>
                <c:pt idx="0">
                  <c:v>28.376851299999998</c:v>
                </c:pt>
                <c:pt idx="1">
                  <c:v>29.068183699999999</c:v>
                </c:pt>
                <c:pt idx="2">
                  <c:v>29.759516099999999</c:v>
                </c:pt>
                <c:pt idx="3">
                  <c:v>30.450848499999999</c:v>
                </c:pt>
                <c:pt idx="4">
                  <c:v>31.1421809</c:v>
                </c:pt>
                <c:pt idx="5">
                  <c:v>31.8335133</c:v>
                </c:pt>
                <c:pt idx="6">
                  <c:v>32.5248457</c:v>
                </c:pt>
                <c:pt idx="7">
                  <c:v>33.2161781</c:v>
                </c:pt>
                <c:pt idx="8">
                  <c:v>33.907510500000001</c:v>
                </c:pt>
                <c:pt idx="9">
                  <c:v>34.598842900000001</c:v>
                </c:pt>
                <c:pt idx="10">
                  <c:v>35.290175300000001</c:v>
                </c:pt>
                <c:pt idx="11">
                  <c:v>35.981507700000002</c:v>
                </c:pt>
                <c:pt idx="12">
                  <c:v>36.672840100000002</c:v>
                </c:pt>
                <c:pt idx="13">
                  <c:v>37.364172499999995</c:v>
                </c:pt>
                <c:pt idx="14">
                  <c:v>38.055504899999995</c:v>
                </c:pt>
                <c:pt idx="15">
                  <c:v>38.746837299999996</c:v>
                </c:pt>
                <c:pt idx="16">
                  <c:v>39.438169699999996</c:v>
                </c:pt>
                <c:pt idx="17">
                  <c:v>40.129502099999996</c:v>
                </c:pt>
                <c:pt idx="18">
                  <c:v>40.820834499999997</c:v>
                </c:pt>
                <c:pt idx="19">
                  <c:v>41.512166899999997</c:v>
                </c:pt>
                <c:pt idx="20">
                  <c:v>42.203499299999997</c:v>
                </c:pt>
                <c:pt idx="21">
                  <c:v>42.894831699999997</c:v>
                </c:pt>
                <c:pt idx="22">
                  <c:v>43.586164099999998</c:v>
                </c:pt>
                <c:pt idx="23">
                  <c:v>44.277496499999998</c:v>
                </c:pt>
                <c:pt idx="24">
                  <c:v>44.968828899999998</c:v>
                </c:pt>
                <c:pt idx="25">
                  <c:v>45.660161299999999</c:v>
                </c:pt>
                <c:pt idx="26">
                  <c:v>46.351493699999999</c:v>
                </c:pt>
                <c:pt idx="27">
                  <c:v>47.042826099999999</c:v>
                </c:pt>
                <c:pt idx="28">
                  <c:v>47.734158499999999</c:v>
                </c:pt>
                <c:pt idx="29">
                  <c:v>48.425490899999993</c:v>
                </c:pt>
                <c:pt idx="30">
                  <c:v>49.116823299999993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8-4B2E-A67A-7E6CF84927CD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Calibration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Sheet1!$D$5:$D$35</c:f>
              <c:numCache>
                <c:formatCode>General</c:formatCode>
                <c:ptCount val="31"/>
                <c:pt idx="0">
                  <c:v>29.098688000000003</c:v>
                </c:pt>
                <c:pt idx="1">
                  <c:v>29.735544000000001</c:v>
                </c:pt>
                <c:pt idx="2">
                  <c:v>30.372399999999999</c:v>
                </c:pt>
                <c:pt idx="3">
                  <c:v>31.009256000000001</c:v>
                </c:pt>
                <c:pt idx="4">
                  <c:v>31.646111999999999</c:v>
                </c:pt>
                <c:pt idx="5">
                  <c:v>32.282967999999997</c:v>
                </c:pt>
                <c:pt idx="6">
                  <c:v>32.919823999999998</c:v>
                </c:pt>
                <c:pt idx="7">
                  <c:v>33.55668</c:v>
                </c:pt>
                <c:pt idx="8">
                  <c:v>34.193536000000002</c:v>
                </c:pt>
                <c:pt idx="9">
                  <c:v>34.830392000000003</c:v>
                </c:pt>
                <c:pt idx="10">
                  <c:v>35.467247999999998</c:v>
                </c:pt>
                <c:pt idx="11">
                  <c:v>36.104104</c:v>
                </c:pt>
                <c:pt idx="12">
                  <c:v>36.740960000000001</c:v>
                </c:pt>
                <c:pt idx="13">
                  <c:v>37.377815999999996</c:v>
                </c:pt>
                <c:pt idx="14">
                  <c:v>38.014672000000004</c:v>
                </c:pt>
                <c:pt idx="15">
                  <c:v>38.651527999999999</c:v>
                </c:pt>
                <c:pt idx="16">
                  <c:v>39.288384000000001</c:v>
                </c:pt>
                <c:pt idx="17">
                  <c:v>39.925240000000002</c:v>
                </c:pt>
                <c:pt idx="18">
                  <c:v>40.562095999999997</c:v>
                </c:pt>
                <c:pt idx="19">
                  <c:v>41.198951999999998</c:v>
                </c:pt>
                <c:pt idx="20">
                  <c:v>41.835808</c:v>
                </c:pt>
                <c:pt idx="21">
                  <c:v>42.472663999999995</c:v>
                </c:pt>
                <c:pt idx="22">
                  <c:v>43.109520000000003</c:v>
                </c:pt>
                <c:pt idx="23">
                  <c:v>43.746375999999998</c:v>
                </c:pt>
                <c:pt idx="24">
                  <c:v>44.383232</c:v>
                </c:pt>
                <c:pt idx="25">
                  <c:v>45.020088000000001</c:v>
                </c:pt>
                <c:pt idx="26">
                  <c:v>45.656943999999996</c:v>
                </c:pt>
                <c:pt idx="27">
                  <c:v>46.293800000000005</c:v>
                </c:pt>
                <c:pt idx="28">
                  <c:v>46.930655999999999</c:v>
                </c:pt>
                <c:pt idx="29">
                  <c:v>47.567511999999994</c:v>
                </c:pt>
                <c:pt idx="30">
                  <c:v>48.204368000000002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7-4774-B01B-7DADDE50CB33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Calibration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Sheet1!$E$5:$E$35</c:f>
              <c:numCache>
                <c:formatCode>General</c:formatCode>
                <c:ptCount val="31"/>
                <c:pt idx="0">
                  <c:v>28.996220299999997</c:v>
                </c:pt>
                <c:pt idx="1">
                  <c:v>29.664705099999999</c:v>
                </c:pt>
                <c:pt idx="2">
                  <c:v>30.333189900000001</c:v>
                </c:pt>
                <c:pt idx="3">
                  <c:v>31.001674700000002</c:v>
                </c:pt>
                <c:pt idx="4">
                  <c:v>31.670159499999997</c:v>
                </c:pt>
                <c:pt idx="5">
                  <c:v>32.338644299999999</c:v>
                </c:pt>
                <c:pt idx="6">
                  <c:v>33.0071291</c:v>
                </c:pt>
                <c:pt idx="7">
                  <c:v>33.675613900000002</c:v>
                </c:pt>
                <c:pt idx="8">
                  <c:v>34.344098700000004</c:v>
                </c:pt>
                <c:pt idx="9">
                  <c:v>35.012583499999998</c:v>
                </c:pt>
                <c:pt idx="10">
                  <c:v>35.6810683</c:v>
                </c:pt>
                <c:pt idx="11">
                  <c:v>36.349553100000001</c:v>
                </c:pt>
                <c:pt idx="12">
                  <c:v>37.018037900000003</c:v>
                </c:pt>
                <c:pt idx="13">
                  <c:v>37.686522699999998</c:v>
                </c:pt>
                <c:pt idx="14">
                  <c:v>38.355007499999999</c:v>
                </c:pt>
                <c:pt idx="15">
                  <c:v>39.023492300000001</c:v>
                </c:pt>
                <c:pt idx="16">
                  <c:v>39.691977100000003</c:v>
                </c:pt>
                <c:pt idx="17">
                  <c:v>40.360461899999997</c:v>
                </c:pt>
                <c:pt idx="18">
                  <c:v>41.028946699999999</c:v>
                </c:pt>
                <c:pt idx="19">
                  <c:v>41.6974315</c:v>
                </c:pt>
                <c:pt idx="20">
                  <c:v>42.365916300000002</c:v>
                </c:pt>
                <c:pt idx="21">
                  <c:v>43.034401099999997</c:v>
                </c:pt>
                <c:pt idx="22">
                  <c:v>43.702885899999998</c:v>
                </c:pt>
                <c:pt idx="23">
                  <c:v>44.3713707</c:v>
                </c:pt>
                <c:pt idx="24">
                  <c:v>45.039855500000002</c:v>
                </c:pt>
                <c:pt idx="25">
                  <c:v>45.708340299999996</c:v>
                </c:pt>
                <c:pt idx="26">
                  <c:v>46.376825099999998</c:v>
                </c:pt>
                <c:pt idx="27">
                  <c:v>47.045309899999999</c:v>
                </c:pt>
                <c:pt idx="28">
                  <c:v>47.713794700000001</c:v>
                </c:pt>
                <c:pt idx="29">
                  <c:v>48.382279499999996</c:v>
                </c:pt>
                <c:pt idx="30">
                  <c:v>49.050764299999997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2-4824-8886-B85DFEF6077C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Calibration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Sheet1!$F$5:$F$35</c:f>
              <c:numCache>
                <c:formatCode>General</c:formatCode>
                <c:ptCount val="31"/>
                <c:pt idx="0">
                  <c:v>28.127803</c:v>
                </c:pt>
                <c:pt idx="1">
                  <c:v>28.84857392</c:v>
                </c:pt>
                <c:pt idx="2">
                  <c:v>29.569344839999999</c:v>
                </c:pt>
                <c:pt idx="3">
                  <c:v>30.290115759999999</c:v>
                </c:pt>
                <c:pt idx="4">
                  <c:v>31.010886679999999</c:v>
                </c:pt>
                <c:pt idx="5">
                  <c:v>31.731657599999998</c:v>
                </c:pt>
                <c:pt idx="6">
                  <c:v>32.452428519999998</c:v>
                </c:pt>
                <c:pt idx="7">
                  <c:v>33.173199439999998</c:v>
                </c:pt>
                <c:pt idx="8">
                  <c:v>33.893970359999997</c:v>
                </c:pt>
                <c:pt idx="9">
                  <c:v>34.614741279999997</c:v>
                </c:pt>
                <c:pt idx="10">
                  <c:v>35.335512199999997</c:v>
                </c:pt>
                <c:pt idx="11">
                  <c:v>36.056283119999996</c:v>
                </c:pt>
                <c:pt idx="12">
                  <c:v>36.777054039999996</c:v>
                </c:pt>
                <c:pt idx="13">
                  <c:v>37.497824960000003</c:v>
                </c:pt>
                <c:pt idx="14">
                  <c:v>38.218595880000002</c:v>
                </c:pt>
                <c:pt idx="15">
                  <c:v>38.939366800000002</c:v>
                </c:pt>
                <c:pt idx="16">
                  <c:v>39.660137720000002</c:v>
                </c:pt>
                <c:pt idx="17">
                  <c:v>40.380908640000001</c:v>
                </c:pt>
                <c:pt idx="18">
                  <c:v>41.101679560000001</c:v>
                </c:pt>
                <c:pt idx="19">
                  <c:v>41.822450480000001</c:v>
                </c:pt>
                <c:pt idx="20">
                  <c:v>42.5432214</c:v>
                </c:pt>
                <c:pt idx="21">
                  <c:v>43.26399232</c:v>
                </c:pt>
                <c:pt idx="22">
                  <c:v>43.984763239999999</c:v>
                </c:pt>
                <c:pt idx="23">
                  <c:v>44.705534159999999</c:v>
                </c:pt>
                <c:pt idx="24">
                  <c:v>45.426305079999999</c:v>
                </c:pt>
                <c:pt idx="25">
                  <c:v>46.147075999999998</c:v>
                </c:pt>
                <c:pt idx="26">
                  <c:v>46.867846919999998</c:v>
                </c:pt>
                <c:pt idx="27">
                  <c:v>47.588617839999998</c:v>
                </c:pt>
                <c:pt idx="28">
                  <c:v>48.309388759999997</c:v>
                </c:pt>
                <c:pt idx="29">
                  <c:v>49.030159680000004</c:v>
                </c:pt>
                <c:pt idx="30">
                  <c:v>49.750930600000004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1-4D22-9C09-1DFB401ACF40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Calibration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Sheet1!$G$5:$G$35</c:f>
              <c:numCache>
                <c:formatCode>General</c:formatCode>
                <c:ptCount val="31"/>
                <c:pt idx="0">
                  <c:v>29.256332999999998</c:v>
                </c:pt>
                <c:pt idx="1">
                  <c:v>29.970050640000004</c:v>
                </c:pt>
                <c:pt idx="2">
                  <c:v>30.683768280000002</c:v>
                </c:pt>
                <c:pt idx="3">
                  <c:v>31.397485920000001</c:v>
                </c:pt>
                <c:pt idx="4">
                  <c:v>32.11120356</c:v>
                </c:pt>
                <c:pt idx="5">
                  <c:v>32.824921199999999</c:v>
                </c:pt>
                <c:pt idx="6">
                  <c:v>33.538638840000004</c:v>
                </c:pt>
                <c:pt idx="7">
                  <c:v>34.252356480000003</c:v>
                </c:pt>
                <c:pt idx="8">
                  <c:v>34.966074120000002</c:v>
                </c:pt>
                <c:pt idx="9">
                  <c:v>35.679791760000001</c:v>
                </c:pt>
                <c:pt idx="10">
                  <c:v>36.393509399999999</c:v>
                </c:pt>
                <c:pt idx="11">
                  <c:v>37.107227040000005</c:v>
                </c:pt>
                <c:pt idx="12">
                  <c:v>37.820944680000004</c:v>
                </c:pt>
                <c:pt idx="13">
                  <c:v>38.534662320000002</c:v>
                </c:pt>
                <c:pt idx="14">
                  <c:v>39.248379960000001</c:v>
                </c:pt>
                <c:pt idx="15">
                  <c:v>39.9620976</c:v>
                </c:pt>
                <c:pt idx="16">
                  <c:v>40.675815239999999</c:v>
                </c:pt>
                <c:pt idx="17">
                  <c:v>41.389532880000004</c:v>
                </c:pt>
                <c:pt idx="18">
                  <c:v>42.103250520000003</c:v>
                </c:pt>
                <c:pt idx="19">
                  <c:v>42.816968160000002</c:v>
                </c:pt>
                <c:pt idx="20">
                  <c:v>43.530685800000001</c:v>
                </c:pt>
                <c:pt idx="21">
                  <c:v>44.244403440000006</c:v>
                </c:pt>
                <c:pt idx="22">
                  <c:v>44.958121080000005</c:v>
                </c:pt>
                <c:pt idx="23">
                  <c:v>45.671838720000004</c:v>
                </c:pt>
                <c:pt idx="24">
                  <c:v>46.385556360000002</c:v>
                </c:pt>
                <c:pt idx="25">
                  <c:v>47.099274000000001</c:v>
                </c:pt>
                <c:pt idx="26">
                  <c:v>47.812991640000007</c:v>
                </c:pt>
                <c:pt idx="27">
                  <c:v>48.526709280000006</c:v>
                </c:pt>
                <c:pt idx="28">
                  <c:v>49.240426920000004</c:v>
                </c:pt>
                <c:pt idx="29">
                  <c:v>49.954144560000003</c:v>
                </c:pt>
                <c:pt idx="30">
                  <c:v>50.667862200000002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71-4D22-9C09-1DFB401ACF40}"/>
            </c:ext>
          </c:extLst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Calibration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Sheet1!$H$5:$H$35</c:f>
              <c:numCache>
                <c:formatCode>General</c:formatCode>
                <c:ptCount val="31"/>
                <c:pt idx="0">
                  <c:v>28.828560000000003</c:v>
                </c:pt>
                <c:pt idx="1">
                  <c:v>29.501131399999998</c:v>
                </c:pt>
                <c:pt idx="2">
                  <c:v>30.173702800000001</c:v>
                </c:pt>
                <c:pt idx="3">
                  <c:v>30.846274200000003</c:v>
                </c:pt>
                <c:pt idx="4">
                  <c:v>31.518845599999999</c:v>
                </c:pt>
                <c:pt idx="5">
                  <c:v>32.191417000000001</c:v>
                </c:pt>
                <c:pt idx="6">
                  <c:v>32.863988400000004</c:v>
                </c:pt>
                <c:pt idx="7">
                  <c:v>33.536559799999999</c:v>
                </c:pt>
                <c:pt idx="8">
                  <c:v>34.209131200000002</c:v>
                </c:pt>
                <c:pt idx="9">
                  <c:v>34.881702600000004</c:v>
                </c:pt>
                <c:pt idx="10">
                  <c:v>35.554273999999999</c:v>
                </c:pt>
                <c:pt idx="11">
                  <c:v>36.226845400000002</c:v>
                </c:pt>
                <c:pt idx="12">
                  <c:v>36.899416800000004</c:v>
                </c:pt>
                <c:pt idx="13">
                  <c:v>37.5719882</c:v>
                </c:pt>
                <c:pt idx="14">
                  <c:v>38.244559600000002</c:v>
                </c:pt>
                <c:pt idx="15">
                  <c:v>38.917130999999998</c:v>
                </c:pt>
                <c:pt idx="16">
                  <c:v>39.5897024</c:v>
                </c:pt>
                <c:pt idx="17">
                  <c:v>40.262273800000003</c:v>
                </c:pt>
                <c:pt idx="18">
                  <c:v>40.934845199999998</c:v>
                </c:pt>
                <c:pt idx="19">
                  <c:v>41.607416600000001</c:v>
                </c:pt>
                <c:pt idx="20">
                  <c:v>42.279988000000003</c:v>
                </c:pt>
                <c:pt idx="21">
                  <c:v>42.952559399999998</c:v>
                </c:pt>
                <c:pt idx="22">
                  <c:v>43.625130800000001</c:v>
                </c:pt>
                <c:pt idx="23">
                  <c:v>44.297702200000003</c:v>
                </c:pt>
                <c:pt idx="24">
                  <c:v>44.970273599999999</c:v>
                </c:pt>
                <c:pt idx="25">
                  <c:v>45.642845000000001</c:v>
                </c:pt>
                <c:pt idx="26">
                  <c:v>46.315416399999997</c:v>
                </c:pt>
                <c:pt idx="27">
                  <c:v>46.987987799999999</c:v>
                </c:pt>
                <c:pt idx="28">
                  <c:v>47.660559200000002</c:v>
                </c:pt>
                <c:pt idx="29">
                  <c:v>48.333130599999997</c:v>
                </c:pt>
                <c:pt idx="30">
                  <c:v>49.005701999999999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71-4D22-9C09-1DFB401ACF40}"/>
            </c:ext>
          </c:extLst>
        </c:ser>
        <c:ser>
          <c:idx val="7"/>
          <c:order val="7"/>
          <c:tx>
            <c:strRef>
              <c:f>Sheet1!$I$4</c:f>
              <c:strCache>
                <c:ptCount val="1"/>
                <c:pt idx="0">
                  <c:v>Calibration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Sheet1!$I$5:$I$35</c:f>
              <c:numCache>
                <c:formatCode>General</c:formatCode>
                <c:ptCount val="31"/>
                <c:pt idx="0">
                  <c:v>28.597678000000002</c:v>
                </c:pt>
                <c:pt idx="1">
                  <c:v>29.290423880000002</c:v>
                </c:pt>
                <c:pt idx="2">
                  <c:v>29.983169759999999</c:v>
                </c:pt>
                <c:pt idx="3">
                  <c:v>30.675915639999999</c:v>
                </c:pt>
                <c:pt idx="4">
                  <c:v>31.36866152</c:v>
                </c:pt>
                <c:pt idx="5">
                  <c:v>32.0614074</c:v>
                </c:pt>
                <c:pt idx="6">
                  <c:v>32.754153279999997</c:v>
                </c:pt>
                <c:pt idx="7">
                  <c:v>33.446899160000001</c:v>
                </c:pt>
                <c:pt idx="8">
                  <c:v>34.139645040000005</c:v>
                </c:pt>
                <c:pt idx="9">
                  <c:v>34.832390920000002</c:v>
                </c:pt>
                <c:pt idx="10">
                  <c:v>35.525136799999999</c:v>
                </c:pt>
                <c:pt idx="11">
                  <c:v>36.217882680000002</c:v>
                </c:pt>
                <c:pt idx="12">
                  <c:v>36.910628560000006</c:v>
                </c:pt>
                <c:pt idx="13">
                  <c:v>37.603374439999996</c:v>
                </c:pt>
                <c:pt idx="14">
                  <c:v>38.29612032</c:v>
                </c:pt>
                <c:pt idx="15">
                  <c:v>38.988866200000004</c:v>
                </c:pt>
                <c:pt idx="16">
                  <c:v>39.681612080000001</c:v>
                </c:pt>
                <c:pt idx="17">
                  <c:v>40.374357959999998</c:v>
                </c:pt>
                <c:pt idx="18">
                  <c:v>41.067103840000001</c:v>
                </c:pt>
                <c:pt idx="19">
                  <c:v>41.759849720000005</c:v>
                </c:pt>
                <c:pt idx="20">
                  <c:v>42.452595600000002</c:v>
                </c:pt>
                <c:pt idx="21">
                  <c:v>43.145341479999999</c:v>
                </c:pt>
                <c:pt idx="22">
                  <c:v>43.838087360000003</c:v>
                </c:pt>
                <c:pt idx="23">
                  <c:v>44.530833240000007</c:v>
                </c:pt>
                <c:pt idx="24">
                  <c:v>45.223579119999997</c:v>
                </c:pt>
                <c:pt idx="25">
                  <c:v>45.916325000000001</c:v>
                </c:pt>
                <c:pt idx="26">
                  <c:v>46.609070880000004</c:v>
                </c:pt>
                <c:pt idx="27">
                  <c:v>47.301816760000008</c:v>
                </c:pt>
                <c:pt idx="28">
                  <c:v>47.994562639999998</c:v>
                </c:pt>
                <c:pt idx="29">
                  <c:v>48.687308520000002</c:v>
                </c:pt>
                <c:pt idx="30">
                  <c:v>49.380054400000006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71-4D22-9C09-1DFB401ACF40}"/>
            </c:ext>
          </c:extLst>
        </c:ser>
        <c:ser>
          <c:idx val="8"/>
          <c:order val="8"/>
          <c:tx>
            <c:strRef>
              <c:f>Sheet1!$J$4</c:f>
              <c:strCache>
                <c:ptCount val="1"/>
                <c:pt idx="0">
                  <c:v>Calibration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Sheet1!$J$5:$J$35</c:f>
              <c:numCache>
                <c:formatCode>General</c:formatCode>
                <c:ptCount val="31"/>
                <c:pt idx="0">
                  <c:v>29.089073000000003</c:v>
                </c:pt>
                <c:pt idx="1">
                  <c:v>29.768439800000003</c:v>
                </c:pt>
                <c:pt idx="2">
                  <c:v>30.4478066</c:v>
                </c:pt>
                <c:pt idx="3">
                  <c:v>31.1271734</c:v>
                </c:pt>
                <c:pt idx="4">
                  <c:v>31.806540200000001</c:v>
                </c:pt>
                <c:pt idx="5">
                  <c:v>32.485906999999997</c:v>
                </c:pt>
                <c:pt idx="6">
                  <c:v>33.165273800000001</c:v>
                </c:pt>
                <c:pt idx="7">
                  <c:v>33.844640600000005</c:v>
                </c:pt>
                <c:pt idx="8">
                  <c:v>34.524007400000002</c:v>
                </c:pt>
                <c:pt idx="9">
                  <c:v>35.203374199999999</c:v>
                </c:pt>
                <c:pt idx="10">
                  <c:v>35.882741000000003</c:v>
                </c:pt>
                <c:pt idx="11">
                  <c:v>36.562107800000007</c:v>
                </c:pt>
                <c:pt idx="12">
                  <c:v>37.241474600000004</c:v>
                </c:pt>
                <c:pt idx="13">
                  <c:v>37.9208414</c:v>
                </c:pt>
                <c:pt idx="14">
                  <c:v>38.600208199999997</c:v>
                </c:pt>
                <c:pt idx="15">
                  <c:v>39.279575000000001</c:v>
                </c:pt>
                <c:pt idx="16">
                  <c:v>39.958941800000005</c:v>
                </c:pt>
                <c:pt idx="17">
                  <c:v>40.638308600000002</c:v>
                </c:pt>
                <c:pt idx="18">
                  <c:v>41.317675399999999</c:v>
                </c:pt>
                <c:pt idx="19">
                  <c:v>41.997042200000003</c:v>
                </c:pt>
                <c:pt idx="20">
                  <c:v>42.676409000000007</c:v>
                </c:pt>
                <c:pt idx="21">
                  <c:v>43.355775800000004</c:v>
                </c:pt>
                <c:pt idx="22">
                  <c:v>44.0351426</c:v>
                </c:pt>
                <c:pt idx="23">
                  <c:v>44.714509400000004</c:v>
                </c:pt>
                <c:pt idx="24">
                  <c:v>45.393876200000001</c:v>
                </c:pt>
                <c:pt idx="25">
                  <c:v>46.073243000000005</c:v>
                </c:pt>
                <c:pt idx="26">
                  <c:v>46.752609800000002</c:v>
                </c:pt>
                <c:pt idx="27">
                  <c:v>47.431976600000006</c:v>
                </c:pt>
                <c:pt idx="28">
                  <c:v>48.111343400000003</c:v>
                </c:pt>
                <c:pt idx="29">
                  <c:v>48.790710199999999</c:v>
                </c:pt>
                <c:pt idx="30">
                  <c:v>49.470077000000003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71-4D22-9C09-1DFB401ACF40}"/>
            </c:ext>
          </c:extLst>
        </c:ser>
        <c:ser>
          <c:idx val="9"/>
          <c:order val="9"/>
          <c:tx>
            <c:strRef>
              <c:f>Sheet1!$K$4</c:f>
              <c:strCache>
                <c:ptCount val="1"/>
                <c:pt idx="0">
                  <c:v>Calibration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Sheet1!$K$5:$K$35</c:f>
              <c:numCache>
                <c:formatCode>General</c:formatCode>
                <c:ptCount val="31"/>
                <c:pt idx="0">
                  <c:v>30.106034900000001</c:v>
                </c:pt>
                <c:pt idx="1">
                  <c:v>30.7957553</c:v>
                </c:pt>
                <c:pt idx="2">
                  <c:v>31.485475699999999</c:v>
                </c:pt>
                <c:pt idx="3">
                  <c:v>32.175196100000001</c:v>
                </c:pt>
                <c:pt idx="4">
                  <c:v>32.8649165</c:v>
                </c:pt>
                <c:pt idx="5">
                  <c:v>33.554636899999998</c:v>
                </c:pt>
                <c:pt idx="6">
                  <c:v>34.244357300000004</c:v>
                </c:pt>
                <c:pt idx="7">
                  <c:v>34.934077700000003</c:v>
                </c:pt>
                <c:pt idx="8">
                  <c:v>35.623798100000002</c:v>
                </c:pt>
                <c:pt idx="9">
                  <c:v>36.313518500000001</c:v>
                </c:pt>
                <c:pt idx="10">
                  <c:v>37.003238899999999</c:v>
                </c:pt>
                <c:pt idx="11">
                  <c:v>37.692959299999998</c:v>
                </c:pt>
                <c:pt idx="12">
                  <c:v>38.382679699999997</c:v>
                </c:pt>
                <c:pt idx="13">
                  <c:v>39.072400099999996</c:v>
                </c:pt>
                <c:pt idx="14">
                  <c:v>39.762120499999995</c:v>
                </c:pt>
                <c:pt idx="15">
                  <c:v>40.451840900000001</c:v>
                </c:pt>
                <c:pt idx="16">
                  <c:v>41.141561299999999</c:v>
                </c:pt>
                <c:pt idx="17">
                  <c:v>41.831281699999998</c:v>
                </c:pt>
                <c:pt idx="18">
                  <c:v>42.521002100000004</c:v>
                </c:pt>
                <c:pt idx="19">
                  <c:v>43.210722500000003</c:v>
                </c:pt>
                <c:pt idx="20">
                  <c:v>43.900442900000002</c:v>
                </c:pt>
                <c:pt idx="21">
                  <c:v>44.5901633</c:v>
                </c:pt>
                <c:pt idx="22">
                  <c:v>45.279883699999999</c:v>
                </c:pt>
                <c:pt idx="23">
                  <c:v>45.969604099999998</c:v>
                </c:pt>
                <c:pt idx="24">
                  <c:v>46.659324499999997</c:v>
                </c:pt>
                <c:pt idx="25">
                  <c:v>47.349044900000003</c:v>
                </c:pt>
                <c:pt idx="26">
                  <c:v>48.038765300000001</c:v>
                </c:pt>
                <c:pt idx="27">
                  <c:v>48.7284857</c:v>
                </c:pt>
                <c:pt idx="28">
                  <c:v>49.418206099999999</c:v>
                </c:pt>
                <c:pt idx="29">
                  <c:v>50.107926499999998</c:v>
                </c:pt>
                <c:pt idx="30">
                  <c:v>50.797646899999997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71-4D22-9C09-1DFB401AC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234479"/>
        <c:axId val="1174888415"/>
      </c:lineChart>
      <c:lineChart>
        <c:grouping val="standard"/>
        <c:varyColors val="0"/>
        <c:ser>
          <c:idx val="10"/>
          <c:order val="10"/>
          <c:tx>
            <c:strRef>
              <c:f>Sheet1!$L$4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Sheet1!$L$5:$L$35</c:f>
              <c:numCache>
                <c:formatCode>General</c:formatCode>
                <c:ptCount val="31"/>
                <c:pt idx="0">
                  <c:v>0.56445401438371767</c:v>
                </c:pt>
                <c:pt idx="1">
                  <c:v>0.55993870016549552</c:v>
                </c:pt>
                <c:pt idx="2">
                  <c:v>0.55628704671171902</c:v>
                </c:pt>
                <c:pt idx="3">
                  <c:v>0.55351614749938449</c:v>
                </c:pt>
                <c:pt idx="4">
                  <c:v>0.55163927484631348</c:v>
                </c:pt>
                <c:pt idx="5">
                  <c:v>0.55066557035142794</c:v>
                </c:pt>
                <c:pt idx="6">
                  <c:v>0.55059982564023446</c:v>
                </c:pt>
                <c:pt idx="7">
                  <c:v>0.55144236546237302</c:v>
                </c:pt>
                <c:pt idx="8">
                  <c:v>0.55318903971925337</c:v>
                </c:pt>
                <c:pt idx="9">
                  <c:v>0.55583132487417142</c:v>
                </c:pt>
                <c:pt idx="10">
                  <c:v>0.55935652902628608</c:v>
                </c:pt>
                <c:pt idx="11">
                  <c:v>0.56374808933102782</c:v>
                </c:pt>
                <c:pt idx="12">
                  <c:v>0.56898594595255669</c:v>
                </c:pt>
                <c:pt idx="13">
                  <c:v>0.57504697370367974</c:v>
                </c:pt>
                <c:pt idx="14">
                  <c:v>0.58190545112336323</c:v>
                </c:pt>
                <c:pt idx="15">
                  <c:v>0.58953354691273097</c:v>
                </c:pt>
                <c:pt idx="16">
                  <c:v>0.59790180517457348</c:v>
                </c:pt>
                <c:pt idx="17">
                  <c:v>0.60697961344151963</c:v>
                </c:pt>
                <c:pt idx="18">
                  <c:v>0.61673564064622766</c:v>
                </c:pt>
                <c:pt idx="19">
                  <c:v>0.62713823560686921</c:v>
                </c:pt>
                <c:pt idx="20">
                  <c:v>0.63815577995029882</c:v>
                </c:pt>
                <c:pt idx="21">
                  <c:v>0.64975699243251495</c:v>
                </c:pt>
                <c:pt idx="22">
                  <c:v>0.66191118418788319</c:v>
                </c:pt>
                <c:pt idx="23">
                  <c:v>0.67458846647282755</c:v>
                </c:pt>
                <c:pt idx="24">
                  <c:v>0.68775991396010161</c:v>
                </c:pt>
                <c:pt idx="25">
                  <c:v>0.70139768762788524</c:v>
                </c:pt>
                <c:pt idx="26">
                  <c:v>0.71547512184294582</c:v>
                </c:pt>
                <c:pt idx="27">
                  <c:v>0.72996678044257335</c:v>
                </c:pt>
                <c:pt idx="28">
                  <c:v>0.74484848655972324</c:v>
                </c:pt>
                <c:pt idx="29">
                  <c:v>0.76009733068734042</c:v>
                </c:pt>
                <c:pt idx="30">
                  <c:v>0.77569166110820997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F-49FC-828B-EDF24927C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47584"/>
        <c:axId val="23635728"/>
      </c:lineChart>
      <c:catAx>
        <c:axId val="94923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Sensor-measured Temperature °C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4888415"/>
        <c:crosses val="autoZero"/>
        <c:auto val="1"/>
        <c:lblAlgn val="ctr"/>
        <c:lblOffset val="100"/>
        <c:noMultiLvlLbl val="1"/>
      </c:catAx>
      <c:valAx>
        <c:axId val="1174888415"/>
        <c:scaling>
          <c:orientation val="minMax"/>
          <c:max val="5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Corrected Temperature ℃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9234479"/>
        <c:crosses val="autoZero"/>
        <c:crossBetween val="between"/>
        <c:majorUnit val="5"/>
      </c:valAx>
      <c:valAx>
        <c:axId val="23635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147584"/>
        <c:crosses val="max"/>
        <c:crossBetween val="between"/>
      </c:valAx>
      <c:catAx>
        <c:axId val="10514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3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Correction Average Curve at 19mm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Sheet1!$N$4</c:f>
              <c:strCache>
                <c:ptCount val="1"/>
                <c:pt idx="0">
                  <c:v>Calibration Average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trendline>
            <c:spPr>
              <a:ln w="28575" cmpd="dbl">
                <a:prstDash val="sysDot"/>
              </a:ln>
            </c:spPr>
            <c:trendlineType val="linear"/>
            <c:forward val="25"/>
            <c:backward val="5"/>
            <c:dispRSqr val="0"/>
            <c:dispEq val="1"/>
            <c:trendlineLbl>
              <c:layout>
                <c:manualLayout>
                  <c:x val="-0.11971744607399078"/>
                  <c:y val="0.3558341769081252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s-CO"/>
                </a:p>
              </c:txPr>
            </c:trendlineLbl>
          </c:trendline>
          <c:xVal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xVal>
          <c:yVal>
            <c:numRef>
              <c:f>Sheet1!$N$5:$N$35</c:f>
              <c:numCache>
                <c:formatCode>General</c:formatCode>
                <c:ptCount val="31"/>
                <c:pt idx="0">
                  <c:v>29.021459099999998</c:v>
                </c:pt>
                <c:pt idx="1">
                  <c:v>29.70663644</c:v>
                </c:pt>
                <c:pt idx="2">
                  <c:v>30.39181378</c:v>
                </c:pt>
                <c:pt idx="3">
                  <c:v>31.076991119999995</c:v>
                </c:pt>
                <c:pt idx="4">
                  <c:v>31.762168459999998</c:v>
                </c:pt>
                <c:pt idx="5">
                  <c:v>32.447345800000001</c:v>
                </c:pt>
                <c:pt idx="6">
                  <c:v>33.132523140000004</c:v>
                </c:pt>
                <c:pt idx="7">
                  <c:v>33.817700479999999</c:v>
                </c:pt>
                <c:pt idx="8">
                  <c:v>34.502877820000002</c:v>
                </c:pt>
                <c:pt idx="9">
                  <c:v>35.188055159999998</c:v>
                </c:pt>
                <c:pt idx="10">
                  <c:v>35.873232499999993</c:v>
                </c:pt>
                <c:pt idx="11">
                  <c:v>36.558409840000003</c:v>
                </c:pt>
                <c:pt idx="12">
                  <c:v>37.243587180000006</c:v>
                </c:pt>
                <c:pt idx="13">
                  <c:v>37.928764519999994</c:v>
                </c:pt>
                <c:pt idx="14">
                  <c:v>38.613941859999997</c:v>
                </c:pt>
                <c:pt idx="15">
                  <c:v>39.2991192</c:v>
                </c:pt>
                <c:pt idx="16">
                  <c:v>39.984296539999995</c:v>
                </c:pt>
                <c:pt idx="17">
                  <c:v>40.669473879999998</c:v>
                </c:pt>
                <c:pt idx="18">
                  <c:v>41.354651220000008</c:v>
                </c:pt>
                <c:pt idx="19">
                  <c:v>42.039828560000004</c:v>
                </c:pt>
                <c:pt idx="20">
                  <c:v>42.725005900000006</c:v>
                </c:pt>
                <c:pt idx="21">
                  <c:v>43.410183240000002</c:v>
                </c:pt>
                <c:pt idx="22">
                  <c:v>44.095360579999998</c:v>
                </c:pt>
                <c:pt idx="23">
                  <c:v>44.780537919999993</c:v>
                </c:pt>
                <c:pt idx="24">
                  <c:v>45.465715260000003</c:v>
                </c:pt>
                <c:pt idx="25">
                  <c:v>46.150892599999999</c:v>
                </c:pt>
                <c:pt idx="26">
                  <c:v>46.836069940000002</c:v>
                </c:pt>
                <c:pt idx="27">
                  <c:v>47.521247280000004</c:v>
                </c:pt>
                <c:pt idx="28">
                  <c:v>48.206424620000007</c:v>
                </c:pt>
                <c:pt idx="29">
                  <c:v>48.891601960000003</c:v>
                </c:pt>
                <c:pt idx="30">
                  <c:v>49.576779300000005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FE6-4B09-B85E-BFF7445C8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234479"/>
        <c:axId val="1174888415"/>
      </c:scatterChart>
      <c:valAx>
        <c:axId val="949234479"/>
        <c:scaling>
          <c:orientation val="minMax"/>
          <c:max val="85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Sensor-measured Temperature °C</a:t>
                </a:r>
                <a:endParaRPr lang="es-CO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530594853590188"/>
              <c:y val="0.929594429028662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4888415"/>
        <c:crosses val="autoZero"/>
        <c:crossBetween val="midCat"/>
        <c:majorUnit val="5"/>
      </c:valAx>
      <c:valAx>
        <c:axId val="1174888415"/>
        <c:scaling>
          <c:orientation val="minMax"/>
          <c:max val="8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Corrected Temperature ℃</a:t>
                </a:r>
              </a:p>
            </c:rich>
          </c:tx>
          <c:layout>
            <c:manualLayout>
              <c:xMode val="edge"/>
              <c:yMode val="edge"/>
              <c:x val="9.1374031720710992E-3"/>
              <c:y val="0.377247870659151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9234479"/>
        <c:crosses val="autoZero"/>
        <c:crossBetween val="midCat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Correction Average Curve at 19mm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Sheet1!$N$4</c:f>
              <c:strCache>
                <c:ptCount val="1"/>
                <c:pt idx="0">
                  <c:v>Calibration Average</c:v>
                </c:pt>
              </c:strCache>
            </c:strRef>
          </c:tx>
          <c:trendline>
            <c:spPr>
              <a:ln w="28575" cmpd="dbl">
                <a:prstDash val="sysDot"/>
              </a:ln>
            </c:spPr>
            <c:trendlineType val="linear"/>
            <c:forward val="25"/>
            <c:backward val="5"/>
            <c:dispRSqr val="0"/>
            <c:dispEq val="1"/>
            <c:trendlineLbl>
              <c:layout>
                <c:manualLayout>
                  <c:x val="-0.11971744607399078"/>
                  <c:y val="0.3558341769081252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s-CO"/>
                </a:p>
              </c:txPr>
            </c:trendlineLbl>
          </c:trendline>
          <c:xVal>
            <c:numRef>
              <c:f>Sheet1!$A$38:$A$68</c:f>
              <c:numCache>
                <c:formatCode>General</c:formatCode>
                <c:ptCount val="31"/>
                <c:pt idx="0">
                  <c:v>100</c:v>
                </c:pt>
                <c:pt idx="1">
                  <c:v>104</c:v>
                </c:pt>
                <c:pt idx="2">
                  <c:v>108</c:v>
                </c:pt>
                <c:pt idx="3">
                  <c:v>112</c:v>
                </c:pt>
                <c:pt idx="4">
                  <c:v>116</c:v>
                </c:pt>
                <c:pt idx="5">
                  <c:v>120</c:v>
                </c:pt>
                <c:pt idx="6">
                  <c:v>124</c:v>
                </c:pt>
                <c:pt idx="7">
                  <c:v>128</c:v>
                </c:pt>
                <c:pt idx="8">
                  <c:v>132</c:v>
                </c:pt>
                <c:pt idx="9">
                  <c:v>136</c:v>
                </c:pt>
                <c:pt idx="10">
                  <c:v>140</c:v>
                </c:pt>
                <c:pt idx="11">
                  <c:v>144</c:v>
                </c:pt>
                <c:pt idx="12">
                  <c:v>148</c:v>
                </c:pt>
                <c:pt idx="13">
                  <c:v>152</c:v>
                </c:pt>
                <c:pt idx="14">
                  <c:v>156</c:v>
                </c:pt>
                <c:pt idx="15">
                  <c:v>160</c:v>
                </c:pt>
                <c:pt idx="16">
                  <c:v>164</c:v>
                </c:pt>
                <c:pt idx="17">
                  <c:v>168</c:v>
                </c:pt>
                <c:pt idx="18">
                  <c:v>172</c:v>
                </c:pt>
                <c:pt idx="19">
                  <c:v>176</c:v>
                </c:pt>
                <c:pt idx="20">
                  <c:v>180</c:v>
                </c:pt>
                <c:pt idx="21">
                  <c:v>184</c:v>
                </c:pt>
                <c:pt idx="22">
                  <c:v>188</c:v>
                </c:pt>
                <c:pt idx="23">
                  <c:v>192</c:v>
                </c:pt>
                <c:pt idx="24">
                  <c:v>196</c:v>
                </c:pt>
                <c:pt idx="25">
                  <c:v>200</c:v>
                </c:pt>
                <c:pt idx="26">
                  <c:v>204</c:v>
                </c:pt>
                <c:pt idx="27">
                  <c:v>208</c:v>
                </c:pt>
                <c:pt idx="28">
                  <c:v>212</c:v>
                </c:pt>
                <c:pt idx="29">
                  <c:v>216</c:v>
                </c:pt>
                <c:pt idx="30">
                  <c:v>220</c:v>
                </c:pt>
              </c:numCache>
            </c:numRef>
          </c:xVal>
          <c:yVal>
            <c:numRef>
              <c:f>Sheet1!$N$5:$N$35</c:f>
              <c:numCache>
                <c:formatCode>General</c:formatCode>
                <c:ptCount val="31"/>
                <c:pt idx="0">
                  <c:v>29.021459099999998</c:v>
                </c:pt>
                <c:pt idx="1">
                  <c:v>29.70663644</c:v>
                </c:pt>
                <c:pt idx="2">
                  <c:v>30.39181378</c:v>
                </c:pt>
                <c:pt idx="3">
                  <c:v>31.076991119999995</c:v>
                </c:pt>
                <c:pt idx="4">
                  <c:v>31.762168459999998</c:v>
                </c:pt>
                <c:pt idx="5">
                  <c:v>32.447345800000001</c:v>
                </c:pt>
                <c:pt idx="6">
                  <c:v>33.132523140000004</c:v>
                </c:pt>
                <c:pt idx="7">
                  <c:v>33.817700479999999</c:v>
                </c:pt>
                <c:pt idx="8">
                  <c:v>34.502877820000002</c:v>
                </c:pt>
                <c:pt idx="9">
                  <c:v>35.188055159999998</c:v>
                </c:pt>
                <c:pt idx="10">
                  <c:v>35.873232499999993</c:v>
                </c:pt>
                <c:pt idx="11">
                  <c:v>36.558409840000003</c:v>
                </c:pt>
                <c:pt idx="12">
                  <c:v>37.243587180000006</c:v>
                </c:pt>
                <c:pt idx="13">
                  <c:v>37.928764519999994</c:v>
                </c:pt>
                <c:pt idx="14">
                  <c:v>38.613941859999997</c:v>
                </c:pt>
                <c:pt idx="15">
                  <c:v>39.2991192</c:v>
                </c:pt>
                <c:pt idx="16">
                  <c:v>39.984296539999995</c:v>
                </c:pt>
                <c:pt idx="17">
                  <c:v>40.669473879999998</c:v>
                </c:pt>
                <c:pt idx="18">
                  <c:v>41.354651220000008</c:v>
                </c:pt>
                <c:pt idx="19">
                  <c:v>42.039828560000004</c:v>
                </c:pt>
                <c:pt idx="20">
                  <c:v>42.725005900000006</c:v>
                </c:pt>
                <c:pt idx="21">
                  <c:v>43.410183240000002</c:v>
                </c:pt>
                <c:pt idx="22">
                  <c:v>44.095360579999998</c:v>
                </c:pt>
                <c:pt idx="23">
                  <c:v>44.780537919999993</c:v>
                </c:pt>
                <c:pt idx="24">
                  <c:v>45.465715260000003</c:v>
                </c:pt>
                <c:pt idx="25">
                  <c:v>46.150892599999999</c:v>
                </c:pt>
                <c:pt idx="26">
                  <c:v>46.836069940000002</c:v>
                </c:pt>
                <c:pt idx="27">
                  <c:v>47.521247280000004</c:v>
                </c:pt>
                <c:pt idx="28">
                  <c:v>48.206424620000007</c:v>
                </c:pt>
                <c:pt idx="29">
                  <c:v>48.891601960000003</c:v>
                </c:pt>
                <c:pt idx="30">
                  <c:v>49.576779300000005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47-4BC1-A64A-E2614962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234479"/>
        <c:axId val="1174888415"/>
      </c:scatterChart>
      <c:valAx>
        <c:axId val="94923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Sensor-measured Temperature °C</a:t>
                </a:r>
                <a:endParaRPr lang="es-CO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530594853590188"/>
              <c:y val="0.929594429028662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4888415"/>
        <c:crosses val="autoZero"/>
        <c:crossBetween val="midCat"/>
        <c:majorUnit val="5"/>
      </c:valAx>
      <c:valAx>
        <c:axId val="11748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Corrected Temperature ℃</a:t>
                </a:r>
              </a:p>
            </c:rich>
          </c:tx>
          <c:layout>
            <c:manualLayout>
              <c:xMode val="edge"/>
              <c:yMode val="edge"/>
              <c:x val="9.1374031720710992E-3"/>
              <c:y val="0.377247870659151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9234479"/>
        <c:crosses val="autoZero"/>
        <c:crossBetween val="midCat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1230629</xdr:colOff>
      <xdr:row>0</xdr:row>
      <xdr:rowOff>97971</xdr:rowOff>
    </xdr:from>
    <xdr:to>
      <xdr:col>29</xdr:col>
      <xdr:colOff>500742</xdr:colOff>
      <xdr:row>23</xdr:row>
      <xdr:rowOff>32657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C409E-8432-4446-BDF5-9EE976C4E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29</xdr:col>
      <xdr:colOff>217713</xdr:colOff>
      <xdr:row>45</xdr:row>
      <xdr:rowOff>10886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FA05B-0AD1-4340-9A72-1CFD8C85D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435429</xdr:colOff>
      <xdr:row>1</xdr:row>
      <xdr:rowOff>108857</xdr:rowOff>
    </xdr:from>
    <xdr:to>
      <xdr:col>45</xdr:col>
      <xdr:colOff>326572</xdr:colOff>
      <xdr:row>22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611082-18EC-4504-975A-7CCF10369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A1BF5-3435-46BC-B09C-1043F700D95F}">
  <dimension ref="A1:N68"/>
  <sheetViews>
    <sheetView tabSelected="1" topLeftCell="N1" zoomScale="70" zoomScaleNormal="70" workbookViewId="0">
      <selection activeCell="AP27" sqref="AP27"/>
    </sheetView>
  </sheetViews>
  <sheetFormatPr defaultRowHeight="14.4" x14ac:dyDescent="0.3"/>
  <cols>
    <col min="1" max="1" width="20.6640625" bestFit="1" customWidth="1"/>
    <col min="2" max="2" width="18.77734375" customWidth="1"/>
    <col min="3" max="3" width="21.109375" customWidth="1"/>
    <col min="4" max="4" width="16.6640625" customWidth="1"/>
    <col min="5" max="11" width="16.21875" customWidth="1"/>
    <col min="12" max="12" width="17.88671875" bestFit="1" customWidth="1"/>
    <col min="14" max="14" width="18.5546875" bestFit="1" customWidth="1"/>
  </cols>
  <sheetData>
    <row r="1" spans="1:14" ht="15" thickBot="1" x14ac:dyDescent="0.35">
      <c r="A1" s="9" t="s">
        <v>12</v>
      </c>
      <c r="B1" s="1"/>
      <c r="C1" s="1"/>
      <c r="D1" s="1"/>
      <c r="E1" s="1"/>
      <c r="F1" s="1"/>
      <c r="G1" s="1"/>
      <c r="H1" s="1"/>
      <c r="I1" s="1"/>
    </row>
    <row r="2" spans="1:14" x14ac:dyDescent="0.3">
      <c r="A2" s="2"/>
      <c r="D2" s="1"/>
      <c r="E2" s="1"/>
      <c r="F2" s="1"/>
      <c r="G2" s="1"/>
      <c r="H2" s="1"/>
      <c r="I2" s="1"/>
      <c r="J2" s="1"/>
      <c r="K2" s="1"/>
      <c r="L2" s="1"/>
    </row>
    <row r="3" spans="1:14" ht="15" thickBot="1" x14ac:dyDescent="0.35"/>
    <row r="4" spans="1:14" x14ac:dyDescent="0.3">
      <c r="A4" s="5" t="s">
        <v>0</v>
      </c>
      <c r="B4" s="3" t="s">
        <v>1</v>
      </c>
      <c r="C4" s="5" t="s">
        <v>2</v>
      </c>
      <c r="D4" s="5" t="s">
        <v>3</v>
      </c>
      <c r="E4" s="5" t="s">
        <v>4</v>
      </c>
      <c r="F4" s="5" t="s">
        <v>6</v>
      </c>
      <c r="G4" s="5" t="s">
        <v>7</v>
      </c>
      <c r="H4" s="5" t="s">
        <v>8</v>
      </c>
      <c r="I4" s="3" t="s">
        <v>9</v>
      </c>
      <c r="J4" s="3" t="s">
        <v>10</v>
      </c>
      <c r="K4" s="5" t="s">
        <v>11</v>
      </c>
      <c r="L4" s="3" t="s">
        <v>13</v>
      </c>
      <c r="N4" s="3" t="s">
        <v>5</v>
      </c>
    </row>
    <row r="5" spans="1:14" x14ac:dyDescent="0.3">
      <c r="A5" s="6">
        <v>25</v>
      </c>
      <c r="B5" s="4">
        <f>(A5*4*0.1728331)+11.0935413</f>
        <v>28.376851299999998</v>
      </c>
      <c r="C5" s="4">
        <f>(A5*4*0.17155179)+12.5821705</f>
        <v>29.737349500000001</v>
      </c>
      <c r="D5" s="4">
        <f>(A5*4*0.159214)+13.177288</f>
        <v>29.098688000000003</v>
      </c>
      <c r="E5" s="4">
        <f>(A5*4*0.1671212)+12.2841003</f>
        <v>28.996220299999997</v>
      </c>
      <c r="F5" s="4">
        <f>(A5*4*0.18019273)+10.10853</f>
        <v>28.127803</v>
      </c>
      <c r="G5" s="4">
        <f>(A5*4*0.17842941)+11.413392</f>
        <v>29.256332999999998</v>
      </c>
      <c r="H5" s="4">
        <f>(A5*4*0.16814285)+12.014275</f>
        <v>28.828560000000003</v>
      </c>
      <c r="I5" s="4">
        <f>(A5*4*0.17318647)+11.279031</f>
        <v>28.597678000000002</v>
      </c>
      <c r="J5" s="4">
        <f>(A5*4*0.1698417)+12.104903</f>
        <v>29.089073000000003</v>
      </c>
      <c r="K5" s="6">
        <f>(A5*4*0.1724301)+12.8630249</f>
        <v>30.106034900000001</v>
      </c>
      <c r="L5" s="4">
        <f>_xlfn.STDEV.P(B5:K5)</f>
        <v>0.56445401438371767</v>
      </c>
      <c r="N5" s="4">
        <f>AVERAGE(B5:K5)</f>
        <v>29.021459099999998</v>
      </c>
    </row>
    <row r="6" spans="1:14" x14ac:dyDescent="0.3">
      <c r="A6" s="6">
        <v>26</v>
      </c>
      <c r="B6" s="4">
        <f t="shared" ref="B6:B35" si="0">(A6*4*0.1728331)+11.0935413</f>
        <v>29.068183699999999</v>
      </c>
      <c r="C6" s="4">
        <f t="shared" ref="C6:C35" si="1">(A6*4*0.17155179)+12.5821705</f>
        <v>30.423556660000003</v>
      </c>
      <c r="D6" s="4">
        <f t="shared" ref="D6:D35" si="2">(A6*4*0.159214)+13.177288</f>
        <v>29.735544000000001</v>
      </c>
      <c r="E6" s="4">
        <f t="shared" ref="E6:E35" si="3">(A6*4*0.1671212)+12.2841003</f>
        <v>29.664705099999999</v>
      </c>
      <c r="F6" s="4">
        <f t="shared" ref="F6:F35" si="4">(A6*4*0.18019273)+10.10853</f>
        <v>28.84857392</v>
      </c>
      <c r="G6" s="4">
        <f t="shared" ref="G6:G35" si="5">(A6*4*0.17842941)+11.413392</f>
        <v>29.970050640000004</v>
      </c>
      <c r="H6" s="4">
        <f t="shared" ref="H6:H35" si="6">(A6*4*0.16814285)+12.014275</f>
        <v>29.501131399999998</v>
      </c>
      <c r="I6" s="4">
        <f t="shared" ref="I6:I35" si="7">(A6*4*0.17318647)+11.279031</f>
        <v>29.290423880000002</v>
      </c>
      <c r="J6" s="4">
        <f t="shared" ref="J6:J35" si="8">(A6*4*0.1698417)+12.104903</f>
        <v>29.768439800000003</v>
      </c>
      <c r="K6" s="6">
        <f t="shared" ref="K6:K35" si="9">(A6*4*0.1724301)+12.8630249</f>
        <v>30.7957553</v>
      </c>
      <c r="L6" s="4">
        <f t="shared" ref="L6:L35" si="10">_xlfn.STDEV.P(B6:K6)</f>
        <v>0.55993870016549552</v>
      </c>
      <c r="N6" s="4">
        <f t="shared" ref="N6:N35" si="11">AVERAGE(B6:K6)</f>
        <v>29.70663644</v>
      </c>
    </row>
    <row r="7" spans="1:14" x14ac:dyDescent="0.3">
      <c r="A7" s="6">
        <v>27</v>
      </c>
      <c r="B7" s="4">
        <f t="shared" si="0"/>
        <v>29.759516099999999</v>
      </c>
      <c r="C7" s="4">
        <f t="shared" si="1"/>
        <v>31.109763820000001</v>
      </c>
      <c r="D7" s="4">
        <f t="shared" si="2"/>
        <v>30.372399999999999</v>
      </c>
      <c r="E7" s="4">
        <f t="shared" si="3"/>
        <v>30.333189900000001</v>
      </c>
      <c r="F7" s="4">
        <f t="shared" si="4"/>
        <v>29.569344839999999</v>
      </c>
      <c r="G7" s="4">
        <f t="shared" si="5"/>
        <v>30.683768280000002</v>
      </c>
      <c r="H7" s="4">
        <f t="shared" si="6"/>
        <v>30.173702800000001</v>
      </c>
      <c r="I7" s="4">
        <f t="shared" si="7"/>
        <v>29.983169759999999</v>
      </c>
      <c r="J7" s="4">
        <f t="shared" si="8"/>
        <v>30.4478066</v>
      </c>
      <c r="K7" s="6">
        <f t="shared" si="9"/>
        <v>31.485475699999999</v>
      </c>
      <c r="L7" s="4">
        <f t="shared" si="10"/>
        <v>0.55628704671171902</v>
      </c>
      <c r="N7" s="4">
        <f t="shared" si="11"/>
        <v>30.39181378</v>
      </c>
    </row>
    <row r="8" spans="1:14" x14ac:dyDescent="0.3">
      <c r="A8" s="6">
        <v>28</v>
      </c>
      <c r="B8" s="4">
        <f t="shared" si="0"/>
        <v>30.450848499999999</v>
      </c>
      <c r="C8" s="4">
        <f t="shared" si="1"/>
        <v>31.79597098</v>
      </c>
      <c r="D8" s="4">
        <f t="shared" si="2"/>
        <v>31.009256000000001</v>
      </c>
      <c r="E8" s="4">
        <f t="shared" si="3"/>
        <v>31.001674700000002</v>
      </c>
      <c r="F8" s="4">
        <f t="shared" si="4"/>
        <v>30.290115759999999</v>
      </c>
      <c r="G8" s="4">
        <f t="shared" si="5"/>
        <v>31.397485920000001</v>
      </c>
      <c r="H8" s="4">
        <f t="shared" si="6"/>
        <v>30.846274200000003</v>
      </c>
      <c r="I8" s="4">
        <f t="shared" si="7"/>
        <v>30.675915639999999</v>
      </c>
      <c r="J8" s="4">
        <f t="shared" si="8"/>
        <v>31.1271734</v>
      </c>
      <c r="K8" s="6">
        <f t="shared" si="9"/>
        <v>32.175196100000001</v>
      </c>
      <c r="L8" s="4">
        <f t="shared" si="10"/>
        <v>0.55351614749938449</v>
      </c>
      <c r="N8" s="4">
        <f t="shared" si="11"/>
        <v>31.076991119999995</v>
      </c>
    </row>
    <row r="9" spans="1:14" x14ac:dyDescent="0.3">
      <c r="A9" s="6">
        <v>29</v>
      </c>
      <c r="B9" s="4">
        <f t="shared" si="0"/>
        <v>31.1421809</v>
      </c>
      <c r="C9" s="4">
        <f t="shared" si="1"/>
        <v>32.482178140000002</v>
      </c>
      <c r="D9" s="4">
        <f t="shared" si="2"/>
        <v>31.646111999999999</v>
      </c>
      <c r="E9" s="4">
        <f t="shared" si="3"/>
        <v>31.670159499999997</v>
      </c>
      <c r="F9" s="4">
        <f t="shared" si="4"/>
        <v>31.010886679999999</v>
      </c>
      <c r="G9" s="4">
        <f t="shared" si="5"/>
        <v>32.11120356</v>
      </c>
      <c r="H9" s="4">
        <f t="shared" si="6"/>
        <v>31.518845599999999</v>
      </c>
      <c r="I9" s="4">
        <f t="shared" si="7"/>
        <v>31.36866152</v>
      </c>
      <c r="J9" s="4">
        <f t="shared" si="8"/>
        <v>31.806540200000001</v>
      </c>
      <c r="K9" s="6">
        <f t="shared" si="9"/>
        <v>32.8649165</v>
      </c>
      <c r="L9" s="4">
        <f t="shared" si="10"/>
        <v>0.55163927484631348</v>
      </c>
      <c r="N9" s="4">
        <f t="shared" si="11"/>
        <v>31.762168459999998</v>
      </c>
    </row>
    <row r="10" spans="1:14" x14ac:dyDescent="0.3">
      <c r="A10" s="6">
        <v>30</v>
      </c>
      <c r="B10" s="4">
        <f t="shared" si="0"/>
        <v>31.8335133</v>
      </c>
      <c r="C10" s="4">
        <f t="shared" si="1"/>
        <v>33.168385299999997</v>
      </c>
      <c r="D10" s="4">
        <f t="shared" si="2"/>
        <v>32.282967999999997</v>
      </c>
      <c r="E10" s="4">
        <f t="shared" si="3"/>
        <v>32.338644299999999</v>
      </c>
      <c r="F10" s="4">
        <f t="shared" si="4"/>
        <v>31.731657599999998</v>
      </c>
      <c r="G10" s="4">
        <f t="shared" si="5"/>
        <v>32.824921199999999</v>
      </c>
      <c r="H10" s="4">
        <f t="shared" si="6"/>
        <v>32.191417000000001</v>
      </c>
      <c r="I10" s="4">
        <f t="shared" si="7"/>
        <v>32.0614074</v>
      </c>
      <c r="J10" s="4">
        <f t="shared" si="8"/>
        <v>32.485906999999997</v>
      </c>
      <c r="K10" s="6">
        <f t="shared" si="9"/>
        <v>33.554636899999998</v>
      </c>
      <c r="L10" s="4">
        <f t="shared" si="10"/>
        <v>0.55066557035142794</v>
      </c>
      <c r="N10" s="4">
        <f t="shared" si="11"/>
        <v>32.447345800000001</v>
      </c>
    </row>
    <row r="11" spans="1:14" x14ac:dyDescent="0.3">
      <c r="A11" s="6">
        <v>31</v>
      </c>
      <c r="B11" s="4">
        <f t="shared" si="0"/>
        <v>32.5248457</v>
      </c>
      <c r="C11" s="4">
        <f t="shared" si="1"/>
        <v>33.854592460000006</v>
      </c>
      <c r="D11" s="4">
        <f t="shared" si="2"/>
        <v>32.919823999999998</v>
      </c>
      <c r="E11" s="4">
        <f t="shared" si="3"/>
        <v>33.0071291</v>
      </c>
      <c r="F11" s="4">
        <f t="shared" si="4"/>
        <v>32.452428519999998</v>
      </c>
      <c r="G11" s="4">
        <f t="shared" si="5"/>
        <v>33.538638840000004</v>
      </c>
      <c r="H11" s="4">
        <f t="shared" si="6"/>
        <v>32.863988400000004</v>
      </c>
      <c r="I11" s="4">
        <f t="shared" si="7"/>
        <v>32.754153279999997</v>
      </c>
      <c r="J11" s="4">
        <f t="shared" si="8"/>
        <v>33.165273800000001</v>
      </c>
      <c r="K11" s="6">
        <f t="shared" si="9"/>
        <v>34.244357300000004</v>
      </c>
      <c r="L11" s="4">
        <f t="shared" si="10"/>
        <v>0.55059982564023446</v>
      </c>
      <c r="N11" s="4">
        <f t="shared" si="11"/>
        <v>33.132523140000004</v>
      </c>
    </row>
    <row r="12" spans="1:14" x14ac:dyDescent="0.3">
      <c r="A12" s="6">
        <v>32</v>
      </c>
      <c r="B12" s="4">
        <f t="shared" si="0"/>
        <v>33.2161781</v>
      </c>
      <c r="C12" s="4">
        <f t="shared" si="1"/>
        <v>34.540799620000001</v>
      </c>
      <c r="D12" s="4">
        <f t="shared" si="2"/>
        <v>33.55668</v>
      </c>
      <c r="E12" s="4">
        <f t="shared" si="3"/>
        <v>33.675613900000002</v>
      </c>
      <c r="F12" s="4">
        <f t="shared" si="4"/>
        <v>33.173199439999998</v>
      </c>
      <c r="G12" s="4">
        <f t="shared" si="5"/>
        <v>34.252356480000003</v>
      </c>
      <c r="H12" s="4">
        <f t="shared" si="6"/>
        <v>33.536559799999999</v>
      </c>
      <c r="I12" s="4">
        <f t="shared" si="7"/>
        <v>33.446899160000001</v>
      </c>
      <c r="J12" s="4">
        <f t="shared" si="8"/>
        <v>33.844640600000005</v>
      </c>
      <c r="K12" s="6">
        <f t="shared" si="9"/>
        <v>34.934077700000003</v>
      </c>
      <c r="L12" s="4">
        <f t="shared" si="10"/>
        <v>0.55144236546237302</v>
      </c>
      <c r="N12" s="4">
        <f t="shared" si="11"/>
        <v>33.817700479999999</v>
      </c>
    </row>
    <row r="13" spans="1:14" x14ac:dyDescent="0.3">
      <c r="A13" s="6">
        <v>33</v>
      </c>
      <c r="B13" s="4">
        <f t="shared" si="0"/>
        <v>33.907510500000001</v>
      </c>
      <c r="C13" s="4">
        <f t="shared" si="1"/>
        <v>35.227006779999996</v>
      </c>
      <c r="D13" s="4">
        <f t="shared" si="2"/>
        <v>34.193536000000002</v>
      </c>
      <c r="E13" s="4">
        <f t="shared" si="3"/>
        <v>34.344098700000004</v>
      </c>
      <c r="F13" s="4">
        <f t="shared" si="4"/>
        <v>33.893970359999997</v>
      </c>
      <c r="G13" s="4">
        <f t="shared" si="5"/>
        <v>34.966074120000002</v>
      </c>
      <c r="H13" s="4">
        <f t="shared" si="6"/>
        <v>34.209131200000002</v>
      </c>
      <c r="I13" s="4">
        <f t="shared" si="7"/>
        <v>34.139645040000005</v>
      </c>
      <c r="J13" s="4">
        <f t="shared" si="8"/>
        <v>34.524007400000002</v>
      </c>
      <c r="K13" s="6">
        <f t="shared" si="9"/>
        <v>35.623798100000002</v>
      </c>
      <c r="L13" s="4">
        <f t="shared" si="10"/>
        <v>0.55318903971925337</v>
      </c>
      <c r="N13" s="4">
        <f t="shared" si="11"/>
        <v>34.502877820000002</v>
      </c>
    </row>
    <row r="14" spans="1:14" x14ac:dyDescent="0.3">
      <c r="A14" s="6">
        <v>34</v>
      </c>
      <c r="B14" s="4">
        <f t="shared" si="0"/>
        <v>34.598842900000001</v>
      </c>
      <c r="C14" s="4">
        <f t="shared" si="1"/>
        <v>35.913213940000006</v>
      </c>
      <c r="D14" s="4">
        <f t="shared" si="2"/>
        <v>34.830392000000003</v>
      </c>
      <c r="E14" s="4">
        <f t="shared" si="3"/>
        <v>35.012583499999998</v>
      </c>
      <c r="F14" s="4">
        <f t="shared" si="4"/>
        <v>34.614741279999997</v>
      </c>
      <c r="G14" s="4">
        <f t="shared" si="5"/>
        <v>35.679791760000001</v>
      </c>
      <c r="H14" s="4">
        <f t="shared" si="6"/>
        <v>34.881702600000004</v>
      </c>
      <c r="I14" s="4">
        <f t="shared" si="7"/>
        <v>34.832390920000002</v>
      </c>
      <c r="J14" s="4">
        <f t="shared" si="8"/>
        <v>35.203374199999999</v>
      </c>
      <c r="K14" s="6">
        <f t="shared" si="9"/>
        <v>36.313518500000001</v>
      </c>
      <c r="L14" s="4">
        <f t="shared" si="10"/>
        <v>0.55583132487417142</v>
      </c>
      <c r="N14" s="4">
        <f t="shared" si="11"/>
        <v>35.188055159999998</v>
      </c>
    </row>
    <row r="15" spans="1:14" x14ac:dyDescent="0.3">
      <c r="A15" s="6">
        <v>35</v>
      </c>
      <c r="B15" s="4">
        <f t="shared" si="0"/>
        <v>35.290175300000001</v>
      </c>
      <c r="C15" s="4">
        <f t="shared" si="1"/>
        <v>36.599421100000001</v>
      </c>
      <c r="D15" s="4">
        <f t="shared" si="2"/>
        <v>35.467247999999998</v>
      </c>
      <c r="E15" s="4">
        <f t="shared" si="3"/>
        <v>35.6810683</v>
      </c>
      <c r="F15" s="4">
        <f t="shared" si="4"/>
        <v>35.335512199999997</v>
      </c>
      <c r="G15" s="4">
        <f t="shared" si="5"/>
        <v>36.393509399999999</v>
      </c>
      <c r="H15" s="4">
        <f t="shared" si="6"/>
        <v>35.554273999999999</v>
      </c>
      <c r="I15" s="4">
        <f t="shared" si="7"/>
        <v>35.525136799999999</v>
      </c>
      <c r="J15" s="4">
        <f t="shared" si="8"/>
        <v>35.882741000000003</v>
      </c>
      <c r="K15" s="6">
        <f t="shared" si="9"/>
        <v>37.003238899999999</v>
      </c>
      <c r="L15" s="4">
        <f t="shared" si="10"/>
        <v>0.55935652902628608</v>
      </c>
      <c r="N15" s="4">
        <f t="shared" si="11"/>
        <v>35.873232499999993</v>
      </c>
    </row>
    <row r="16" spans="1:14" x14ac:dyDescent="0.3">
      <c r="A16" s="6">
        <v>36</v>
      </c>
      <c r="B16" s="4">
        <f t="shared" si="0"/>
        <v>35.981507700000002</v>
      </c>
      <c r="C16" s="4">
        <f t="shared" si="1"/>
        <v>37.285628260000003</v>
      </c>
      <c r="D16" s="4">
        <f t="shared" si="2"/>
        <v>36.104104</v>
      </c>
      <c r="E16" s="4">
        <f t="shared" si="3"/>
        <v>36.349553100000001</v>
      </c>
      <c r="F16" s="4">
        <f t="shared" si="4"/>
        <v>36.056283119999996</v>
      </c>
      <c r="G16" s="4">
        <f t="shared" si="5"/>
        <v>37.107227040000005</v>
      </c>
      <c r="H16" s="4">
        <f t="shared" si="6"/>
        <v>36.226845400000002</v>
      </c>
      <c r="I16" s="4">
        <f t="shared" si="7"/>
        <v>36.217882680000002</v>
      </c>
      <c r="J16" s="4">
        <f t="shared" si="8"/>
        <v>36.562107800000007</v>
      </c>
      <c r="K16" s="6">
        <f t="shared" si="9"/>
        <v>37.692959299999998</v>
      </c>
      <c r="L16" s="4">
        <f t="shared" si="10"/>
        <v>0.56374808933102782</v>
      </c>
      <c r="N16" s="4">
        <f t="shared" si="11"/>
        <v>36.558409840000003</v>
      </c>
    </row>
    <row r="17" spans="1:14" x14ac:dyDescent="0.3">
      <c r="A17" s="6">
        <v>37</v>
      </c>
      <c r="B17" s="4">
        <f t="shared" si="0"/>
        <v>36.672840100000002</v>
      </c>
      <c r="C17" s="4">
        <f t="shared" si="1"/>
        <v>37.971835420000005</v>
      </c>
      <c r="D17" s="4">
        <f t="shared" si="2"/>
        <v>36.740960000000001</v>
      </c>
      <c r="E17" s="4">
        <f t="shared" si="3"/>
        <v>37.018037900000003</v>
      </c>
      <c r="F17" s="4">
        <f t="shared" si="4"/>
        <v>36.777054039999996</v>
      </c>
      <c r="G17" s="4">
        <f t="shared" si="5"/>
        <v>37.820944680000004</v>
      </c>
      <c r="H17" s="4">
        <f t="shared" si="6"/>
        <v>36.899416800000004</v>
      </c>
      <c r="I17" s="4">
        <f t="shared" si="7"/>
        <v>36.910628560000006</v>
      </c>
      <c r="J17" s="4">
        <f t="shared" si="8"/>
        <v>37.241474600000004</v>
      </c>
      <c r="K17" s="6">
        <f t="shared" si="9"/>
        <v>38.382679699999997</v>
      </c>
      <c r="L17" s="4">
        <f t="shared" si="10"/>
        <v>0.56898594595255669</v>
      </c>
      <c r="N17" s="4">
        <f t="shared" si="11"/>
        <v>37.243587180000006</v>
      </c>
    </row>
    <row r="18" spans="1:14" x14ac:dyDescent="0.3">
      <c r="A18" s="6">
        <v>38</v>
      </c>
      <c r="B18" s="4">
        <f t="shared" si="0"/>
        <v>37.364172499999995</v>
      </c>
      <c r="C18" s="4">
        <f t="shared" si="1"/>
        <v>38.65804258</v>
      </c>
      <c r="D18" s="4">
        <f t="shared" si="2"/>
        <v>37.377815999999996</v>
      </c>
      <c r="E18" s="4">
        <f t="shared" si="3"/>
        <v>37.686522699999998</v>
      </c>
      <c r="F18" s="4">
        <f t="shared" si="4"/>
        <v>37.497824960000003</v>
      </c>
      <c r="G18" s="4">
        <f t="shared" si="5"/>
        <v>38.534662320000002</v>
      </c>
      <c r="H18" s="4">
        <f t="shared" si="6"/>
        <v>37.5719882</v>
      </c>
      <c r="I18" s="4">
        <f t="shared" si="7"/>
        <v>37.603374439999996</v>
      </c>
      <c r="J18" s="4">
        <f t="shared" si="8"/>
        <v>37.9208414</v>
      </c>
      <c r="K18" s="6">
        <f t="shared" si="9"/>
        <v>39.072400099999996</v>
      </c>
      <c r="L18" s="4">
        <f t="shared" si="10"/>
        <v>0.57504697370367974</v>
      </c>
      <c r="N18" s="4">
        <f t="shared" si="11"/>
        <v>37.928764519999994</v>
      </c>
    </row>
    <row r="19" spans="1:14" x14ac:dyDescent="0.3">
      <c r="A19" s="6">
        <v>39</v>
      </c>
      <c r="B19" s="4">
        <f t="shared" si="0"/>
        <v>38.055504899999995</v>
      </c>
      <c r="C19" s="4">
        <f t="shared" si="1"/>
        <v>39.344249740000002</v>
      </c>
      <c r="D19" s="4">
        <f t="shared" si="2"/>
        <v>38.014672000000004</v>
      </c>
      <c r="E19" s="4">
        <f t="shared" si="3"/>
        <v>38.355007499999999</v>
      </c>
      <c r="F19" s="4">
        <f t="shared" si="4"/>
        <v>38.218595880000002</v>
      </c>
      <c r="G19" s="4">
        <f t="shared" si="5"/>
        <v>39.248379960000001</v>
      </c>
      <c r="H19" s="4">
        <f t="shared" si="6"/>
        <v>38.244559600000002</v>
      </c>
      <c r="I19" s="4">
        <f t="shared" si="7"/>
        <v>38.29612032</v>
      </c>
      <c r="J19" s="4">
        <f t="shared" si="8"/>
        <v>38.600208199999997</v>
      </c>
      <c r="K19" s="6">
        <f t="shared" si="9"/>
        <v>39.762120499999995</v>
      </c>
      <c r="L19" s="4">
        <f t="shared" si="10"/>
        <v>0.58190545112336323</v>
      </c>
      <c r="N19" s="4">
        <f t="shared" si="11"/>
        <v>38.613941859999997</v>
      </c>
    </row>
    <row r="20" spans="1:14" x14ac:dyDescent="0.3">
      <c r="A20" s="6">
        <v>40</v>
      </c>
      <c r="B20" s="4">
        <f t="shared" si="0"/>
        <v>38.746837299999996</v>
      </c>
      <c r="C20" s="4">
        <f t="shared" si="1"/>
        <v>40.030456900000004</v>
      </c>
      <c r="D20" s="4">
        <f t="shared" si="2"/>
        <v>38.651527999999999</v>
      </c>
      <c r="E20" s="4">
        <f t="shared" si="3"/>
        <v>39.023492300000001</v>
      </c>
      <c r="F20" s="4">
        <f t="shared" si="4"/>
        <v>38.939366800000002</v>
      </c>
      <c r="G20" s="4">
        <f t="shared" si="5"/>
        <v>39.9620976</v>
      </c>
      <c r="H20" s="4">
        <f t="shared" si="6"/>
        <v>38.917130999999998</v>
      </c>
      <c r="I20" s="4">
        <f t="shared" si="7"/>
        <v>38.988866200000004</v>
      </c>
      <c r="J20" s="4">
        <f t="shared" si="8"/>
        <v>39.279575000000001</v>
      </c>
      <c r="K20" s="6">
        <f t="shared" si="9"/>
        <v>40.451840900000001</v>
      </c>
      <c r="L20" s="4">
        <f t="shared" si="10"/>
        <v>0.58953354691273097</v>
      </c>
      <c r="N20" s="4">
        <f t="shared" si="11"/>
        <v>39.2991192</v>
      </c>
    </row>
    <row r="21" spans="1:14" x14ac:dyDescent="0.3">
      <c r="A21" s="6">
        <v>41</v>
      </c>
      <c r="B21" s="4">
        <f t="shared" si="0"/>
        <v>39.438169699999996</v>
      </c>
      <c r="C21" s="4">
        <f t="shared" si="1"/>
        <v>40.716664059999999</v>
      </c>
      <c r="D21" s="4">
        <f t="shared" si="2"/>
        <v>39.288384000000001</v>
      </c>
      <c r="E21" s="4">
        <f t="shared" si="3"/>
        <v>39.691977100000003</v>
      </c>
      <c r="F21" s="4">
        <f t="shared" si="4"/>
        <v>39.660137720000002</v>
      </c>
      <c r="G21" s="4">
        <f t="shared" si="5"/>
        <v>40.675815239999999</v>
      </c>
      <c r="H21" s="4">
        <f t="shared" si="6"/>
        <v>39.5897024</v>
      </c>
      <c r="I21" s="4">
        <f t="shared" si="7"/>
        <v>39.681612080000001</v>
      </c>
      <c r="J21" s="4">
        <f t="shared" si="8"/>
        <v>39.958941800000005</v>
      </c>
      <c r="K21" s="6">
        <f t="shared" si="9"/>
        <v>41.141561299999999</v>
      </c>
      <c r="L21" s="4">
        <f t="shared" si="10"/>
        <v>0.59790180517457348</v>
      </c>
      <c r="N21" s="4">
        <f t="shared" si="11"/>
        <v>39.984296539999995</v>
      </c>
    </row>
    <row r="22" spans="1:14" x14ac:dyDescent="0.3">
      <c r="A22" s="6">
        <v>42</v>
      </c>
      <c r="B22" s="4">
        <f t="shared" si="0"/>
        <v>40.129502099999996</v>
      </c>
      <c r="C22" s="4">
        <f t="shared" si="1"/>
        <v>41.402871220000002</v>
      </c>
      <c r="D22" s="4">
        <f t="shared" si="2"/>
        <v>39.925240000000002</v>
      </c>
      <c r="E22" s="4">
        <f t="shared" si="3"/>
        <v>40.360461899999997</v>
      </c>
      <c r="F22" s="4">
        <f t="shared" si="4"/>
        <v>40.380908640000001</v>
      </c>
      <c r="G22" s="4">
        <f t="shared" si="5"/>
        <v>41.389532880000004</v>
      </c>
      <c r="H22" s="4">
        <f t="shared" si="6"/>
        <v>40.262273800000003</v>
      </c>
      <c r="I22" s="4">
        <f t="shared" si="7"/>
        <v>40.374357959999998</v>
      </c>
      <c r="J22" s="4">
        <f t="shared" si="8"/>
        <v>40.638308600000002</v>
      </c>
      <c r="K22" s="6">
        <f t="shared" si="9"/>
        <v>41.831281699999998</v>
      </c>
      <c r="L22" s="4">
        <f t="shared" si="10"/>
        <v>0.60697961344151963</v>
      </c>
      <c r="N22" s="4">
        <f t="shared" si="11"/>
        <v>40.669473879999998</v>
      </c>
    </row>
    <row r="23" spans="1:14" x14ac:dyDescent="0.3">
      <c r="A23" s="6">
        <v>43</v>
      </c>
      <c r="B23" s="4">
        <f t="shared" si="0"/>
        <v>40.820834499999997</v>
      </c>
      <c r="C23" s="4">
        <f t="shared" si="1"/>
        <v>42.089078380000004</v>
      </c>
      <c r="D23" s="4">
        <f t="shared" si="2"/>
        <v>40.562095999999997</v>
      </c>
      <c r="E23" s="4">
        <f t="shared" si="3"/>
        <v>41.028946699999999</v>
      </c>
      <c r="F23" s="4">
        <f t="shared" si="4"/>
        <v>41.101679560000001</v>
      </c>
      <c r="G23" s="4">
        <f t="shared" si="5"/>
        <v>42.103250520000003</v>
      </c>
      <c r="H23" s="4">
        <f t="shared" si="6"/>
        <v>40.934845199999998</v>
      </c>
      <c r="I23" s="4">
        <f t="shared" si="7"/>
        <v>41.067103840000001</v>
      </c>
      <c r="J23" s="4">
        <f t="shared" si="8"/>
        <v>41.317675399999999</v>
      </c>
      <c r="K23" s="6">
        <f t="shared" si="9"/>
        <v>42.521002100000004</v>
      </c>
      <c r="L23" s="4">
        <f t="shared" si="10"/>
        <v>0.61673564064622766</v>
      </c>
      <c r="N23" s="4">
        <f t="shared" si="11"/>
        <v>41.354651220000008</v>
      </c>
    </row>
    <row r="24" spans="1:14" x14ac:dyDescent="0.3">
      <c r="A24" s="6">
        <v>44</v>
      </c>
      <c r="B24" s="4">
        <f t="shared" si="0"/>
        <v>41.512166899999997</v>
      </c>
      <c r="C24" s="4">
        <f t="shared" si="1"/>
        <v>42.775285539999999</v>
      </c>
      <c r="D24" s="4">
        <f t="shared" si="2"/>
        <v>41.198951999999998</v>
      </c>
      <c r="E24" s="4">
        <f t="shared" si="3"/>
        <v>41.6974315</v>
      </c>
      <c r="F24" s="4">
        <f t="shared" si="4"/>
        <v>41.822450480000001</v>
      </c>
      <c r="G24" s="4">
        <f t="shared" si="5"/>
        <v>42.816968160000002</v>
      </c>
      <c r="H24" s="4">
        <f t="shared" si="6"/>
        <v>41.607416600000001</v>
      </c>
      <c r="I24" s="4">
        <f t="shared" si="7"/>
        <v>41.759849720000005</v>
      </c>
      <c r="J24" s="4">
        <f t="shared" si="8"/>
        <v>41.997042200000003</v>
      </c>
      <c r="K24" s="6">
        <f t="shared" si="9"/>
        <v>43.210722500000003</v>
      </c>
      <c r="L24" s="4">
        <f t="shared" si="10"/>
        <v>0.62713823560686921</v>
      </c>
      <c r="N24" s="4">
        <f t="shared" si="11"/>
        <v>42.039828560000004</v>
      </c>
    </row>
    <row r="25" spans="1:14" x14ac:dyDescent="0.3">
      <c r="A25" s="6">
        <v>45</v>
      </c>
      <c r="B25" s="4">
        <f t="shared" si="0"/>
        <v>42.203499299999997</v>
      </c>
      <c r="C25" s="4">
        <f t="shared" si="1"/>
        <v>43.461492700000001</v>
      </c>
      <c r="D25" s="4">
        <f t="shared" si="2"/>
        <v>41.835808</v>
      </c>
      <c r="E25" s="4">
        <f t="shared" si="3"/>
        <v>42.365916300000002</v>
      </c>
      <c r="F25" s="4">
        <f t="shared" si="4"/>
        <v>42.5432214</v>
      </c>
      <c r="G25" s="4">
        <f t="shared" si="5"/>
        <v>43.530685800000001</v>
      </c>
      <c r="H25" s="4">
        <f t="shared" si="6"/>
        <v>42.279988000000003</v>
      </c>
      <c r="I25" s="4">
        <f t="shared" si="7"/>
        <v>42.452595600000002</v>
      </c>
      <c r="J25" s="4">
        <f t="shared" si="8"/>
        <v>42.676409000000007</v>
      </c>
      <c r="K25" s="6">
        <f t="shared" si="9"/>
        <v>43.900442900000002</v>
      </c>
      <c r="L25" s="4">
        <f t="shared" si="10"/>
        <v>0.63815577995029882</v>
      </c>
      <c r="N25" s="4">
        <f t="shared" si="11"/>
        <v>42.725005900000006</v>
      </c>
    </row>
    <row r="26" spans="1:14" x14ac:dyDescent="0.3">
      <c r="A26" s="6">
        <v>46</v>
      </c>
      <c r="B26" s="4">
        <f t="shared" si="0"/>
        <v>42.894831699999997</v>
      </c>
      <c r="C26" s="4">
        <f t="shared" si="1"/>
        <v>44.147699860000003</v>
      </c>
      <c r="D26" s="4">
        <f t="shared" si="2"/>
        <v>42.472663999999995</v>
      </c>
      <c r="E26" s="4">
        <f t="shared" si="3"/>
        <v>43.034401099999997</v>
      </c>
      <c r="F26" s="4">
        <f t="shared" si="4"/>
        <v>43.26399232</v>
      </c>
      <c r="G26" s="4">
        <f t="shared" si="5"/>
        <v>44.244403440000006</v>
      </c>
      <c r="H26" s="4">
        <f t="shared" si="6"/>
        <v>42.952559399999998</v>
      </c>
      <c r="I26" s="4">
        <f t="shared" si="7"/>
        <v>43.145341479999999</v>
      </c>
      <c r="J26" s="4">
        <f t="shared" si="8"/>
        <v>43.355775800000004</v>
      </c>
      <c r="K26" s="6">
        <f t="shared" si="9"/>
        <v>44.5901633</v>
      </c>
      <c r="L26" s="4">
        <f t="shared" si="10"/>
        <v>0.64975699243251495</v>
      </c>
      <c r="N26" s="4">
        <f t="shared" si="11"/>
        <v>43.410183240000002</v>
      </c>
    </row>
    <row r="27" spans="1:14" x14ac:dyDescent="0.3">
      <c r="A27" s="6">
        <v>47</v>
      </c>
      <c r="B27" s="4">
        <f t="shared" si="0"/>
        <v>43.586164099999998</v>
      </c>
      <c r="C27" s="4">
        <f t="shared" si="1"/>
        <v>44.833907019999998</v>
      </c>
      <c r="D27" s="4">
        <f t="shared" si="2"/>
        <v>43.109520000000003</v>
      </c>
      <c r="E27" s="4">
        <f t="shared" si="3"/>
        <v>43.702885899999998</v>
      </c>
      <c r="F27" s="4">
        <f t="shared" si="4"/>
        <v>43.984763239999999</v>
      </c>
      <c r="G27" s="4">
        <f t="shared" si="5"/>
        <v>44.958121080000005</v>
      </c>
      <c r="H27" s="4">
        <f t="shared" si="6"/>
        <v>43.625130800000001</v>
      </c>
      <c r="I27" s="4">
        <f t="shared" si="7"/>
        <v>43.838087360000003</v>
      </c>
      <c r="J27" s="4">
        <f t="shared" si="8"/>
        <v>44.0351426</v>
      </c>
      <c r="K27" s="6">
        <f t="shared" si="9"/>
        <v>45.279883699999999</v>
      </c>
      <c r="L27" s="4">
        <f t="shared" si="10"/>
        <v>0.66191118418788319</v>
      </c>
      <c r="N27" s="4">
        <f t="shared" si="11"/>
        <v>44.095360579999998</v>
      </c>
    </row>
    <row r="28" spans="1:14" x14ac:dyDescent="0.3">
      <c r="A28" s="6">
        <v>48</v>
      </c>
      <c r="B28" s="4">
        <f t="shared" si="0"/>
        <v>44.277496499999998</v>
      </c>
      <c r="C28" s="4">
        <f t="shared" si="1"/>
        <v>45.520114180000007</v>
      </c>
      <c r="D28" s="4">
        <f t="shared" si="2"/>
        <v>43.746375999999998</v>
      </c>
      <c r="E28" s="4">
        <f t="shared" si="3"/>
        <v>44.3713707</v>
      </c>
      <c r="F28" s="4">
        <f t="shared" si="4"/>
        <v>44.705534159999999</v>
      </c>
      <c r="G28" s="4">
        <f t="shared" si="5"/>
        <v>45.671838720000004</v>
      </c>
      <c r="H28" s="4">
        <f t="shared" si="6"/>
        <v>44.297702200000003</v>
      </c>
      <c r="I28" s="4">
        <f t="shared" si="7"/>
        <v>44.530833240000007</v>
      </c>
      <c r="J28" s="4">
        <f t="shared" si="8"/>
        <v>44.714509400000004</v>
      </c>
      <c r="K28" s="6">
        <f t="shared" si="9"/>
        <v>45.969604099999998</v>
      </c>
      <c r="L28" s="4">
        <f t="shared" si="10"/>
        <v>0.67458846647282755</v>
      </c>
      <c r="N28" s="4">
        <f t="shared" si="11"/>
        <v>44.780537919999993</v>
      </c>
    </row>
    <row r="29" spans="1:14" x14ac:dyDescent="0.3">
      <c r="A29" s="6">
        <v>49</v>
      </c>
      <c r="B29" s="4">
        <f t="shared" si="0"/>
        <v>44.968828899999998</v>
      </c>
      <c r="C29" s="4">
        <f t="shared" si="1"/>
        <v>46.206321340000002</v>
      </c>
      <c r="D29" s="4">
        <f t="shared" si="2"/>
        <v>44.383232</v>
      </c>
      <c r="E29" s="4">
        <f t="shared" si="3"/>
        <v>45.039855500000002</v>
      </c>
      <c r="F29" s="4">
        <f t="shared" si="4"/>
        <v>45.426305079999999</v>
      </c>
      <c r="G29" s="4">
        <f t="shared" si="5"/>
        <v>46.385556360000002</v>
      </c>
      <c r="H29" s="4">
        <f t="shared" si="6"/>
        <v>44.970273599999999</v>
      </c>
      <c r="I29" s="4">
        <f t="shared" si="7"/>
        <v>45.223579119999997</v>
      </c>
      <c r="J29" s="4">
        <f t="shared" si="8"/>
        <v>45.393876200000001</v>
      </c>
      <c r="K29" s="6">
        <f t="shared" si="9"/>
        <v>46.659324499999997</v>
      </c>
      <c r="L29" s="4">
        <f t="shared" si="10"/>
        <v>0.68775991396010161</v>
      </c>
      <c r="N29" s="4">
        <f t="shared" si="11"/>
        <v>45.465715260000003</v>
      </c>
    </row>
    <row r="30" spans="1:14" x14ac:dyDescent="0.3">
      <c r="A30" s="6">
        <v>50</v>
      </c>
      <c r="B30" s="4">
        <f t="shared" si="0"/>
        <v>45.660161299999999</v>
      </c>
      <c r="C30" s="4">
        <f t="shared" si="1"/>
        <v>46.892528499999997</v>
      </c>
      <c r="D30" s="4">
        <f t="shared" si="2"/>
        <v>45.020088000000001</v>
      </c>
      <c r="E30" s="4">
        <f t="shared" si="3"/>
        <v>45.708340299999996</v>
      </c>
      <c r="F30" s="4">
        <f t="shared" si="4"/>
        <v>46.147075999999998</v>
      </c>
      <c r="G30" s="4">
        <f t="shared" si="5"/>
        <v>47.099274000000001</v>
      </c>
      <c r="H30" s="4">
        <f t="shared" si="6"/>
        <v>45.642845000000001</v>
      </c>
      <c r="I30" s="4">
        <f t="shared" si="7"/>
        <v>45.916325000000001</v>
      </c>
      <c r="J30" s="4">
        <f t="shared" si="8"/>
        <v>46.073243000000005</v>
      </c>
      <c r="K30" s="6">
        <f t="shared" si="9"/>
        <v>47.349044900000003</v>
      </c>
      <c r="L30" s="4">
        <f t="shared" si="10"/>
        <v>0.70139768762788524</v>
      </c>
      <c r="N30" s="4">
        <f t="shared" si="11"/>
        <v>46.150892599999999</v>
      </c>
    </row>
    <row r="31" spans="1:14" x14ac:dyDescent="0.3">
      <c r="A31" s="6">
        <v>51</v>
      </c>
      <c r="B31" s="4">
        <f t="shared" si="0"/>
        <v>46.351493699999999</v>
      </c>
      <c r="C31" s="4">
        <f t="shared" si="1"/>
        <v>47.578735660000007</v>
      </c>
      <c r="D31" s="4">
        <f t="shared" si="2"/>
        <v>45.656943999999996</v>
      </c>
      <c r="E31" s="4">
        <f t="shared" si="3"/>
        <v>46.376825099999998</v>
      </c>
      <c r="F31" s="4">
        <f t="shared" si="4"/>
        <v>46.867846919999998</v>
      </c>
      <c r="G31" s="4">
        <f t="shared" si="5"/>
        <v>47.812991640000007</v>
      </c>
      <c r="H31" s="4">
        <f t="shared" si="6"/>
        <v>46.315416399999997</v>
      </c>
      <c r="I31" s="4">
        <f t="shared" si="7"/>
        <v>46.609070880000004</v>
      </c>
      <c r="J31" s="4">
        <f t="shared" si="8"/>
        <v>46.752609800000002</v>
      </c>
      <c r="K31" s="6">
        <f t="shared" si="9"/>
        <v>48.038765300000001</v>
      </c>
      <c r="L31" s="4">
        <f t="shared" si="10"/>
        <v>0.71547512184294582</v>
      </c>
      <c r="N31" s="4">
        <f t="shared" si="11"/>
        <v>46.836069940000002</v>
      </c>
    </row>
    <row r="32" spans="1:14" x14ac:dyDescent="0.3">
      <c r="A32" s="6">
        <v>52</v>
      </c>
      <c r="B32" s="4">
        <f t="shared" si="0"/>
        <v>47.042826099999999</v>
      </c>
      <c r="C32" s="4">
        <f t="shared" si="1"/>
        <v>48.264942820000002</v>
      </c>
      <c r="D32" s="4">
        <f t="shared" si="2"/>
        <v>46.293800000000005</v>
      </c>
      <c r="E32" s="4">
        <f t="shared" si="3"/>
        <v>47.045309899999999</v>
      </c>
      <c r="F32" s="4">
        <f t="shared" si="4"/>
        <v>47.588617839999998</v>
      </c>
      <c r="G32" s="4">
        <f t="shared" si="5"/>
        <v>48.526709280000006</v>
      </c>
      <c r="H32" s="4">
        <f t="shared" si="6"/>
        <v>46.987987799999999</v>
      </c>
      <c r="I32" s="4">
        <f t="shared" si="7"/>
        <v>47.301816760000008</v>
      </c>
      <c r="J32" s="4">
        <f t="shared" si="8"/>
        <v>47.431976600000006</v>
      </c>
      <c r="K32" s="6">
        <f t="shared" si="9"/>
        <v>48.7284857</v>
      </c>
      <c r="L32" s="4">
        <f t="shared" si="10"/>
        <v>0.72996678044257335</v>
      </c>
      <c r="N32" s="4">
        <f t="shared" si="11"/>
        <v>47.521247280000004</v>
      </c>
    </row>
    <row r="33" spans="1:14" x14ac:dyDescent="0.3">
      <c r="A33" s="6">
        <v>53</v>
      </c>
      <c r="B33" s="4">
        <f t="shared" si="0"/>
        <v>47.734158499999999</v>
      </c>
      <c r="C33" s="4">
        <f t="shared" si="1"/>
        <v>48.951149979999997</v>
      </c>
      <c r="D33" s="4">
        <f t="shared" si="2"/>
        <v>46.930655999999999</v>
      </c>
      <c r="E33" s="4">
        <f t="shared" si="3"/>
        <v>47.713794700000001</v>
      </c>
      <c r="F33" s="4">
        <f t="shared" si="4"/>
        <v>48.309388759999997</v>
      </c>
      <c r="G33" s="4">
        <f t="shared" si="5"/>
        <v>49.240426920000004</v>
      </c>
      <c r="H33" s="4">
        <f t="shared" si="6"/>
        <v>47.660559200000002</v>
      </c>
      <c r="I33" s="4">
        <f t="shared" si="7"/>
        <v>47.994562639999998</v>
      </c>
      <c r="J33" s="4">
        <f t="shared" si="8"/>
        <v>48.111343400000003</v>
      </c>
      <c r="K33" s="6">
        <f t="shared" si="9"/>
        <v>49.418206099999999</v>
      </c>
      <c r="L33" s="4">
        <f t="shared" si="10"/>
        <v>0.74484848655972324</v>
      </c>
      <c r="N33" s="4">
        <f t="shared" si="11"/>
        <v>48.206424620000007</v>
      </c>
    </row>
    <row r="34" spans="1:14" x14ac:dyDescent="0.3">
      <c r="A34" s="6">
        <v>54</v>
      </c>
      <c r="B34" s="4">
        <f t="shared" si="0"/>
        <v>48.425490899999993</v>
      </c>
      <c r="C34" s="4">
        <f t="shared" si="1"/>
        <v>49.637357140000006</v>
      </c>
      <c r="D34" s="4">
        <f t="shared" si="2"/>
        <v>47.567511999999994</v>
      </c>
      <c r="E34" s="4">
        <f t="shared" si="3"/>
        <v>48.382279499999996</v>
      </c>
      <c r="F34" s="4">
        <f t="shared" si="4"/>
        <v>49.030159680000004</v>
      </c>
      <c r="G34" s="4">
        <f t="shared" si="5"/>
        <v>49.954144560000003</v>
      </c>
      <c r="H34" s="4">
        <f t="shared" si="6"/>
        <v>48.333130599999997</v>
      </c>
      <c r="I34" s="4">
        <f t="shared" si="7"/>
        <v>48.687308520000002</v>
      </c>
      <c r="J34" s="4">
        <f t="shared" si="8"/>
        <v>48.790710199999999</v>
      </c>
      <c r="K34" s="6">
        <f t="shared" si="9"/>
        <v>50.107926499999998</v>
      </c>
      <c r="L34" s="4">
        <f t="shared" si="10"/>
        <v>0.76009733068734042</v>
      </c>
      <c r="N34" s="4">
        <f t="shared" si="11"/>
        <v>48.891601960000003</v>
      </c>
    </row>
    <row r="35" spans="1:14" ht="15" thickBot="1" x14ac:dyDescent="0.35">
      <c r="A35" s="7">
        <v>55</v>
      </c>
      <c r="B35" s="8">
        <f t="shared" si="0"/>
        <v>49.116823299999993</v>
      </c>
      <c r="C35" s="8">
        <f t="shared" si="1"/>
        <v>50.323564300000001</v>
      </c>
      <c r="D35" s="8">
        <f t="shared" si="2"/>
        <v>48.204368000000002</v>
      </c>
      <c r="E35" s="8">
        <f t="shared" si="3"/>
        <v>49.050764299999997</v>
      </c>
      <c r="F35" s="8">
        <f t="shared" si="4"/>
        <v>49.750930600000004</v>
      </c>
      <c r="G35" s="8">
        <f t="shared" si="5"/>
        <v>50.667862200000002</v>
      </c>
      <c r="H35" s="8">
        <f t="shared" si="6"/>
        <v>49.005701999999999</v>
      </c>
      <c r="I35" s="8">
        <f t="shared" si="7"/>
        <v>49.380054400000006</v>
      </c>
      <c r="J35" s="8">
        <f t="shared" si="8"/>
        <v>49.470077000000003</v>
      </c>
      <c r="K35" s="7">
        <f t="shared" si="9"/>
        <v>50.797646899999997</v>
      </c>
      <c r="L35" s="8">
        <f t="shared" si="10"/>
        <v>0.77569166110820997</v>
      </c>
      <c r="N35" s="8">
        <f t="shared" si="11"/>
        <v>49.576779300000005</v>
      </c>
    </row>
    <row r="38" spans="1:14" x14ac:dyDescent="0.3">
      <c r="A38">
        <f>A5*4</f>
        <v>100</v>
      </c>
    </row>
    <row r="39" spans="1:14" x14ac:dyDescent="0.3">
      <c r="A39">
        <f t="shared" ref="A39:A68" si="12">A6*4</f>
        <v>104</v>
      </c>
    </row>
    <row r="40" spans="1:14" x14ac:dyDescent="0.3">
      <c r="A40">
        <f t="shared" si="12"/>
        <v>108</v>
      </c>
    </row>
    <row r="41" spans="1:14" x14ac:dyDescent="0.3">
      <c r="A41">
        <f t="shared" si="12"/>
        <v>112</v>
      </c>
    </row>
    <row r="42" spans="1:14" x14ac:dyDescent="0.3">
      <c r="A42">
        <f t="shared" si="12"/>
        <v>116</v>
      </c>
    </row>
    <row r="43" spans="1:14" x14ac:dyDescent="0.3">
      <c r="A43">
        <f t="shared" si="12"/>
        <v>120</v>
      </c>
    </row>
    <row r="44" spans="1:14" x14ac:dyDescent="0.3">
      <c r="A44">
        <f t="shared" si="12"/>
        <v>124</v>
      </c>
    </row>
    <row r="45" spans="1:14" x14ac:dyDescent="0.3">
      <c r="A45">
        <f t="shared" si="12"/>
        <v>128</v>
      </c>
    </row>
    <row r="46" spans="1:14" x14ac:dyDescent="0.3">
      <c r="A46">
        <f t="shared" si="12"/>
        <v>132</v>
      </c>
    </row>
    <row r="47" spans="1:14" x14ac:dyDescent="0.3">
      <c r="A47">
        <f t="shared" si="12"/>
        <v>136</v>
      </c>
    </row>
    <row r="48" spans="1:14" x14ac:dyDescent="0.3">
      <c r="A48">
        <f t="shared" si="12"/>
        <v>140</v>
      </c>
    </row>
    <row r="49" spans="1:1" x14ac:dyDescent="0.3">
      <c r="A49">
        <f t="shared" si="12"/>
        <v>144</v>
      </c>
    </row>
    <row r="50" spans="1:1" x14ac:dyDescent="0.3">
      <c r="A50">
        <f t="shared" si="12"/>
        <v>148</v>
      </c>
    </row>
    <row r="51" spans="1:1" x14ac:dyDescent="0.3">
      <c r="A51">
        <f t="shared" si="12"/>
        <v>152</v>
      </c>
    </row>
    <row r="52" spans="1:1" x14ac:dyDescent="0.3">
      <c r="A52">
        <f t="shared" si="12"/>
        <v>156</v>
      </c>
    </row>
    <row r="53" spans="1:1" x14ac:dyDescent="0.3">
      <c r="A53">
        <f t="shared" si="12"/>
        <v>160</v>
      </c>
    </row>
    <row r="54" spans="1:1" x14ac:dyDescent="0.3">
      <c r="A54">
        <f t="shared" si="12"/>
        <v>164</v>
      </c>
    </row>
    <row r="55" spans="1:1" x14ac:dyDescent="0.3">
      <c r="A55">
        <f t="shared" si="12"/>
        <v>168</v>
      </c>
    </row>
    <row r="56" spans="1:1" x14ac:dyDescent="0.3">
      <c r="A56">
        <f t="shared" si="12"/>
        <v>172</v>
      </c>
    </row>
    <row r="57" spans="1:1" x14ac:dyDescent="0.3">
      <c r="A57">
        <f t="shared" si="12"/>
        <v>176</v>
      </c>
    </row>
    <row r="58" spans="1:1" x14ac:dyDescent="0.3">
      <c r="A58">
        <f t="shared" si="12"/>
        <v>180</v>
      </c>
    </row>
    <row r="59" spans="1:1" x14ac:dyDescent="0.3">
      <c r="A59">
        <f t="shared" si="12"/>
        <v>184</v>
      </c>
    </row>
    <row r="60" spans="1:1" x14ac:dyDescent="0.3">
      <c r="A60">
        <f t="shared" si="12"/>
        <v>188</v>
      </c>
    </row>
    <row r="61" spans="1:1" x14ac:dyDescent="0.3">
      <c r="A61">
        <f t="shared" si="12"/>
        <v>192</v>
      </c>
    </row>
    <row r="62" spans="1:1" x14ac:dyDescent="0.3">
      <c r="A62">
        <f t="shared" si="12"/>
        <v>196</v>
      </c>
    </row>
    <row r="63" spans="1:1" x14ac:dyDescent="0.3">
      <c r="A63">
        <f>A30*4</f>
        <v>200</v>
      </c>
    </row>
    <row r="64" spans="1:1" x14ac:dyDescent="0.3">
      <c r="A64">
        <f t="shared" si="12"/>
        <v>204</v>
      </c>
    </row>
    <row r="65" spans="1:1" x14ac:dyDescent="0.3">
      <c r="A65">
        <f t="shared" si="12"/>
        <v>208</v>
      </c>
    </row>
    <row r="66" spans="1:1" x14ac:dyDescent="0.3">
      <c r="A66">
        <f t="shared" si="12"/>
        <v>212</v>
      </c>
    </row>
    <row r="67" spans="1:1" x14ac:dyDescent="0.3">
      <c r="A67">
        <f t="shared" si="12"/>
        <v>216</v>
      </c>
    </row>
    <row r="68" spans="1:1" x14ac:dyDescent="0.3">
      <c r="A68">
        <f t="shared" si="12"/>
        <v>220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Velasquez</dc:creator>
  <cp:lastModifiedBy>Juan Velasquez</cp:lastModifiedBy>
  <dcterms:created xsi:type="dcterms:W3CDTF">2020-09-24T15:36:11Z</dcterms:created>
  <dcterms:modified xsi:type="dcterms:W3CDTF">2020-11-05T17:11:19Z</dcterms:modified>
</cp:coreProperties>
</file>