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Calibracion\AMG88xxUFluidico\"/>
    </mc:Choice>
  </mc:AlternateContent>
  <xr:revisionPtr revIDLastSave="0" documentId="13_ncr:1_{DA6718B7-2E9D-41D4-A7DD-73F93E894056}" xr6:coauthVersionLast="45" xr6:coauthVersionMax="45" xr10:uidLastSave="{00000000-0000-0000-0000-000000000000}"/>
  <bookViews>
    <workbookView xWindow="-108" yWindow="-108" windowWidth="23256" windowHeight="12576" xr2:uid="{DA0640DD-A1F5-405C-A4F9-6D443E835CD6}"/>
  </bookViews>
  <sheets>
    <sheet name="Sheet1" sheetId="1" r:id="rId1"/>
  </sheets>
  <definedNames>
    <definedName name="solver_adj" localSheetId="0" hidden="1">Sheet1!$B$8:$K$8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1.1508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1" l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37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5" i="1"/>
  <c r="L6" i="1" l="1"/>
  <c r="L5" i="1"/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N14" i="1" l="1"/>
  <c r="N20" i="1"/>
  <c r="N28" i="1"/>
  <c r="N33" i="1"/>
  <c r="N24" i="1"/>
  <c r="N8" i="1"/>
  <c r="N16" i="1"/>
  <c r="N32" i="1"/>
  <c r="N30" i="1" l="1"/>
  <c r="N34" i="1"/>
  <c r="N26" i="1"/>
  <c r="N10" i="1"/>
  <c r="N25" i="1"/>
  <c r="N17" i="1"/>
  <c r="N9" i="1"/>
  <c r="N19" i="1"/>
  <c r="N12" i="1"/>
  <c r="N29" i="1"/>
  <c r="N21" i="1"/>
  <c r="N13" i="1"/>
  <c r="N5" i="1"/>
  <c r="N23" i="1"/>
  <c r="N15" i="1"/>
  <c r="N7" i="1"/>
  <c r="N22" i="1"/>
  <c r="N27" i="1"/>
  <c r="N18" i="1"/>
  <c r="N31" i="1"/>
  <c r="N35" i="1"/>
  <c r="N11" i="1"/>
  <c r="N6" i="1"/>
</calcChain>
</file>

<file path=xl/sharedStrings.xml><?xml version="1.0" encoding="utf-8"?>
<sst xmlns="http://schemas.openxmlformats.org/spreadsheetml/2006/main" count="14" uniqueCount="14">
  <si>
    <t>Temp</t>
  </si>
  <si>
    <t>Calibration 1</t>
  </si>
  <si>
    <t>Calibration 2</t>
  </si>
  <si>
    <t>Calibration 3</t>
  </si>
  <si>
    <t>Calibration 4</t>
  </si>
  <si>
    <t>Calibration Average</t>
  </si>
  <si>
    <t>Calibration 5</t>
  </si>
  <si>
    <t>Calibration 6</t>
  </si>
  <si>
    <t>Calibration 7</t>
  </si>
  <si>
    <t>Calibration 8</t>
  </si>
  <si>
    <t>Calibration 9</t>
  </si>
  <si>
    <t>Calibration 10</t>
  </si>
  <si>
    <t>Standard Deviation</t>
  </si>
  <si>
    <t>Calibration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</si>
</sst>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Correction Curve at </a:t>
            </a:r>
            <a:r>
              <a:rPr lang="en-US" baseline="0"/>
              <a:t>10mm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Calibration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Sheet1!$C$5:$C$35</c:f>
              <c:numCache>
                <c:formatCode>General</c:formatCode>
                <c:ptCount val="31"/>
                <c:pt idx="0">
                  <c:v>25.5633503</c:v>
                </c:pt>
                <c:pt idx="1">
                  <c:v>26.559849419999999</c:v>
                </c:pt>
                <c:pt idx="2">
                  <c:v>27.556348539999998</c:v>
                </c:pt>
                <c:pt idx="3">
                  <c:v>28.552847659999998</c:v>
                </c:pt>
                <c:pt idx="4">
                  <c:v>29.549346779999997</c:v>
                </c:pt>
                <c:pt idx="5">
                  <c:v>30.5458459</c:v>
                </c:pt>
                <c:pt idx="6">
                  <c:v>31.542345019999999</c:v>
                </c:pt>
                <c:pt idx="7">
                  <c:v>32.538844140000002</c:v>
                </c:pt>
                <c:pt idx="8">
                  <c:v>33.535343260000005</c:v>
                </c:pt>
                <c:pt idx="9">
                  <c:v>34.531842380000001</c:v>
                </c:pt>
                <c:pt idx="10">
                  <c:v>35.528341500000003</c:v>
                </c:pt>
                <c:pt idx="11">
                  <c:v>36.524840619999999</c:v>
                </c:pt>
                <c:pt idx="12">
                  <c:v>37.521339740000002</c:v>
                </c:pt>
                <c:pt idx="13">
                  <c:v>38.517838860000005</c:v>
                </c:pt>
                <c:pt idx="14">
                  <c:v>39.514337980000001</c:v>
                </c:pt>
                <c:pt idx="15">
                  <c:v>40.510837100000003</c:v>
                </c:pt>
                <c:pt idx="16">
                  <c:v>41.507336219999999</c:v>
                </c:pt>
                <c:pt idx="17">
                  <c:v>42.503835340000002</c:v>
                </c:pt>
                <c:pt idx="18">
                  <c:v>43.500334460000005</c:v>
                </c:pt>
                <c:pt idx="19">
                  <c:v>44.496833580000001</c:v>
                </c:pt>
                <c:pt idx="20">
                  <c:v>45.493332700000003</c:v>
                </c:pt>
                <c:pt idx="21">
                  <c:v>46.489831819999999</c:v>
                </c:pt>
                <c:pt idx="22">
                  <c:v>47.486330940000002</c:v>
                </c:pt>
                <c:pt idx="23">
                  <c:v>48.482830059999998</c:v>
                </c:pt>
                <c:pt idx="24">
                  <c:v>49.479329180000001</c:v>
                </c:pt>
                <c:pt idx="25">
                  <c:v>50.475828300000003</c:v>
                </c:pt>
                <c:pt idx="26">
                  <c:v>51.472327419999999</c:v>
                </c:pt>
                <c:pt idx="27">
                  <c:v>52.468826540000002</c:v>
                </c:pt>
                <c:pt idx="28">
                  <c:v>53.465325659999998</c:v>
                </c:pt>
                <c:pt idx="29">
                  <c:v>54.461824780000001</c:v>
                </c:pt>
                <c:pt idx="30">
                  <c:v>55.458323900000003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B-42B4-8FF1-D385D90D0D22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Calibration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Sheet1!$B$5:$B$35</c:f>
              <c:numCache>
                <c:formatCode>General</c:formatCode>
                <c:ptCount val="31"/>
                <c:pt idx="0">
                  <c:v>26.133293900000002</c:v>
                </c:pt>
                <c:pt idx="1">
                  <c:v>27.150408300000002</c:v>
                </c:pt>
                <c:pt idx="2">
                  <c:v>28.167522700000003</c:v>
                </c:pt>
                <c:pt idx="3">
                  <c:v>29.1846371</c:v>
                </c:pt>
                <c:pt idx="4">
                  <c:v>30.2017515</c:v>
                </c:pt>
                <c:pt idx="5">
                  <c:v>31.218865900000001</c:v>
                </c:pt>
                <c:pt idx="6">
                  <c:v>32.235980300000001</c:v>
                </c:pt>
                <c:pt idx="7">
                  <c:v>33.253094700000005</c:v>
                </c:pt>
                <c:pt idx="8">
                  <c:v>34.270209100000002</c:v>
                </c:pt>
                <c:pt idx="9">
                  <c:v>35.287323500000007</c:v>
                </c:pt>
                <c:pt idx="10">
                  <c:v>36.304437900000003</c:v>
                </c:pt>
                <c:pt idx="11">
                  <c:v>37.321552300000008</c:v>
                </c:pt>
                <c:pt idx="12">
                  <c:v>38.338666700000005</c:v>
                </c:pt>
                <c:pt idx="13">
                  <c:v>39.355781100000009</c:v>
                </c:pt>
                <c:pt idx="14">
                  <c:v>40.372895500000006</c:v>
                </c:pt>
                <c:pt idx="15">
                  <c:v>41.39000990000001</c:v>
                </c:pt>
                <c:pt idx="16">
                  <c:v>42.407124300000007</c:v>
                </c:pt>
                <c:pt idx="17">
                  <c:v>43.424238700000004</c:v>
                </c:pt>
                <c:pt idx="18">
                  <c:v>44.441353100000008</c:v>
                </c:pt>
                <c:pt idx="19">
                  <c:v>45.458467500000005</c:v>
                </c:pt>
                <c:pt idx="20">
                  <c:v>46.475581900000009</c:v>
                </c:pt>
                <c:pt idx="21">
                  <c:v>47.492696300000006</c:v>
                </c:pt>
                <c:pt idx="22">
                  <c:v>48.50981070000001</c:v>
                </c:pt>
                <c:pt idx="23">
                  <c:v>49.526925100000007</c:v>
                </c:pt>
                <c:pt idx="24">
                  <c:v>50.544039500000004</c:v>
                </c:pt>
                <c:pt idx="25">
                  <c:v>51.561153900000008</c:v>
                </c:pt>
                <c:pt idx="26">
                  <c:v>52.578268300000005</c:v>
                </c:pt>
                <c:pt idx="27">
                  <c:v>53.595382700000009</c:v>
                </c:pt>
                <c:pt idx="28">
                  <c:v>54.612497100000006</c:v>
                </c:pt>
                <c:pt idx="29">
                  <c:v>55.62961150000001</c:v>
                </c:pt>
                <c:pt idx="30">
                  <c:v>56.646725900000007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8-4B2E-A67A-7E6CF84927CD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Calibration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Sheet1!$D$5:$D$35</c:f>
              <c:numCache>
                <c:formatCode>General</c:formatCode>
                <c:ptCount val="31"/>
                <c:pt idx="0">
                  <c:v>25.521487499999996</c:v>
                </c:pt>
                <c:pt idx="1">
                  <c:v>26.562000879999996</c:v>
                </c:pt>
                <c:pt idx="2">
                  <c:v>27.602514259999996</c:v>
                </c:pt>
                <c:pt idx="3">
                  <c:v>28.643027639999996</c:v>
                </c:pt>
                <c:pt idx="4">
                  <c:v>29.683541019999996</c:v>
                </c:pt>
                <c:pt idx="5">
                  <c:v>30.724054399999996</c:v>
                </c:pt>
                <c:pt idx="6">
                  <c:v>31.764567779999997</c:v>
                </c:pt>
                <c:pt idx="7">
                  <c:v>32.80508116</c:v>
                </c:pt>
                <c:pt idx="8">
                  <c:v>33.84559454</c:v>
                </c:pt>
                <c:pt idx="9">
                  <c:v>34.886107920000001</c:v>
                </c:pt>
                <c:pt idx="10">
                  <c:v>35.926621300000001</c:v>
                </c:pt>
                <c:pt idx="11">
                  <c:v>36.967134680000001</c:v>
                </c:pt>
                <c:pt idx="12">
                  <c:v>38.007648060000001</c:v>
                </c:pt>
                <c:pt idx="13">
                  <c:v>39.048161440000001</c:v>
                </c:pt>
                <c:pt idx="14">
                  <c:v>40.088674820000001</c:v>
                </c:pt>
                <c:pt idx="15">
                  <c:v>41.129188200000002</c:v>
                </c:pt>
                <c:pt idx="16">
                  <c:v>42.169701580000002</c:v>
                </c:pt>
                <c:pt idx="17">
                  <c:v>43.210214960000002</c:v>
                </c:pt>
                <c:pt idx="18">
                  <c:v>44.250728340000002</c:v>
                </c:pt>
                <c:pt idx="19">
                  <c:v>45.291241720000002</c:v>
                </c:pt>
                <c:pt idx="20">
                  <c:v>46.331755100000002</c:v>
                </c:pt>
                <c:pt idx="21">
                  <c:v>47.372268480000002</c:v>
                </c:pt>
                <c:pt idx="22">
                  <c:v>48.412781860000003</c:v>
                </c:pt>
                <c:pt idx="23">
                  <c:v>49.453295239999996</c:v>
                </c:pt>
                <c:pt idx="24">
                  <c:v>50.493808619999996</c:v>
                </c:pt>
                <c:pt idx="25">
                  <c:v>51.534321999999996</c:v>
                </c:pt>
                <c:pt idx="26">
                  <c:v>52.574835379999996</c:v>
                </c:pt>
                <c:pt idx="27">
                  <c:v>53.615348759999996</c:v>
                </c:pt>
                <c:pt idx="28">
                  <c:v>54.655862139999996</c:v>
                </c:pt>
                <c:pt idx="29">
                  <c:v>55.696375519999997</c:v>
                </c:pt>
                <c:pt idx="30">
                  <c:v>56.736888899999997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7-4774-B01B-7DADDE50CB33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Calibration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Sheet1!$E$5:$E$35</c:f>
              <c:numCache>
                <c:formatCode>General</c:formatCode>
                <c:ptCount val="31"/>
                <c:pt idx="0">
                  <c:v>25.493073999999996</c:v>
                </c:pt>
                <c:pt idx="1">
                  <c:v>26.519133559999997</c:v>
                </c:pt>
                <c:pt idx="2">
                  <c:v>27.545193119999997</c:v>
                </c:pt>
                <c:pt idx="3">
                  <c:v>28.571252679999997</c:v>
                </c:pt>
                <c:pt idx="4">
                  <c:v>29.597312239999997</c:v>
                </c:pt>
                <c:pt idx="5">
                  <c:v>30.623371799999997</c:v>
                </c:pt>
                <c:pt idx="6">
                  <c:v>31.649431359999998</c:v>
                </c:pt>
                <c:pt idx="7">
                  <c:v>32.675490920000001</c:v>
                </c:pt>
                <c:pt idx="8">
                  <c:v>33.701550480000002</c:v>
                </c:pt>
                <c:pt idx="9">
                  <c:v>34.727610040000002</c:v>
                </c:pt>
                <c:pt idx="10">
                  <c:v>35.753669600000002</c:v>
                </c:pt>
                <c:pt idx="11">
                  <c:v>36.779729160000002</c:v>
                </c:pt>
                <c:pt idx="12">
                  <c:v>37.805788720000002</c:v>
                </c:pt>
                <c:pt idx="13">
                  <c:v>38.831848280000003</c:v>
                </c:pt>
                <c:pt idx="14">
                  <c:v>39.857907840000003</c:v>
                </c:pt>
                <c:pt idx="15">
                  <c:v>40.883967400000003</c:v>
                </c:pt>
                <c:pt idx="16">
                  <c:v>41.910026960000003</c:v>
                </c:pt>
                <c:pt idx="17">
                  <c:v>42.936086520000003</c:v>
                </c:pt>
                <c:pt idx="18">
                  <c:v>43.962146080000004</c:v>
                </c:pt>
                <c:pt idx="19">
                  <c:v>44.988205640000004</c:v>
                </c:pt>
                <c:pt idx="20">
                  <c:v>46.014265200000004</c:v>
                </c:pt>
                <c:pt idx="21">
                  <c:v>47.040324760000004</c:v>
                </c:pt>
                <c:pt idx="22">
                  <c:v>48.066384320000004</c:v>
                </c:pt>
                <c:pt idx="23">
                  <c:v>49.092443879999998</c:v>
                </c:pt>
                <c:pt idx="24">
                  <c:v>50.118503439999998</c:v>
                </c:pt>
                <c:pt idx="25">
                  <c:v>51.144562999999998</c:v>
                </c:pt>
                <c:pt idx="26">
                  <c:v>52.170622559999998</c:v>
                </c:pt>
                <c:pt idx="27">
                  <c:v>53.196682119999998</c:v>
                </c:pt>
                <c:pt idx="28">
                  <c:v>54.222741679999999</c:v>
                </c:pt>
                <c:pt idx="29">
                  <c:v>55.248801239999999</c:v>
                </c:pt>
                <c:pt idx="30">
                  <c:v>56.274860799999999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2-4824-8886-B85DFEF6077C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Calibration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Sheet1!$F$5:$F$35</c:f>
              <c:numCache>
                <c:formatCode>General</c:formatCode>
                <c:ptCount val="31"/>
                <c:pt idx="0">
                  <c:v>26.297595000000001</c:v>
                </c:pt>
                <c:pt idx="1">
                  <c:v>27.291471399999999</c:v>
                </c:pt>
                <c:pt idx="2">
                  <c:v>28.2853478</c:v>
                </c:pt>
                <c:pt idx="3">
                  <c:v>29.279224200000002</c:v>
                </c:pt>
                <c:pt idx="4">
                  <c:v>30.273100599999999</c:v>
                </c:pt>
                <c:pt idx="5">
                  <c:v>31.266977000000001</c:v>
                </c:pt>
                <c:pt idx="6">
                  <c:v>32.260853400000002</c:v>
                </c:pt>
                <c:pt idx="7">
                  <c:v>33.2547298</c:v>
                </c:pt>
                <c:pt idx="8">
                  <c:v>34.248606199999998</c:v>
                </c:pt>
                <c:pt idx="9">
                  <c:v>35.242482600000002</c:v>
                </c:pt>
                <c:pt idx="10">
                  <c:v>36.236359</c:v>
                </c:pt>
                <c:pt idx="11">
                  <c:v>37.230235399999998</c:v>
                </c:pt>
                <c:pt idx="12">
                  <c:v>38.224111800000003</c:v>
                </c:pt>
                <c:pt idx="13">
                  <c:v>39.217988200000001</c:v>
                </c:pt>
                <c:pt idx="14">
                  <c:v>40.211864599999998</c:v>
                </c:pt>
                <c:pt idx="15">
                  <c:v>41.205740999999996</c:v>
                </c:pt>
                <c:pt idx="16">
                  <c:v>42.199617400000001</c:v>
                </c:pt>
                <c:pt idx="17">
                  <c:v>43.193493799999999</c:v>
                </c:pt>
                <c:pt idx="18">
                  <c:v>44.187370199999997</c:v>
                </c:pt>
                <c:pt idx="19">
                  <c:v>45.181246600000001</c:v>
                </c:pt>
                <c:pt idx="20">
                  <c:v>46.175122999999999</c:v>
                </c:pt>
                <c:pt idx="21">
                  <c:v>47.168999399999997</c:v>
                </c:pt>
                <c:pt idx="22">
                  <c:v>48.162875800000002</c:v>
                </c:pt>
                <c:pt idx="23">
                  <c:v>49.1567522</c:v>
                </c:pt>
                <c:pt idx="24">
                  <c:v>50.150628599999997</c:v>
                </c:pt>
                <c:pt idx="25">
                  <c:v>51.144505000000002</c:v>
                </c:pt>
                <c:pt idx="26">
                  <c:v>52.1383814</c:v>
                </c:pt>
                <c:pt idx="27">
                  <c:v>53.132257799999998</c:v>
                </c:pt>
                <c:pt idx="28">
                  <c:v>54.126134200000003</c:v>
                </c:pt>
                <c:pt idx="29">
                  <c:v>55.120010600000001</c:v>
                </c:pt>
                <c:pt idx="30">
                  <c:v>56.113886999999998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1-4D22-9C09-1DFB401ACF40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Calibration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Sheet1!$G$5:$G$35</c:f>
              <c:numCache>
                <c:formatCode>General</c:formatCode>
                <c:ptCount val="31"/>
                <c:pt idx="0">
                  <c:v>25.410990000000002</c:v>
                </c:pt>
                <c:pt idx="1">
                  <c:v>26.441106000000001</c:v>
                </c:pt>
                <c:pt idx="2">
                  <c:v>27.471222000000001</c:v>
                </c:pt>
                <c:pt idx="3">
                  <c:v>28.501338000000004</c:v>
                </c:pt>
                <c:pt idx="4">
                  <c:v>29.531454000000004</c:v>
                </c:pt>
                <c:pt idx="5">
                  <c:v>30.561570000000003</c:v>
                </c:pt>
                <c:pt idx="6">
                  <c:v>31.591686000000003</c:v>
                </c:pt>
                <c:pt idx="7">
                  <c:v>32.621802000000002</c:v>
                </c:pt>
                <c:pt idx="8">
                  <c:v>33.651918000000002</c:v>
                </c:pt>
                <c:pt idx="9">
                  <c:v>34.682034000000002</c:v>
                </c:pt>
                <c:pt idx="10">
                  <c:v>35.712150000000001</c:v>
                </c:pt>
                <c:pt idx="11">
                  <c:v>36.742266000000001</c:v>
                </c:pt>
                <c:pt idx="12">
                  <c:v>37.772382</c:v>
                </c:pt>
                <c:pt idx="13">
                  <c:v>38.802498</c:v>
                </c:pt>
                <c:pt idx="14">
                  <c:v>39.832614</c:v>
                </c:pt>
                <c:pt idx="15">
                  <c:v>40.862729999999999</c:v>
                </c:pt>
                <c:pt idx="16">
                  <c:v>41.892846000000006</c:v>
                </c:pt>
                <c:pt idx="17">
                  <c:v>42.922962000000005</c:v>
                </c:pt>
                <c:pt idx="18">
                  <c:v>43.953078000000005</c:v>
                </c:pt>
                <c:pt idx="19">
                  <c:v>44.983194000000005</c:v>
                </c:pt>
                <c:pt idx="20">
                  <c:v>46.013310000000004</c:v>
                </c:pt>
                <c:pt idx="21">
                  <c:v>47.043426000000004</c:v>
                </c:pt>
                <c:pt idx="22">
                  <c:v>48.073542000000003</c:v>
                </c:pt>
                <c:pt idx="23">
                  <c:v>49.103658000000003</c:v>
                </c:pt>
                <c:pt idx="24">
                  <c:v>50.133774000000003</c:v>
                </c:pt>
                <c:pt idx="25">
                  <c:v>51.163890000000002</c:v>
                </c:pt>
                <c:pt idx="26">
                  <c:v>52.194006000000002</c:v>
                </c:pt>
                <c:pt idx="27">
                  <c:v>53.224122000000001</c:v>
                </c:pt>
                <c:pt idx="28">
                  <c:v>54.254238000000001</c:v>
                </c:pt>
                <c:pt idx="29">
                  <c:v>55.284354</c:v>
                </c:pt>
                <c:pt idx="30">
                  <c:v>56.31447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71-4D22-9C09-1DFB401ACF40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Calibration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Sheet1!$H$5:$H$35</c:f>
              <c:numCache>
                <c:formatCode>General</c:formatCode>
                <c:ptCount val="31"/>
                <c:pt idx="0">
                  <c:v>24.816975000000003</c:v>
                </c:pt>
                <c:pt idx="1">
                  <c:v>25.856259000000001</c:v>
                </c:pt>
                <c:pt idx="2">
                  <c:v>26.895543000000004</c:v>
                </c:pt>
                <c:pt idx="3">
                  <c:v>27.934827000000002</c:v>
                </c:pt>
                <c:pt idx="4">
                  <c:v>28.974111000000004</c:v>
                </c:pt>
                <c:pt idx="5">
                  <c:v>30.013395000000003</c:v>
                </c:pt>
                <c:pt idx="6">
                  <c:v>31.052679000000001</c:v>
                </c:pt>
                <c:pt idx="7">
                  <c:v>32.091963</c:v>
                </c:pt>
                <c:pt idx="8">
                  <c:v>33.131247000000002</c:v>
                </c:pt>
                <c:pt idx="9">
                  <c:v>34.170530999999997</c:v>
                </c:pt>
                <c:pt idx="10">
                  <c:v>35.209814999999999</c:v>
                </c:pt>
                <c:pt idx="11">
                  <c:v>36.249099000000001</c:v>
                </c:pt>
                <c:pt idx="12">
                  <c:v>37.288383000000003</c:v>
                </c:pt>
                <c:pt idx="13">
                  <c:v>38.327666999999998</c:v>
                </c:pt>
                <c:pt idx="14">
                  <c:v>39.366951</c:v>
                </c:pt>
                <c:pt idx="15">
                  <c:v>40.406235000000002</c:v>
                </c:pt>
                <c:pt idx="16">
                  <c:v>41.445518999999997</c:v>
                </c:pt>
                <c:pt idx="17">
                  <c:v>42.484802999999999</c:v>
                </c:pt>
                <c:pt idx="18">
                  <c:v>43.524087000000002</c:v>
                </c:pt>
                <c:pt idx="19">
                  <c:v>44.563371000000004</c:v>
                </c:pt>
                <c:pt idx="20">
                  <c:v>45.602654999999999</c:v>
                </c:pt>
                <c:pt idx="21">
                  <c:v>46.641939000000001</c:v>
                </c:pt>
                <c:pt idx="22">
                  <c:v>47.681223000000003</c:v>
                </c:pt>
                <c:pt idx="23">
                  <c:v>48.720506999999998</c:v>
                </c:pt>
                <c:pt idx="24">
                  <c:v>49.759791</c:v>
                </c:pt>
                <c:pt idx="25">
                  <c:v>50.799075000000002</c:v>
                </c:pt>
                <c:pt idx="26">
                  <c:v>51.838359000000004</c:v>
                </c:pt>
                <c:pt idx="27">
                  <c:v>52.877642999999999</c:v>
                </c:pt>
                <c:pt idx="28">
                  <c:v>53.916927000000001</c:v>
                </c:pt>
                <c:pt idx="29">
                  <c:v>54.956211000000003</c:v>
                </c:pt>
                <c:pt idx="30">
                  <c:v>55.995495000000005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71-4D22-9C09-1DFB401ACF40}"/>
            </c:ext>
          </c:extLst>
        </c:ser>
        <c:ser>
          <c:idx val="7"/>
          <c:order val="7"/>
          <c:tx>
            <c:strRef>
              <c:f>Sheet1!$I$4</c:f>
              <c:strCache>
                <c:ptCount val="1"/>
                <c:pt idx="0">
                  <c:v>Calibration 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Sheet1!$I$5:$I$35</c:f>
              <c:numCache>
                <c:formatCode>General</c:formatCode>
                <c:ptCount val="31"/>
                <c:pt idx="0">
                  <c:v>26.403641</c:v>
                </c:pt>
                <c:pt idx="1">
                  <c:v>27.40046444</c:v>
                </c:pt>
                <c:pt idx="2">
                  <c:v>28.39728788</c:v>
                </c:pt>
                <c:pt idx="3">
                  <c:v>29.39411132</c:v>
                </c:pt>
                <c:pt idx="4">
                  <c:v>30.39093476</c:v>
                </c:pt>
                <c:pt idx="5">
                  <c:v>31.3877582</c:v>
                </c:pt>
                <c:pt idx="6">
                  <c:v>32.38458164</c:v>
                </c:pt>
                <c:pt idx="7">
                  <c:v>33.38140508</c:v>
                </c:pt>
                <c:pt idx="8">
                  <c:v>34.37822852</c:v>
                </c:pt>
                <c:pt idx="9">
                  <c:v>35.37505196</c:v>
                </c:pt>
                <c:pt idx="10">
                  <c:v>36.3718754</c:v>
                </c:pt>
                <c:pt idx="11">
                  <c:v>37.36869884</c:v>
                </c:pt>
                <c:pt idx="12">
                  <c:v>38.36552228</c:v>
                </c:pt>
                <c:pt idx="13">
                  <c:v>39.36234572</c:v>
                </c:pt>
                <c:pt idx="14">
                  <c:v>40.35916916</c:v>
                </c:pt>
                <c:pt idx="15">
                  <c:v>41.3559926</c:v>
                </c:pt>
                <c:pt idx="16">
                  <c:v>42.35281604</c:v>
                </c:pt>
                <c:pt idx="17">
                  <c:v>43.34963948</c:v>
                </c:pt>
                <c:pt idx="18">
                  <c:v>44.34646292</c:v>
                </c:pt>
                <c:pt idx="19">
                  <c:v>45.34328636</c:v>
                </c:pt>
                <c:pt idx="20">
                  <c:v>46.3401098</c:v>
                </c:pt>
                <c:pt idx="21">
                  <c:v>47.33693324</c:v>
                </c:pt>
                <c:pt idx="22">
                  <c:v>48.33375668</c:v>
                </c:pt>
                <c:pt idx="23">
                  <c:v>49.33058012</c:v>
                </c:pt>
                <c:pt idx="24">
                  <c:v>50.32740356</c:v>
                </c:pt>
                <c:pt idx="25">
                  <c:v>51.324227</c:v>
                </c:pt>
                <c:pt idx="26">
                  <c:v>52.32105044</c:v>
                </c:pt>
                <c:pt idx="27">
                  <c:v>53.31787388</c:v>
                </c:pt>
                <c:pt idx="28">
                  <c:v>54.314697320000001</c:v>
                </c:pt>
                <c:pt idx="29">
                  <c:v>55.311520760000001</c:v>
                </c:pt>
                <c:pt idx="30">
                  <c:v>56.308344200000001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71-4D22-9C09-1DFB401ACF40}"/>
            </c:ext>
          </c:extLst>
        </c:ser>
        <c:ser>
          <c:idx val="8"/>
          <c:order val="8"/>
          <c:tx>
            <c:strRef>
              <c:f>Sheet1!$J$4</c:f>
              <c:strCache>
                <c:ptCount val="1"/>
                <c:pt idx="0">
                  <c:v>Calibration 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Sheet1!$J$5:$J$35</c:f>
              <c:numCache>
                <c:formatCode>General</c:formatCode>
                <c:ptCount val="31"/>
                <c:pt idx="0">
                  <c:v>26.463876799999998</c:v>
                </c:pt>
                <c:pt idx="1">
                  <c:v>27.466998999999998</c:v>
                </c:pt>
                <c:pt idx="2">
                  <c:v>28.470121199999998</c:v>
                </c:pt>
                <c:pt idx="3">
                  <c:v>29.473243399999998</c:v>
                </c:pt>
                <c:pt idx="4">
                  <c:v>30.476365599999998</c:v>
                </c:pt>
                <c:pt idx="5">
                  <c:v>31.479487799999998</c:v>
                </c:pt>
                <c:pt idx="6">
                  <c:v>32.482610000000001</c:v>
                </c:pt>
                <c:pt idx="7">
                  <c:v>33.485732200000001</c:v>
                </c:pt>
                <c:pt idx="8">
                  <c:v>34.488854400000001</c:v>
                </c:pt>
                <c:pt idx="9">
                  <c:v>35.491976600000001</c:v>
                </c:pt>
                <c:pt idx="10">
                  <c:v>36.495098800000001</c:v>
                </c:pt>
                <c:pt idx="11">
                  <c:v>37.498221000000001</c:v>
                </c:pt>
                <c:pt idx="12">
                  <c:v>38.501343200000001</c:v>
                </c:pt>
                <c:pt idx="13">
                  <c:v>39.504465400000001</c:v>
                </c:pt>
                <c:pt idx="14">
                  <c:v>40.507587600000001</c:v>
                </c:pt>
                <c:pt idx="15">
                  <c:v>41.510709800000001</c:v>
                </c:pt>
                <c:pt idx="16">
                  <c:v>42.513832000000001</c:v>
                </c:pt>
                <c:pt idx="17">
                  <c:v>43.516954200000001</c:v>
                </c:pt>
                <c:pt idx="18">
                  <c:v>44.520076400000001</c:v>
                </c:pt>
                <c:pt idx="19">
                  <c:v>45.523198600000001</c:v>
                </c:pt>
                <c:pt idx="20">
                  <c:v>46.526320800000001</c:v>
                </c:pt>
                <c:pt idx="21">
                  <c:v>47.529443000000001</c:v>
                </c:pt>
                <c:pt idx="22">
                  <c:v>48.532565200000001</c:v>
                </c:pt>
                <c:pt idx="23">
                  <c:v>49.5356874</c:v>
                </c:pt>
                <c:pt idx="24">
                  <c:v>50.5388096</c:v>
                </c:pt>
                <c:pt idx="25">
                  <c:v>51.5419318</c:v>
                </c:pt>
                <c:pt idx="26">
                  <c:v>52.545054</c:v>
                </c:pt>
                <c:pt idx="27">
                  <c:v>53.5481762</c:v>
                </c:pt>
                <c:pt idx="28">
                  <c:v>54.5512984</c:v>
                </c:pt>
                <c:pt idx="29">
                  <c:v>55.5544206</c:v>
                </c:pt>
                <c:pt idx="30">
                  <c:v>56.5575428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71-4D22-9C09-1DFB401ACF40}"/>
            </c:ext>
          </c:extLst>
        </c:ser>
        <c:ser>
          <c:idx val="9"/>
          <c:order val="9"/>
          <c:tx>
            <c:strRef>
              <c:f>Sheet1!$K$4</c:f>
              <c:strCache>
                <c:ptCount val="1"/>
                <c:pt idx="0">
                  <c:v>Calibration 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Sheet1!$K$5:$K$35</c:f>
              <c:numCache>
                <c:formatCode>General</c:formatCode>
                <c:ptCount val="31"/>
                <c:pt idx="0">
                  <c:v>24.8980961</c:v>
                </c:pt>
                <c:pt idx="1">
                  <c:v>25.935956704000002</c:v>
                </c:pt>
                <c:pt idx="2">
                  <c:v>26.973817308000001</c:v>
                </c:pt>
                <c:pt idx="3">
                  <c:v>28.011677912</c:v>
                </c:pt>
                <c:pt idx="4">
                  <c:v>29.049538516000002</c:v>
                </c:pt>
                <c:pt idx="5">
                  <c:v>30.087399120000001</c:v>
                </c:pt>
                <c:pt idx="6">
                  <c:v>31.125259723999999</c:v>
                </c:pt>
                <c:pt idx="7">
                  <c:v>32.163120327999998</c:v>
                </c:pt>
                <c:pt idx="8">
                  <c:v>33.200980932</c:v>
                </c:pt>
                <c:pt idx="9">
                  <c:v>34.238841535999995</c:v>
                </c:pt>
                <c:pt idx="10">
                  <c:v>35.276702139999998</c:v>
                </c:pt>
                <c:pt idx="11">
                  <c:v>36.314562744</c:v>
                </c:pt>
                <c:pt idx="12">
                  <c:v>37.352423347999995</c:v>
                </c:pt>
                <c:pt idx="13">
                  <c:v>38.390283951999997</c:v>
                </c:pt>
                <c:pt idx="14">
                  <c:v>39.428144555999999</c:v>
                </c:pt>
                <c:pt idx="15">
                  <c:v>40.466005160000002</c:v>
                </c:pt>
                <c:pt idx="16">
                  <c:v>41.503865763999997</c:v>
                </c:pt>
                <c:pt idx="17">
                  <c:v>42.541726367999999</c:v>
                </c:pt>
                <c:pt idx="18">
                  <c:v>43.579586972000001</c:v>
                </c:pt>
                <c:pt idx="19">
                  <c:v>44.617447575999996</c:v>
                </c:pt>
                <c:pt idx="20">
                  <c:v>45.655308179999999</c:v>
                </c:pt>
                <c:pt idx="21">
                  <c:v>46.693168784000001</c:v>
                </c:pt>
                <c:pt idx="22">
                  <c:v>47.731029387999996</c:v>
                </c:pt>
                <c:pt idx="23">
                  <c:v>48.768889991999998</c:v>
                </c:pt>
                <c:pt idx="24">
                  <c:v>49.806750596000001</c:v>
                </c:pt>
                <c:pt idx="25">
                  <c:v>50.844611199999996</c:v>
                </c:pt>
                <c:pt idx="26">
                  <c:v>51.882471803999998</c:v>
                </c:pt>
                <c:pt idx="27">
                  <c:v>52.920332408</c:v>
                </c:pt>
                <c:pt idx="28">
                  <c:v>53.958193011999995</c:v>
                </c:pt>
                <c:pt idx="29">
                  <c:v>54.996053615999998</c:v>
                </c:pt>
                <c:pt idx="30">
                  <c:v>56.03391422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71-4D22-9C09-1DFB401AC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234479"/>
        <c:axId val="1174888415"/>
      </c:lineChart>
      <c:lineChart>
        <c:grouping val="standard"/>
        <c:varyColors val="0"/>
        <c:ser>
          <c:idx val="10"/>
          <c:order val="10"/>
          <c:tx>
            <c:strRef>
              <c:f>Sheet1!$L$4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Sheet1!$L$5:$L$35</c:f>
              <c:numCache>
                <c:formatCode>General</c:formatCode>
                <c:ptCount val="31"/>
                <c:pt idx="0">
                  <c:v>0.57752660051511373</c:v>
                </c:pt>
                <c:pt idx="1">
                  <c:v>0.56660806071547021</c:v>
                </c:pt>
                <c:pt idx="2">
                  <c:v>0.53927045102222004</c:v>
                </c:pt>
                <c:pt idx="3">
                  <c:v>0.52540049475176998</c:v>
                </c:pt>
                <c:pt idx="4">
                  <c:v>0.51179574351181012</c:v>
                </c:pt>
                <c:pt idx="5">
                  <c:v>0.49847791216854997</c:v>
                </c:pt>
                <c:pt idx="6">
                  <c:v>0.48547061436788758</c:v>
                </c:pt>
                <c:pt idx="7">
                  <c:v>0.47279948028869268</c:v>
                </c:pt>
                <c:pt idx="8">
                  <c:v>0.46049226091161072</c:v>
                </c:pt>
                <c:pt idx="9">
                  <c:v>0.44857891034847647</c:v>
                </c:pt>
                <c:pt idx="10">
                  <c:v>0.43709163559952668</c:v>
                </c:pt>
                <c:pt idx="11">
                  <c:v>0.42606490076562331</c:v>
                </c:pt>
                <c:pt idx="12">
                  <c:v>0.4155353704192683</c:v>
                </c:pt>
                <c:pt idx="13">
                  <c:v>0.40554177482257442</c:v>
                </c:pt>
                <c:pt idx="14">
                  <c:v>0.39612467839648025</c:v>
                </c:pt>
                <c:pt idx="15">
                  <c:v>0.38732613285820661</c:v>
                </c:pt>
                <c:pt idx="16">
                  <c:v>0.37918919843104704</c:v>
                </c:pt>
                <c:pt idx="17">
                  <c:v>0.37175732120614841</c:v>
                </c:pt>
                <c:pt idx="18">
                  <c:v>0.36507356270438202</c:v>
                </c:pt>
                <c:pt idx="19">
                  <c:v>0.35917968922626631</c:v>
                </c:pt>
                <c:pt idx="20">
                  <c:v>0.35411514338049804</c:v>
                </c:pt>
                <c:pt idx="21">
                  <c:v>0.34991593710748681</c:v>
                </c:pt>
                <c:pt idx="22">
                  <c:v>0.34661352247703486</c:v>
                </c:pt>
                <c:pt idx="23">
                  <c:v>0.34423371063533559</c:v>
                </c:pt>
                <c:pt idx="24">
                  <c:v>0.34279571724762231</c:v>
                </c:pt>
                <c:pt idx="25">
                  <c:v>0.34231141178838848</c:v>
                </c:pt>
                <c:pt idx="26">
                  <c:v>0.34278483655131881</c:v>
                </c:pt>
                <c:pt idx="27">
                  <c:v>0.3442120398100218</c:v>
                </c:pt>
                <c:pt idx="28">
                  <c:v>0.34658123893619064</c:v>
                </c:pt>
                <c:pt idx="29">
                  <c:v>0.34987329801889699</c:v>
                </c:pt>
                <c:pt idx="30">
                  <c:v>0.35406247584628531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D-49B4-934D-E8523E238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005920"/>
        <c:axId val="2006039968"/>
      </c:lineChart>
      <c:catAx>
        <c:axId val="94923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Sensor-measured Temperature </a:t>
                </a:r>
                <a:r>
                  <a:rPr lang="es-CO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888415"/>
        <c:crosses val="autoZero"/>
        <c:auto val="1"/>
        <c:lblAlgn val="ctr"/>
        <c:lblOffset val="100"/>
        <c:noMultiLvlLbl val="1"/>
      </c:catAx>
      <c:valAx>
        <c:axId val="1174888415"/>
        <c:scaling>
          <c:orientation val="minMax"/>
          <c:max val="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Corrected Temperature </a:t>
                </a:r>
                <a:r>
                  <a:rPr lang="es-CO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9234479"/>
        <c:crosses val="autoZero"/>
        <c:crossBetween val="between"/>
        <c:majorUnit val="5"/>
      </c:valAx>
      <c:valAx>
        <c:axId val="2006039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4005920"/>
        <c:crosses val="max"/>
        <c:crossBetween val="between"/>
      </c:valAx>
      <c:catAx>
        <c:axId val="2094005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603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Correction</a:t>
            </a:r>
            <a:r>
              <a:rPr lang="en-US" baseline="0"/>
              <a:t> Average</a:t>
            </a:r>
            <a:r>
              <a:rPr lang="en-US"/>
              <a:t> Curve at </a:t>
            </a:r>
            <a:r>
              <a:rPr lang="en-US" baseline="0"/>
              <a:t>10mm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Sheet1!$N$4</c:f>
              <c:strCache>
                <c:ptCount val="1"/>
                <c:pt idx="0">
                  <c:v>Calibration Average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trendline>
            <c:trendlineType val="linear"/>
            <c:forward val="25"/>
            <c:backward val="5"/>
            <c:dispRSqr val="0"/>
            <c:dispEq val="1"/>
            <c:trendlineLbl>
              <c:layout>
                <c:manualLayout>
                  <c:x val="-9.2065076280415145E-2"/>
                  <c:y val="0.46117449152655138"/>
                </c:manualLayout>
              </c:layout>
              <c:numFmt formatCode="General" sourceLinked="0"/>
            </c:trendlineLbl>
          </c:trendline>
          <c:xVal>
            <c:numRef>
              <c:f>Sheet1!$A$5:$A$35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xVal>
          <c:yVal>
            <c:numRef>
              <c:f>Sheet1!$N$5:$N$35</c:f>
              <c:numCache>
                <c:formatCode>General</c:formatCode>
                <c:ptCount val="31"/>
                <c:pt idx="0">
                  <c:v>25.700237959999999</c:v>
                </c:pt>
                <c:pt idx="1">
                  <c:v>26.718364870399995</c:v>
                </c:pt>
                <c:pt idx="2">
                  <c:v>27.736491780799998</c:v>
                </c:pt>
                <c:pt idx="3">
                  <c:v>28.754618691200001</c:v>
                </c:pt>
                <c:pt idx="4">
                  <c:v>29.772745601599997</c:v>
                </c:pt>
                <c:pt idx="5">
                  <c:v>30.790872512000004</c:v>
                </c:pt>
                <c:pt idx="6">
                  <c:v>31.808999422399999</c:v>
                </c:pt>
                <c:pt idx="7">
                  <c:v>32.827126332800006</c:v>
                </c:pt>
                <c:pt idx="8">
                  <c:v>33.845253243199998</c:v>
                </c:pt>
                <c:pt idx="9">
                  <c:v>34.863380153599998</c:v>
                </c:pt>
                <c:pt idx="10">
                  <c:v>35.881507063999997</c:v>
                </c:pt>
                <c:pt idx="11">
                  <c:v>36.899633974399997</c:v>
                </c:pt>
                <c:pt idx="12">
                  <c:v>37.917760884800003</c:v>
                </c:pt>
                <c:pt idx="13">
                  <c:v>38.935887795200003</c:v>
                </c:pt>
                <c:pt idx="14">
                  <c:v>39.954014705600009</c:v>
                </c:pt>
                <c:pt idx="15">
                  <c:v>40.972141616000002</c:v>
                </c:pt>
                <c:pt idx="16">
                  <c:v>41.990268526400001</c:v>
                </c:pt>
                <c:pt idx="17">
                  <c:v>43.008395436800001</c:v>
                </c:pt>
                <c:pt idx="18">
                  <c:v>44.026522347200007</c:v>
                </c:pt>
                <c:pt idx="19">
                  <c:v>45.0446492576</c:v>
                </c:pt>
                <c:pt idx="20">
                  <c:v>46.062776167999999</c:v>
                </c:pt>
                <c:pt idx="21">
                  <c:v>47.080903078399999</c:v>
                </c:pt>
                <c:pt idx="22">
                  <c:v>48.099029988800012</c:v>
                </c:pt>
                <c:pt idx="23">
                  <c:v>49.117156899199998</c:v>
                </c:pt>
                <c:pt idx="24">
                  <c:v>50.135283809600004</c:v>
                </c:pt>
                <c:pt idx="25">
                  <c:v>51.153410719999997</c:v>
                </c:pt>
                <c:pt idx="26">
                  <c:v>52.17153763040001</c:v>
                </c:pt>
                <c:pt idx="27">
                  <c:v>53.189664540800003</c:v>
                </c:pt>
                <c:pt idx="28">
                  <c:v>54.207791451200002</c:v>
                </c:pt>
                <c:pt idx="29">
                  <c:v>55.225918361600009</c:v>
                </c:pt>
                <c:pt idx="30">
                  <c:v>56.244045272000008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FE6-4B09-B85E-BFF7445C8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234479"/>
        <c:axId val="1174888415"/>
      </c:scatterChart>
      <c:valAx>
        <c:axId val="949234479"/>
        <c:scaling>
          <c:orientation val="minMax"/>
          <c:max val="8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Sensor-measured Temperature ℃</a:t>
                </a:r>
                <a:endParaRPr lang="es-CO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75290165844746"/>
              <c:y val="0.932844196427200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888415"/>
        <c:crosses val="autoZero"/>
        <c:crossBetween val="midCat"/>
        <c:majorUnit val="5"/>
      </c:valAx>
      <c:valAx>
        <c:axId val="1174888415"/>
        <c:scaling>
          <c:orientation val="minMax"/>
          <c:max val="8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Corrected Temperature ℃</a:t>
                </a:r>
                <a:endParaRPr lang="es-CO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374031720710992E-3"/>
              <c:y val="0.3772478706591515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9234479"/>
        <c:crosses val="autoZero"/>
        <c:crossBetween val="midCat"/>
        <c:maj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Correction</a:t>
            </a:r>
            <a:r>
              <a:rPr lang="en-US" baseline="0"/>
              <a:t> Average</a:t>
            </a:r>
            <a:r>
              <a:rPr lang="en-US"/>
              <a:t> Curve at </a:t>
            </a:r>
            <a:r>
              <a:rPr lang="en-US" baseline="0"/>
              <a:t>10mm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Sheet1!$N$4</c:f>
              <c:strCache>
                <c:ptCount val="1"/>
                <c:pt idx="0">
                  <c:v>Calibration Average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pPr>
              <a:ln>
                <a:solidFill>
                  <a:sysClr val="windowText" lastClr="000000"/>
                </a:solidFill>
              </a:ln>
            </c:spPr>
          </c:marker>
          <c:trendline>
            <c:trendlineType val="linear"/>
            <c:forward val="25"/>
            <c:backward val="5"/>
            <c:dispRSqr val="0"/>
            <c:dispEq val="1"/>
            <c:trendlineLbl>
              <c:layout>
                <c:manualLayout>
                  <c:x val="-3.4021227937333226E-2"/>
                  <c:y val="0.3416724629580208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s-CO" sz="2000" baseline="0"/>
                      <a:t>y = 0,2545x + 0,2471</a:t>
                    </a:r>
                    <a:endParaRPr lang="es-CO" sz="2000"/>
                  </a:p>
                </c:rich>
              </c:tx>
              <c:numFmt formatCode="General" sourceLinked="0"/>
            </c:trendlineLbl>
          </c:trendline>
          <c:xVal>
            <c:numRef>
              <c:f>Sheet1!$A$37:$A$67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Sheet1!$N$5:$N$35</c:f>
              <c:numCache>
                <c:formatCode>General</c:formatCode>
                <c:ptCount val="31"/>
                <c:pt idx="0">
                  <c:v>25.700237959999999</c:v>
                </c:pt>
                <c:pt idx="1">
                  <c:v>26.718364870399995</c:v>
                </c:pt>
                <c:pt idx="2">
                  <c:v>27.736491780799998</c:v>
                </c:pt>
                <c:pt idx="3">
                  <c:v>28.754618691200001</c:v>
                </c:pt>
                <c:pt idx="4">
                  <c:v>29.772745601599997</c:v>
                </c:pt>
                <c:pt idx="5">
                  <c:v>30.790872512000004</c:v>
                </c:pt>
                <c:pt idx="6">
                  <c:v>31.808999422399999</c:v>
                </c:pt>
                <c:pt idx="7">
                  <c:v>32.827126332800006</c:v>
                </c:pt>
                <c:pt idx="8">
                  <c:v>33.845253243199998</c:v>
                </c:pt>
                <c:pt idx="9">
                  <c:v>34.863380153599998</c:v>
                </c:pt>
                <c:pt idx="10">
                  <c:v>35.881507063999997</c:v>
                </c:pt>
                <c:pt idx="11">
                  <c:v>36.899633974399997</c:v>
                </c:pt>
                <c:pt idx="12">
                  <c:v>37.917760884800003</c:v>
                </c:pt>
                <c:pt idx="13">
                  <c:v>38.935887795200003</c:v>
                </c:pt>
                <c:pt idx="14">
                  <c:v>39.954014705600009</c:v>
                </c:pt>
                <c:pt idx="15">
                  <c:v>40.972141616000002</c:v>
                </c:pt>
                <c:pt idx="16">
                  <c:v>41.990268526400001</c:v>
                </c:pt>
                <c:pt idx="17">
                  <c:v>43.008395436800001</c:v>
                </c:pt>
                <c:pt idx="18">
                  <c:v>44.026522347200007</c:v>
                </c:pt>
                <c:pt idx="19">
                  <c:v>45.0446492576</c:v>
                </c:pt>
                <c:pt idx="20">
                  <c:v>46.062776167999999</c:v>
                </c:pt>
                <c:pt idx="21">
                  <c:v>47.080903078399999</c:v>
                </c:pt>
                <c:pt idx="22">
                  <c:v>48.099029988800012</c:v>
                </c:pt>
                <c:pt idx="23">
                  <c:v>49.117156899199998</c:v>
                </c:pt>
                <c:pt idx="24">
                  <c:v>50.135283809600004</c:v>
                </c:pt>
                <c:pt idx="25">
                  <c:v>51.153410719999997</c:v>
                </c:pt>
                <c:pt idx="26">
                  <c:v>52.17153763040001</c:v>
                </c:pt>
                <c:pt idx="27">
                  <c:v>53.189664540800003</c:v>
                </c:pt>
                <c:pt idx="28">
                  <c:v>54.207791451200002</c:v>
                </c:pt>
                <c:pt idx="29">
                  <c:v>55.225918361600009</c:v>
                </c:pt>
                <c:pt idx="30">
                  <c:v>56.244045272000008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8B-4562-86A7-68E7BA3AC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234479"/>
        <c:axId val="1174888415"/>
      </c:scatterChart>
      <c:valAx>
        <c:axId val="949234479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Sensor-measured Temperature ℃</a:t>
                </a:r>
                <a:endParaRPr lang="es-CO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75290165844746"/>
              <c:y val="0.932844196427200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4888415"/>
        <c:crosses val="autoZero"/>
        <c:crossBetween val="midCat"/>
        <c:majorUnit val="5"/>
      </c:valAx>
      <c:valAx>
        <c:axId val="1174888415"/>
        <c:scaling>
          <c:orientation val="minMax"/>
          <c:max val="8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Corrected Temperature ℃</a:t>
                </a:r>
                <a:endParaRPr lang="es-CO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374031720710992E-3"/>
              <c:y val="0.3772478706591515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9234479"/>
        <c:crosses val="autoZero"/>
        <c:crossBetween val="midCat"/>
        <c:maj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316229</xdr:colOff>
      <xdr:row>0</xdr:row>
      <xdr:rowOff>141514</xdr:rowOff>
    </xdr:from>
    <xdr:to>
      <xdr:col>30</xdr:col>
      <xdr:colOff>250370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C409E-8432-4446-BDF5-9EE976C4E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326570</xdr:colOff>
      <xdr:row>24</xdr:row>
      <xdr:rowOff>0</xdr:rowOff>
    </xdr:from>
    <xdr:to>
      <xdr:col>30</xdr:col>
      <xdr:colOff>217713</xdr:colOff>
      <xdr:row>45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6FA05B-0AD1-4340-9A72-1CFD8C85D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277091</xdr:colOff>
      <xdr:row>1</xdr:row>
      <xdr:rowOff>41564</xdr:rowOff>
    </xdr:from>
    <xdr:to>
      <xdr:col>47</xdr:col>
      <xdr:colOff>168234</xdr:colOff>
      <xdr:row>22</xdr:row>
      <xdr:rowOff>52451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EC183F-2E2D-42BF-B463-63D59D930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BF5-3435-46BC-B09C-1043F700D95F}">
  <dimension ref="A1:N67"/>
  <sheetViews>
    <sheetView tabSelected="1" topLeftCell="L1" zoomScale="55" zoomScaleNormal="55" workbookViewId="0">
      <selection activeCell="AT31" sqref="AT31"/>
    </sheetView>
  </sheetViews>
  <sheetFormatPr defaultRowHeight="14.4" x14ac:dyDescent="0.3"/>
  <cols>
    <col min="1" max="1" width="20.6640625" bestFit="1" customWidth="1"/>
    <col min="2" max="2" width="18.77734375" customWidth="1"/>
    <col min="3" max="3" width="21.109375" customWidth="1"/>
    <col min="4" max="4" width="16.6640625" customWidth="1"/>
    <col min="5" max="11" width="16.21875" customWidth="1"/>
    <col min="12" max="12" width="19" customWidth="1"/>
    <col min="14" max="14" width="20" customWidth="1"/>
  </cols>
  <sheetData>
    <row r="1" spans="1:14" ht="15" thickBot="1" x14ac:dyDescent="0.35">
      <c r="A1" s="8" t="s">
        <v>13</v>
      </c>
      <c r="B1" s="1"/>
      <c r="C1" s="1"/>
      <c r="D1" s="1"/>
      <c r="E1" s="1"/>
      <c r="F1" s="1"/>
      <c r="G1" s="1"/>
      <c r="H1" s="1"/>
      <c r="I1" s="1"/>
    </row>
    <row r="2" spans="1:14" x14ac:dyDescent="0.3">
      <c r="A2" s="2"/>
      <c r="D2" s="1"/>
      <c r="E2" s="1"/>
      <c r="F2" s="1"/>
      <c r="G2" s="1"/>
      <c r="H2" s="1"/>
      <c r="I2" s="1"/>
      <c r="J2" s="1"/>
      <c r="K2" s="1"/>
      <c r="L2" s="1"/>
    </row>
    <row r="3" spans="1:14" ht="15" thickBot="1" x14ac:dyDescent="0.35"/>
    <row r="4" spans="1:14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6</v>
      </c>
      <c r="G4" s="5" t="s">
        <v>7</v>
      </c>
      <c r="H4" s="5" t="s">
        <v>8</v>
      </c>
      <c r="I4" s="3" t="s">
        <v>9</v>
      </c>
      <c r="J4" s="3" t="s">
        <v>10</v>
      </c>
      <c r="K4" s="5" t="s">
        <v>11</v>
      </c>
      <c r="L4" s="3" t="s">
        <v>12</v>
      </c>
      <c r="N4" s="3" t="s">
        <v>5</v>
      </c>
    </row>
    <row r="5" spans="1:14" x14ac:dyDescent="0.3">
      <c r="A5" s="6">
        <v>25</v>
      </c>
      <c r="B5" s="6">
        <f>($A5*4*0.2542786)+0.7054339</f>
        <v>26.133293900000002</v>
      </c>
      <c r="C5" s="6">
        <f>($A5*4*0.24912478)+0.6508723</f>
        <v>25.5633503</v>
      </c>
      <c r="D5" s="6">
        <f>($A5*4*0.260128345)-0.491347</f>
        <v>25.521487499999996</v>
      </c>
      <c r="E5" s="6">
        <f>($A5*4*0.25651489)-0.158415</f>
        <v>25.493073999999996</v>
      </c>
      <c r="F5" s="6">
        <f>($A5*4*0.2484691)+1.450685</f>
        <v>26.297595000000001</v>
      </c>
      <c r="G5" s="6">
        <f>($A5*4*0.257529)-0.34191</f>
        <v>25.410990000000002</v>
      </c>
      <c r="H5" s="6">
        <f>($A5*4*0.259821-1.165125)</f>
        <v>24.816975000000003</v>
      </c>
      <c r="I5" s="6">
        <f>($A5*4*0.24920586)+1.483055</f>
        <v>26.403641</v>
      </c>
      <c r="J5" s="6">
        <f>($A5*4*0.25078055)+1.3858218</f>
        <v>26.463876799999998</v>
      </c>
      <c r="K5" s="6">
        <f>($A5*4*0.259465151)-1.048419</f>
        <v>24.8980961</v>
      </c>
      <c r="L5" s="4">
        <f>_xlfn.STDEV.P(A5:K5)</f>
        <v>0.57752660051511373</v>
      </c>
      <c r="N5" s="4">
        <f>AVERAGE(B5:K5)</f>
        <v>25.700237959999999</v>
      </c>
    </row>
    <row r="6" spans="1:14" x14ac:dyDescent="0.3">
      <c r="A6" s="6">
        <v>26</v>
      </c>
      <c r="B6" s="6">
        <f t="shared" ref="B6:B35" si="0">($A6*4*0.2542786)+0.7054339</f>
        <v>27.150408300000002</v>
      </c>
      <c r="C6" s="6">
        <f t="shared" ref="C6:C35" si="1">($A6*4*0.24912478)+0.6508723</f>
        <v>26.559849419999999</v>
      </c>
      <c r="D6" s="6">
        <f t="shared" ref="D6:D35" si="2">($A6*4*0.260128345)-0.491347</f>
        <v>26.562000879999996</v>
      </c>
      <c r="E6" s="6">
        <f t="shared" ref="E6:E35" si="3">($A6*4*0.25651489)-0.158415</f>
        <v>26.519133559999997</v>
      </c>
      <c r="F6" s="6">
        <f t="shared" ref="F6:F35" si="4">($A6*4*0.2484691)+1.450685</f>
        <v>27.291471399999999</v>
      </c>
      <c r="G6" s="6">
        <f t="shared" ref="G6:G35" si="5">($A6*4*0.257529)-0.34191</f>
        <v>26.441106000000001</v>
      </c>
      <c r="H6" s="6">
        <f t="shared" ref="H6:H35" si="6">($A6*4*0.259821-1.165125)</f>
        <v>25.856259000000001</v>
      </c>
      <c r="I6" s="6">
        <f t="shared" ref="I6:I35" si="7">($A6*4*0.24920586)+1.483055</f>
        <v>27.40046444</v>
      </c>
      <c r="J6" s="6">
        <f t="shared" ref="J6:J35" si="8">($A6*4*0.25078055)+1.3858218</f>
        <v>27.466998999999998</v>
      </c>
      <c r="K6" s="6">
        <f t="shared" ref="K6:K35" si="9">($A6*4*0.259465151)-1.048419</f>
        <v>25.935956704000002</v>
      </c>
      <c r="L6" s="4">
        <f>_xlfn.STDEV.P(A6:K6)</f>
        <v>0.56660806071547021</v>
      </c>
      <c r="N6" s="4">
        <f t="shared" ref="N6:N35" si="10">AVERAGE(B6:K6)</f>
        <v>26.718364870399995</v>
      </c>
    </row>
    <row r="7" spans="1:14" x14ac:dyDescent="0.3">
      <c r="A7" s="6">
        <v>27</v>
      </c>
      <c r="B7" s="6">
        <f t="shared" si="0"/>
        <v>28.167522700000003</v>
      </c>
      <c r="C7" s="6">
        <f t="shared" si="1"/>
        <v>27.556348539999998</v>
      </c>
      <c r="D7" s="6">
        <f t="shared" si="2"/>
        <v>27.602514259999996</v>
      </c>
      <c r="E7" s="6">
        <f t="shared" si="3"/>
        <v>27.545193119999997</v>
      </c>
      <c r="F7" s="6">
        <f t="shared" si="4"/>
        <v>28.2853478</v>
      </c>
      <c r="G7" s="6">
        <f t="shared" si="5"/>
        <v>27.471222000000001</v>
      </c>
      <c r="H7" s="6">
        <f t="shared" si="6"/>
        <v>26.895543000000004</v>
      </c>
      <c r="I7" s="6">
        <f t="shared" si="7"/>
        <v>28.39728788</v>
      </c>
      <c r="J7" s="6">
        <f t="shared" si="8"/>
        <v>28.470121199999998</v>
      </c>
      <c r="K7" s="6">
        <f t="shared" si="9"/>
        <v>26.973817308000001</v>
      </c>
      <c r="L7" s="4">
        <f t="shared" ref="L7:L35" si="11">_xlfn.STDEV.P(B7:K7)</f>
        <v>0.53927045102222004</v>
      </c>
      <c r="N7" s="4">
        <f t="shared" si="10"/>
        <v>27.736491780799998</v>
      </c>
    </row>
    <row r="8" spans="1:14" x14ac:dyDescent="0.3">
      <c r="A8" s="6">
        <v>28</v>
      </c>
      <c r="B8" s="6">
        <f t="shared" si="0"/>
        <v>29.1846371</v>
      </c>
      <c r="C8" s="6">
        <f t="shared" si="1"/>
        <v>28.552847659999998</v>
      </c>
      <c r="D8" s="6">
        <f t="shared" si="2"/>
        <v>28.643027639999996</v>
      </c>
      <c r="E8" s="6">
        <f t="shared" si="3"/>
        <v>28.571252679999997</v>
      </c>
      <c r="F8" s="6">
        <f t="shared" si="4"/>
        <v>29.279224200000002</v>
      </c>
      <c r="G8" s="6">
        <f t="shared" si="5"/>
        <v>28.501338000000004</v>
      </c>
      <c r="H8" s="6">
        <f t="shared" si="6"/>
        <v>27.934827000000002</v>
      </c>
      <c r="I8" s="6">
        <f t="shared" si="7"/>
        <v>29.39411132</v>
      </c>
      <c r="J8" s="6">
        <f t="shared" si="8"/>
        <v>29.473243399999998</v>
      </c>
      <c r="K8" s="6">
        <f t="shared" si="9"/>
        <v>28.011677912</v>
      </c>
      <c r="L8" s="4">
        <f t="shared" si="11"/>
        <v>0.52540049475176998</v>
      </c>
      <c r="N8" s="4">
        <f t="shared" si="10"/>
        <v>28.754618691200001</v>
      </c>
    </row>
    <row r="9" spans="1:14" x14ac:dyDescent="0.3">
      <c r="A9" s="6">
        <v>29</v>
      </c>
      <c r="B9" s="6">
        <f t="shared" si="0"/>
        <v>30.2017515</v>
      </c>
      <c r="C9" s="6">
        <f t="shared" si="1"/>
        <v>29.549346779999997</v>
      </c>
      <c r="D9" s="6">
        <f t="shared" si="2"/>
        <v>29.683541019999996</v>
      </c>
      <c r="E9" s="6">
        <f t="shared" si="3"/>
        <v>29.597312239999997</v>
      </c>
      <c r="F9" s="6">
        <f t="shared" si="4"/>
        <v>30.273100599999999</v>
      </c>
      <c r="G9" s="6">
        <f t="shared" si="5"/>
        <v>29.531454000000004</v>
      </c>
      <c r="H9" s="6">
        <f t="shared" si="6"/>
        <v>28.974111000000004</v>
      </c>
      <c r="I9" s="6">
        <f t="shared" si="7"/>
        <v>30.39093476</v>
      </c>
      <c r="J9" s="6">
        <f t="shared" si="8"/>
        <v>30.476365599999998</v>
      </c>
      <c r="K9" s="6">
        <f t="shared" si="9"/>
        <v>29.049538516000002</v>
      </c>
      <c r="L9" s="4">
        <f t="shared" si="11"/>
        <v>0.51179574351181012</v>
      </c>
      <c r="N9" s="4">
        <f t="shared" si="10"/>
        <v>29.772745601599997</v>
      </c>
    </row>
    <row r="10" spans="1:14" x14ac:dyDescent="0.3">
      <c r="A10" s="6">
        <v>30</v>
      </c>
      <c r="B10" s="6">
        <f t="shared" si="0"/>
        <v>31.218865900000001</v>
      </c>
      <c r="C10" s="6">
        <f t="shared" si="1"/>
        <v>30.5458459</v>
      </c>
      <c r="D10" s="6">
        <f t="shared" si="2"/>
        <v>30.724054399999996</v>
      </c>
      <c r="E10" s="6">
        <f t="shared" si="3"/>
        <v>30.623371799999997</v>
      </c>
      <c r="F10" s="6">
        <f t="shared" si="4"/>
        <v>31.266977000000001</v>
      </c>
      <c r="G10" s="6">
        <f t="shared" si="5"/>
        <v>30.561570000000003</v>
      </c>
      <c r="H10" s="6">
        <f t="shared" si="6"/>
        <v>30.013395000000003</v>
      </c>
      <c r="I10" s="6">
        <f t="shared" si="7"/>
        <v>31.3877582</v>
      </c>
      <c r="J10" s="6">
        <f t="shared" si="8"/>
        <v>31.479487799999998</v>
      </c>
      <c r="K10" s="6">
        <f t="shared" si="9"/>
        <v>30.087399120000001</v>
      </c>
      <c r="L10" s="4">
        <f t="shared" si="11"/>
        <v>0.49847791216854997</v>
      </c>
      <c r="N10" s="4">
        <f t="shared" si="10"/>
        <v>30.790872512000004</v>
      </c>
    </row>
    <row r="11" spans="1:14" x14ac:dyDescent="0.3">
      <c r="A11" s="6">
        <v>31</v>
      </c>
      <c r="B11" s="6">
        <f t="shared" si="0"/>
        <v>32.235980300000001</v>
      </c>
      <c r="C11" s="6">
        <f t="shared" si="1"/>
        <v>31.542345019999999</v>
      </c>
      <c r="D11" s="6">
        <f t="shared" si="2"/>
        <v>31.764567779999997</v>
      </c>
      <c r="E11" s="6">
        <f t="shared" si="3"/>
        <v>31.649431359999998</v>
      </c>
      <c r="F11" s="6">
        <f t="shared" si="4"/>
        <v>32.260853400000002</v>
      </c>
      <c r="G11" s="6">
        <f t="shared" si="5"/>
        <v>31.591686000000003</v>
      </c>
      <c r="H11" s="6">
        <f t="shared" si="6"/>
        <v>31.052679000000001</v>
      </c>
      <c r="I11" s="6">
        <f t="shared" si="7"/>
        <v>32.38458164</v>
      </c>
      <c r="J11" s="6">
        <f t="shared" si="8"/>
        <v>32.482610000000001</v>
      </c>
      <c r="K11" s="6">
        <f t="shared" si="9"/>
        <v>31.125259723999999</v>
      </c>
      <c r="L11" s="4">
        <f t="shared" si="11"/>
        <v>0.48547061436788758</v>
      </c>
      <c r="N11" s="4">
        <f t="shared" si="10"/>
        <v>31.808999422399999</v>
      </c>
    </row>
    <row r="12" spans="1:14" x14ac:dyDescent="0.3">
      <c r="A12" s="6">
        <v>32</v>
      </c>
      <c r="B12" s="6">
        <f t="shared" si="0"/>
        <v>33.253094700000005</v>
      </c>
      <c r="C12" s="6">
        <f t="shared" si="1"/>
        <v>32.538844140000002</v>
      </c>
      <c r="D12" s="6">
        <f t="shared" si="2"/>
        <v>32.80508116</v>
      </c>
      <c r="E12" s="6">
        <f t="shared" si="3"/>
        <v>32.675490920000001</v>
      </c>
      <c r="F12" s="6">
        <f t="shared" si="4"/>
        <v>33.2547298</v>
      </c>
      <c r="G12" s="6">
        <f t="shared" si="5"/>
        <v>32.621802000000002</v>
      </c>
      <c r="H12" s="6">
        <f t="shared" si="6"/>
        <v>32.091963</v>
      </c>
      <c r="I12" s="6">
        <f t="shared" si="7"/>
        <v>33.38140508</v>
      </c>
      <c r="J12" s="6">
        <f t="shared" si="8"/>
        <v>33.485732200000001</v>
      </c>
      <c r="K12" s="6">
        <f t="shared" si="9"/>
        <v>32.163120327999998</v>
      </c>
      <c r="L12" s="4">
        <f t="shared" si="11"/>
        <v>0.47279948028869268</v>
      </c>
      <c r="N12" s="4">
        <f t="shared" si="10"/>
        <v>32.827126332800006</v>
      </c>
    </row>
    <row r="13" spans="1:14" x14ac:dyDescent="0.3">
      <c r="A13" s="6">
        <v>33</v>
      </c>
      <c r="B13" s="6">
        <f t="shared" si="0"/>
        <v>34.270209100000002</v>
      </c>
      <c r="C13" s="6">
        <f t="shared" si="1"/>
        <v>33.535343260000005</v>
      </c>
      <c r="D13" s="6">
        <f t="shared" si="2"/>
        <v>33.84559454</v>
      </c>
      <c r="E13" s="6">
        <f t="shared" si="3"/>
        <v>33.701550480000002</v>
      </c>
      <c r="F13" s="6">
        <f t="shared" si="4"/>
        <v>34.248606199999998</v>
      </c>
      <c r="G13" s="6">
        <f t="shared" si="5"/>
        <v>33.651918000000002</v>
      </c>
      <c r="H13" s="6">
        <f t="shared" si="6"/>
        <v>33.131247000000002</v>
      </c>
      <c r="I13" s="6">
        <f t="shared" si="7"/>
        <v>34.37822852</v>
      </c>
      <c r="J13" s="6">
        <f t="shared" si="8"/>
        <v>34.488854400000001</v>
      </c>
      <c r="K13" s="6">
        <f t="shared" si="9"/>
        <v>33.200980932</v>
      </c>
      <c r="L13" s="4">
        <f t="shared" si="11"/>
        <v>0.46049226091161072</v>
      </c>
      <c r="N13" s="4">
        <f t="shared" si="10"/>
        <v>33.845253243199998</v>
      </c>
    </row>
    <row r="14" spans="1:14" x14ac:dyDescent="0.3">
      <c r="A14" s="6">
        <v>34</v>
      </c>
      <c r="B14" s="6">
        <f t="shared" si="0"/>
        <v>35.287323500000007</v>
      </c>
      <c r="C14" s="6">
        <f t="shared" si="1"/>
        <v>34.531842380000001</v>
      </c>
      <c r="D14" s="6">
        <f t="shared" si="2"/>
        <v>34.886107920000001</v>
      </c>
      <c r="E14" s="6">
        <f t="shared" si="3"/>
        <v>34.727610040000002</v>
      </c>
      <c r="F14" s="6">
        <f t="shared" si="4"/>
        <v>35.242482600000002</v>
      </c>
      <c r="G14" s="6">
        <f t="shared" si="5"/>
        <v>34.682034000000002</v>
      </c>
      <c r="H14" s="6">
        <f t="shared" si="6"/>
        <v>34.170530999999997</v>
      </c>
      <c r="I14" s="6">
        <f t="shared" si="7"/>
        <v>35.37505196</v>
      </c>
      <c r="J14" s="6">
        <f t="shared" si="8"/>
        <v>35.491976600000001</v>
      </c>
      <c r="K14" s="6">
        <f t="shared" si="9"/>
        <v>34.238841535999995</v>
      </c>
      <c r="L14" s="4">
        <f t="shared" si="11"/>
        <v>0.44857891034847647</v>
      </c>
      <c r="N14" s="4">
        <f t="shared" si="10"/>
        <v>34.863380153599998</v>
      </c>
    </row>
    <row r="15" spans="1:14" x14ac:dyDescent="0.3">
      <c r="A15" s="6">
        <v>35</v>
      </c>
      <c r="B15" s="6">
        <f t="shared" si="0"/>
        <v>36.304437900000003</v>
      </c>
      <c r="C15" s="6">
        <f t="shared" si="1"/>
        <v>35.528341500000003</v>
      </c>
      <c r="D15" s="6">
        <f t="shared" si="2"/>
        <v>35.926621300000001</v>
      </c>
      <c r="E15" s="6">
        <f t="shared" si="3"/>
        <v>35.753669600000002</v>
      </c>
      <c r="F15" s="6">
        <f t="shared" si="4"/>
        <v>36.236359</v>
      </c>
      <c r="G15" s="6">
        <f t="shared" si="5"/>
        <v>35.712150000000001</v>
      </c>
      <c r="H15" s="6">
        <f t="shared" si="6"/>
        <v>35.209814999999999</v>
      </c>
      <c r="I15" s="6">
        <f t="shared" si="7"/>
        <v>36.3718754</v>
      </c>
      <c r="J15" s="6">
        <f t="shared" si="8"/>
        <v>36.495098800000001</v>
      </c>
      <c r="K15" s="6">
        <f t="shared" si="9"/>
        <v>35.276702139999998</v>
      </c>
      <c r="L15" s="4">
        <f t="shared" si="11"/>
        <v>0.43709163559952668</v>
      </c>
      <c r="N15" s="4">
        <f t="shared" si="10"/>
        <v>35.881507063999997</v>
      </c>
    </row>
    <row r="16" spans="1:14" x14ac:dyDescent="0.3">
      <c r="A16" s="6">
        <v>36</v>
      </c>
      <c r="B16" s="6">
        <f t="shared" si="0"/>
        <v>37.321552300000008</v>
      </c>
      <c r="C16" s="6">
        <f t="shared" si="1"/>
        <v>36.524840619999999</v>
      </c>
      <c r="D16" s="6">
        <f t="shared" si="2"/>
        <v>36.967134680000001</v>
      </c>
      <c r="E16" s="6">
        <f t="shared" si="3"/>
        <v>36.779729160000002</v>
      </c>
      <c r="F16" s="6">
        <f t="shared" si="4"/>
        <v>37.230235399999998</v>
      </c>
      <c r="G16" s="6">
        <f t="shared" si="5"/>
        <v>36.742266000000001</v>
      </c>
      <c r="H16" s="6">
        <f t="shared" si="6"/>
        <v>36.249099000000001</v>
      </c>
      <c r="I16" s="6">
        <f t="shared" si="7"/>
        <v>37.36869884</v>
      </c>
      <c r="J16" s="6">
        <f t="shared" si="8"/>
        <v>37.498221000000001</v>
      </c>
      <c r="K16" s="6">
        <f t="shared" si="9"/>
        <v>36.314562744</v>
      </c>
      <c r="L16" s="4">
        <f t="shared" si="11"/>
        <v>0.42606490076562331</v>
      </c>
      <c r="N16" s="4">
        <f t="shared" si="10"/>
        <v>36.899633974399997</v>
      </c>
    </row>
    <row r="17" spans="1:14" x14ac:dyDescent="0.3">
      <c r="A17" s="6">
        <v>37</v>
      </c>
      <c r="B17" s="6">
        <f t="shared" si="0"/>
        <v>38.338666700000005</v>
      </c>
      <c r="C17" s="6">
        <f t="shared" si="1"/>
        <v>37.521339740000002</v>
      </c>
      <c r="D17" s="6">
        <f t="shared" si="2"/>
        <v>38.007648060000001</v>
      </c>
      <c r="E17" s="6">
        <f t="shared" si="3"/>
        <v>37.805788720000002</v>
      </c>
      <c r="F17" s="6">
        <f t="shared" si="4"/>
        <v>38.224111800000003</v>
      </c>
      <c r="G17" s="6">
        <f t="shared" si="5"/>
        <v>37.772382</v>
      </c>
      <c r="H17" s="6">
        <f t="shared" si="6"/>
        <v>37.288383000000003</v>
      </c>
      <c r="I17" s="6">
        <f t="shared" si="7"/>
        <v>38.36552228</v>
      </c>
      <c r="J17" s="6">
        <f t="shared" si="8"/>
        <v>38.501343200000001</v>
      </c>
      <c r="K17" s="6">
        <f t="shared" si="9"/>
        <v>37.352423347999995</v>
      </c>
      <c r="L17" s="4">
        <f t="shared" si="11"/>
        <v>0.4155353704192683</v>
      </c>
      <c r="N17" s="4">
        <f t="shared" si="10"/>
        <v>37.917760884800003</v>
      </c>
    </row>
    <row r="18" spans="1:14" x14ac:dyDescent="0.3">
      <c r="A18" s="6">
        <v>38</v>
      </c>
      <c r="B18" s="6">
        <f t="shared" si="0"/>
        <v>39.355781100000009</v>
      </c>
      <c r="C18" s="6">
        <f t="shared" si="1"/>
        <v>38.517838860000005</v>
      </c>
      <c r="D18" s="6">
        <f t="shared" si="2"/>
        <v>39.048161440000001</v>
      </c>
      <c r="E18" s="6">
        <f t="shared" si="3"/>
        <v>38.831848280000003</v>
      </c>
      <c r="F18" s="6">
        <f t="shared" si="4"/>
        <v>39.217988200000001</v>
      </c>
      <c r="G18" s="6">
        <f t="shared" si="5"/>
        <v>38.802498</v>
      </c>
      <c r="H18" s="6">
        <f t="shared" si="6"/>
        <v>38.327666999999998</v>
      </c>
      <c r="I18" s="6">
        <f t="shared" si="7"/>
        <v>39.36234572</v>
      </c>
      <c r="J18" s="6">
        <f t="shared" si="8"/>
        <v>39.504465400000001</v>
      </c>
      <c r="K18" s="6">
        <f t="shared" si="9"/>
        <v>38.390283951999997</v>
      </c>
      <c r="L18" s="4">
        <f t="shared" si="11"/>
        <v>0.40554177482257442</v>
      </c>
      <c r="N18" s="4">
        <f t="shared" si="10"/>
        <v>38.935887795200003</v>
      </c>
    </row>
    <row r="19" spans="1:14" x14ac:dyDescent="0.3">
      <c r="A19" s="6">
        <v>39</v>
      </c>
      <c r="B19" s="6">
        <f t="shared" si="0"/>
        <v>40.372895500000006</v>
      </c>
      <c r="C19" s="6">
        <f t="shared" si="1"/>
        <v>39.514337980000001</v>
      </c>
      <c r="D19" s="6">
        <f t="shared" si="2"/>
        <v>40.088674820000001</v>
      </c>
      <c r="E19" s="6">
        <f t="shared" si="3"/>
        <v>39.857907840000003</v>
      </c>
      <c r="F19" s="6">
        <f t="shared" si="4"/>
        <v>40.211864599999998</v>
      </c>
      <c r="G19" s="6">
        <f t="shared" si="5"/>
        <v>39.832614</v>
      </c>
      <c r="H19" s="6">
        <f t="shared" si="6"/>
        <v>39.366951</v>
      </c>
      <c r="I19" s="6">
        <f t="shared" si="7"/>
        <v>40.35916916</v>
      </c>
      <c r="J19" s="6">
        <f t="shared" si="8"/>
        <v>40.507587600000001</v>
      </c>
      <c r="K19" s="6">
        <f t="shared" si="9"/>
        <v>39.428144555999999</v>
      </c>
      <c r="L19" s="4">
        <f t="shared" si="11"/>
        <v>0.39612467839648025</v>
      </c>
      <c r="N19" s="4">
        <f t="shared" si="10"/>
        <v>39.954014705600009</v>
      </c>
    </row>
    <row r="20" spans="1:14" x14ac:dyDescent="0.3">
      <c r="A20" s="6">
        <v>40</v>
      </c>
      <c r="B20" s="6">
        <f t="shared" si="0"/>
        <v>41.39000990000001</v>
      </c>
      <c r="C20" s="6">
        <f t="shared" si="1"/>
        <v>40.510837100000003</v>
      </c>
      <c r="D20" s="6">
        <f t="shared" si="2"/>
        <v>41.129188200000002</v>
      </c>
      <c r="E20" s="6">
        <f t="shared" si="3"/>
        <v>40.883967400000003</v>
      </c>
      <c r="F20" s="6">
        <f t="shared" si="4"/>
        <v>41.205740999999996</v>
      </c>
      <c r="G20" s="6">
        <f t="shared" si="5"/>
        <v>40.862729999999999</v>
      </c>
      <c r="H20" s="6">
        <f t="shared" si="6"/>
        <v>40.406235000000002</v>
      </c>
      <c r="I20" s="6">
        <f t="shared" si="7"/>
        <v>41.3559926</v>
      </c>
      <c r="J20" s="6">
        <f t="shared" si="8"/>
        <v>41.510709800000001</v>
      </c>
      <c r="K20" s="6">
        <f t="shared" si="9"/>
        <v>40.466005160000002</v>
      </c>
      <c r="L20" s="4">
        <f t="shared" si="11"/>
        <v>0.38732613285820661</v>
      </c>
      <c r="N20" s="4">
        <f t="shared" si="10"/>
        <v>40.972141616000002</v>
      </c>
    </row>
    <row r="21" spans="1:14" x14ac:dyDescent="0.3">
      <c r="A21" s="6">
        <v>41</v>
      </c>
      <c r="B21" s="6">
        <f t="shared" si="0"/>
        <v>42.407124300000007</v>
      </c>
      <c r="C21" s="6">
        <f t="shared" si="1"/>
        <v>41.507336219999999</v>
      </c>
      <c r="D21" s="6">
        <f t="shared" si="2"/>
        <v>42.169701580000002</v>
      </c>
      <c r="E21" s="6">
        <f t="shared" si="3"/>
        <v>41.910026960000003</v>
      </c>
      <c r="F21" s="6">
        <f t="shared" si="4"/>
        <v>42.199617400000001</v>
      </c>
      <c r="G21" s="6">
        <f t="shared" si="5"/>
        <v>41.892846000000006</v>
      </c>
      <c r="H21" s="6">
        <f t="shared" si="6"/>
        <v>41.445518999999997</v>
      </c>
      <c r="I21" s="6">
        <f t="shared" si="7"/>
        <v>42.35281604</v>
      </c>
      <c r="J21" s="6">
        <f t="shared" si="8"/>
        <v>42.513832000000001</v>
      </c>
      <c r="K21" s="6">
        <f t="shared" si="9"/>
        <v>41.503865763999997</v>
      </c>
      <c r="L21" s="4">
        <f t="shared" si="11"/>
        <v>0.37918919843104704</v>
      </c>
      <c r="N21" s="4">
        <f t="shared" si="10"/>
        <v>41.990268526400001</v>
      </c>
    </row>
    <row r="22" spans="1:14" x14ac:dyDescent="0.3">
      <c r="A22" s="6">
        <v>42</v>
      </c>
      <c r="B22" s="6">
        <f t="shared" si="0"/>
        <v>43.424238700000004</v>
      </c>
      <c r="C22" s="6">
        <f t="shared" si="1"/>
        <v>42.503835340000002</v>
      </c>
      <c r="D22" s="6">
        <f t="shared" si="2"/>
        <v>43.210214960000002</v>
      </c>
      <c r="E22" s="6">
        <f t="shared" si="3"/>
        <v>42.936086520000003</v>
      </c>
      <c r="F22" s="6">
        <f t="shared" si="4"/>
        <v>43.193493799999999</v>
      </c>
      <c r="G22" s="6">
        <f t="shared" si="5"/>
        <v>42.922962000000005</v>
      </c>
      <c r="H22" s="6">
        <f t="shared" si="6"/>
        <v>42.484802999999999</v>
      </c>
      <c r="I22" s="6">
        <f t="shared" si="7"/>
        <v>43.34963948</v>
      </c>
      <c r="J22" s="6">
        <f t="shared" si="8"/>
        <v>43.516954200000001</v>
      </c>
      <c r="K22" s="6">
        <f t="shared" si="9"/>
        <v>42.541726367999999</v>
      </c>
      <c r="L22" s="4">
        <f t="shared" si="11"/>
        <v>0.37175732120614841</v>
      </c>
      <c r="N22" s="4">
        <f t="shared" si="10"/>
        <v>43.008395436800001</v>
      </c>
    </row>
    <row r="23" spans="1:14" x14ac:dyDescent="0.3">
      <c r="A23" s="6">
        <v>43</v>
      </c>
      <c r="B23" s="6">
        <f t="shared" si="0"/>
        <v>44.441353100000008</v>
      </c>
      <c r="C23" s="6">
        <f t="shared" si="1"/>
        <v>43.500334460000005</v>
      </c>
      <c r="D23" s="6">
        <f t="shared" si="2"/>
        <v>44.250728340000002</v>
      </c>
      <c r="E23" s="6">
        <f t="shared" si="3"/>
        <v>43.962146080000004</v>
      </c>
      <c r="F23" s="6">
        <f t="shared" si="4"/>
        <v>44.187370199999997</v>
      </c>
      <c r="G23" s="6">
        <f t="shared" si="5"/>
        <v>43.953078000000005</v>
      </c>
      <c r="H23" s="6">
        <f t="shared" si="6"/>
        <v>43.524087000000002</v>
      </c>
      <c r="I23" s="6">
        <f t="shared" si="7"/>
        <v>44.34646292</v>
      </c>
      <c r="J23" s="6">
        <f t="shared" si="8"/>
        <v>44.520076400000001</v>
      </c>
      <c r="K23" s="6">
        <f t="shared" si="9"/>
        <v>43.579586972000001</v>
      </c>
      <c r="L23" s="4">
        <f t="shared" si="11"/>
        <v>0.36507356270438202</v>
      </c>
      <c r="N23" s="4">
        <f t="shared" si="10"/>
        <v>44.026522347200007</v>
      </c>
    </row>
    <row r="24" spans="1:14" x14ac:dyDescent="0.3">
      <c r="A24" s="6">
        <v>44</v>
      </c>
      <c r="B24" s="6">
        <f t="shared" si="0"/>
        <v>45.458467500000005</v>
      </c>
      <c r="C24" s="6">
        <f t="shared" si="1"/>
        <v>44.496833580000001</v>
      </c>
      <c r="D24" s="6">
        <f t="shared" si="2"/>
        <v>45.291241720000002</v>
      </c>
      <c r="E24" s="6">
        <f t="shared" si="3"/>
        <v>44.988205640000004</v>
      </c>
      <c r="F24" s="6">
        <f t="shared" si="4"/>
        <v>45.181246600000001</v>
      </c>
      <c r="G24" s="6">
        <f t="shared" si="5"/>
        <v>44.983194000000005</v>
      </c>
      <c r="H24" s="6">
        <f t="shared" si="6"/>
        <v>44.563371000000004</v>
      </c>
      <c r="I24" s="6">
        <f t="shared" si="7"/>
        <v>45.34328636</v>
      </c>
      <c r="J24" s="6">
        <f t="shared" si="8"/>
        <v>45.523198600000001</v>
      </c>
      <c r="K24" s="6">
        <f t="shared" si="9"/>
        <v>44.617447575999996</v>
      </c>
      <c r="L24" s="4">
        <f t="shared" si="11"/>
        <v>0.35917968922626631</v>
      </c>
      <c r="N24" s="4">
        <f t="shared" si="10"/>
        <v>45.0446492576</v>
      </c>
    </row>
    <row r="25" spans="1:14" x14ac:dyDescent="0.3">
      <c r="A25" s="6">
        <v>45</v>
      </c>
      <c r="B25" s="6">
        <f t="shared" si="0"/>
        <v>46.475581900000009</v>
      </c>
      <c r="C25" s="6">
        <f t="shared" si="1"/>
        <v>45.493332700000003</v>
      </c>
      <c r="D25" s="6">
        <f t="shared" si="2"/>
        <v>46.331755100000002</v>
      </c>
      <c r="E25" s="6">
        <f t="shared" si="3"/>
        <v>46.014265200000004</v>
      </c>
      <c r="F25" s="6">
        <f t="shared" si="4"/>
        <v>46.175122999999999</v>
      </c>
      <c r="G25" s="6">
        <f t="shared" si="5"/>
        <v>46.013310000000004</v>
      </c>
      <c r="H25" s="6">
        <f t="shared" si="6"/>
        <v>45.602654999999999</v>
      </c>
      <c r="I25" s="6">
        <f t="shared" si="7"/>
        <v>46.3401098</v>
      </c>
      <c r="J25" s="6">
        <f t="shared" si="8"/>
        <v>46.526320800000001</v>
      </c>
      <c r="K25" s="6">
        <f t="shared" si="9"/>
        <v>45.655308179999999</v>
      </c>
      <c r="L25" s="4">
        <f t="shared" si="11"/>
        <v>0.35411514338049804</v>
      </c>
      <c r="N25" s="4">
        <f t="shared" si="10"/>
        <v>46.062776167999999</v>
      </c>
    </row>
    <row r="26" spans="1:14" x14ac:dyDescent="0.3">
      <c r="A26" s="6">
        <v>46</v>
      </c>
      <c r="B26" s="6">
        <f t="shared" si="0"/>
        <v>47.492696300000006</v>
      </c>
      <c r="C26" s="6">
        <f t="shared" si="1"/>
        <v>46.489831819999999</v>
      </c>
      <c r="D26" s="6">
        <f t="shared" si="2"/>
        <v>47.372268480000002</v>
      </c>
      <c r="E26" s="6">
        <f t="shared" si="3"/>
        <v>47.040324760000004</v>
      </c>
      <c r="F26" s="6">
        <f t="shared" si="4"/>
        <v>47.168999399999997</v>
      </c>
      <c r="G26" s="6">
        <f t="shared" si="5"/>
        <v>47.043426000000004</v>
      </c>
      <c r="H26" s="6">
        <f t="shared" si="6"/>
        <v>46.641939000000001</v>
      </c>
      <c r="I26" s="6">
        <f t="shared" si="7"/>
        <v>47.33693324</v>
      </c>
      <c r="J26" s="6">
        <f t="shared" si="8"/>
        <v>47.529443000000001</v>
      </c>
      <c r="K26" s="6">
        <f t="shared" si="9"/>
        <v>46.693168784000001</v>
      </c>
      <c r="L26" s="4">
        <f t="shared" si="11"/>
        <v>0.34991593710748681</v>
      </c>
      <c r="N26" s="4">
        <f t="shared" si="10"/>
        <v>47.080903078399999</v>
      </c>
    </row>
    <row r="27" spans="1:14" x14ac:dyDescent="0.3">
      <c r="A27" s="6">
        <v>47</v>
      </c>
      <c r="B27" s="6">
        <f t="shared" si="0"/>
        <v>48.50981070000001</v>
      </c>
      <c r="C27" s="6">
        <f t="shared" si="1"/>
        <v>47.486330940000002</v>
      </c>
      <c r="D27" s="6">
        <f t="shared" si="2"/>
        <v>48.412781860000003</v>
      </c>
      <c r="E27" s="6">
        <f t="shared" si="3"/>
        <v>48.066384320000004</v>
      </c>
      <c r="F27" s="6">
        <f t="shared" si="4"/>
        <v>48.162875800000002</v>
      </c>
      <c r="G27" s="6">
        <f t="shared" si="5"/>
        <v>48.073542000000003</v>
      </c>
      <c r="H27" s="6">
        <f t="shared" si="6"/>
        <v>47.681223000000003</v>
      </c>
      <c r="I27" s="6">
        <f t="shared" si="7"/>
        <v>48.33375668</v>
      </c>
      <c r="J27" s="6">
        <f t="shared" si="8"/>
        <v>48.532565200000001</v>
      </c>
      <c r="K27" s="6">
        <f t="shared" si="9"/>
        <v>47.731029387999996</v>
      </c>
      <c r="L27" s="4">
        <f t="shared" si="11"/>
        <v>0.34661352247703486</v>
      </c>
      <c r="N27" s="4">
        <f t="shared" si="10"/>
        <v>48.099029988800012</v>
      </c>
    </row>
    <row r="28" spans="1:14" x14ac:dyDescent="0.3">
      <c r="A28" s="6">
        <v>48</v>
      </c>
      <c r="B28" s="6">
        <f t="shared" si="0"/>
        <v>49.526925100000007</v>
      </c>
      <c r="C28" s="6">
        <f t="shared" si="1"/>
        <v>48.482830059999998</v>
      </c>
      <c r="D28" s="6">
        <f t="shared" si="2"/>
        <v>49.453295239999996</v>
      </c>
      <c r="E28" s="6">
        <f t="shared" si="3"/>
        <v>49.092443879999998</v>
      </c>
      <c r="F28" s="6">
        <f t="shared" si="4"/>
        <v>49.1567522</v>
      </c>
      <c r="G28" s="6">
        <f t="shared" si="5"/>
        <v>49.103658000000003</v>
      </c>
      <c r="H28" s="6">
        <f t="shared" si="6"/>
        <v>48.720506999999998</v>
      </c>
      <c r="I28" s="6">
        <f t="shared" si="7"/>
        <v>49.33058012</v>
      </c>
      <c r="J28" s="6">
        <f t="shared" si="8"/>
        <v>49.5356874</v>
      </c>
      <c r="K28" s="6">
        <f t="shared" si="9"/>
        <v>48.768889991999998</v>
      </c>
      <c r="L28" s="4">
        <f t="shared" si="11"/>
        <v>0.34423371063533559</v>
      </c>
      <c r="N28" s="4">
        <f t="shared" si="10"/>
        <v>49.117156899199998</v>
      </c>
    </row>
    <row r="29" spans="1:14" x14ac:dyDescent="0.3">
      <c r="A29" s="6">
        <v>49</v>
      </c>
      <c r="B29" s="6">
        <f t="shared" si="0"/>
        <v>50.544039500000004</v>
      </c>
      <c r="C29" s="6">
        <f t="shared" si="1"/>
        <v>49.479329180000001</v>
      </c>
      <c r="D29" s="6">
        <f t="shared" si="2"/>
        <v>50.493808619999996</v>
      </c>
      <c r="E29" s="6">
        <f t="shared" si="3"/>
        <v>50.118503439999998</v>
      </c>
      <c r="F29" s="6">
        <f t="shared" si="4"/>
        <v>50.150628599999997</v>
      </c>
      <c r="G29" s="6">
        <f t="shared" si="5"/>
        <v>50.133774000000003</v>
      </c>
      <c r="H29" s="6">
        <f t="shared" si="6"/>
        <v>49.759791</v>
      </c>
      <c r="I29" s="6">
        <f t="shared" si="7"/>
        <v>50.32740356</v>
      </c>
      <c r="J29" s="6">
        <f t="shared" si="8"/>
        <v>50.5388096</v>
      </c>
      <c r="K29" s="6">
        <f t="shared" si="9"/>
        <v>49.806750596000001</v>
      </c>
      <c r="L29" s="4">
        <f t="shared" si="11"/>
        <v>0.34279571724762231</v>
      </c>
      <c r="N29" s="4">
        <f t="shared" si="10"/>
        <v>50.135283809600004</v>
      </c>
    </row>
    <row r="30" spans="1:14" x14ac:dyDescent="0.3">
      <c r="A30" s="6">
        <v>50</v>
      </c>
      <c r="B30" s="6">
        <f t="shared" si="0"/>
        <v>51.561153900000008</v>
      </c>
      <c r="C30" s="6">
        <f t="shared" si="1"/>
        <v>50.475828300000003</v>
      </c>
      <c r="D30" s="6">
        <f t="shared" si="2"/>
        <v>51.534321999999996</v>
      </c>
      <c r="E30" s="6">
        <f t="shared" si="3"/>
        <v>51.144562999999998</v>
      </c>
      <c r="F30" s="6">
        <f t="shared" si="4"/>
        <v>51.144505000000002</v>
      </c>
      <c r="G30" s="6">
        <f t="shared" si="5"/>
        <v>51.163890000000002</v>
      </c>
      <c r="H30" s="6">
        <f t="shared" si="6"/>
        <v>50.799075000000002</v>
      </c>
      <c r="I30" s="6">
        <f t="shared" si="7"/>
        <v>51.324227</v>
      </c>
      <c r="J30" s="6">
        <f t="shared" si="8"/>
        <v>51.5419318</v>
      </c>
      <c r="K30" s="6">
        <f t="shared" si="9"/>
        <v>50.844611199999996</v>
      </c>
      <c r="L30" s="4">
        <f t="shared" si="11"/>
        <v>0.34231141178838848</v>
      </c>
      <c r="N30" s="4">
        <f t="shared" si="10"/>
        <v>51.153410719999997</v>
      </c>
    </row>
    <row r="31" spans="1:14" x14ac:dyDescent="0.3">
      <c r="A31" s="6">
        <v>51</v>
      </c>
      <c r="B31" s="6">
        <f t="shared" si="0"/>
        <v>52.578268300000005</v>
      </c>
      <c r="C31" s="6">
        <f t="shared" si="1"/>
        <v>51.472327419999999</v>
      </c>
      <c r="D31" s="6">
        <f t="shared" si="2"/>
        <v>52.574835379999996</v>
      </c>
      <c r="E31" s="6">
        <f t="shared" si="3"/>
        <v>52.170622559999998</v>
      </c>
      <c r="F31" s="6">
        <f t="shared" si="4"/>
        <v>52.1383814</v>
      </c>
      <c r="G31" s="6">
        <f t="shared" si="5"/>
        <v>52.194006000000002</v>
      </c>
      <c r="H31" s="6">
        <f t="shared" si="6"/>
        <v>51.838359000000004</v>
      </c>
      <c r="I31" s="6">
        <f t="shared" si="7"/>
        <v>52.32105044</v>
      </c>
      <c r="J31" s="6">
        <f t="shared" si="8"/>
        <v>52.545054</v>
      </c>
      <c r="K31" s="6">
        <f t="shared" si="9"/>
        <v>51.882471803999998</v>
      </c>
      <c r="L31" s="4">
        <f t="shared" si="11"/>
        <v>0.34278483655131881</v>
      </c>
      <c r="N31" s="4">
        <f t="shared" si="10"/>
        <v>52.17153763040001</v>
      </c>
    </row>
    <row r="32" spans="1:14" x14ac:dyDescent="0.3">
      <c r="A32" s="6">
        <v>52</v>
      </c>
      <c r="B32" s="6">
        <f t="shared" si="0"/>
        <v>53.595382700000009</v>
      </c>
      <c r="C32" s="6">
        <f t="shared" si="1"/>
        <v>52.468826540000002</v>
      </c>
      <c r="D32" s="6">
        <f t="shared" si="2"/>
        <v>53.615348759999996</v>
      </c>
      <c r="E32" s="6">
        <f t="shared" si="3"/>
        <v>53.196682119999998</v>
      </c>
      <c r="F32" s="6">
        <f t="shared" si="4"/>
        <v>53.132257799999998</v>
      </c>
      <c r="G32" s="6">
        <f t="shared" si="5"/>
        <v>53.224122000000001</v>
      </c>
      <c r="H32" s="6">
        <f t="shared" si="6"/>
        <v>52.877642999999999</v>
      </c>
      <c r="I32" s="6">
        <f t="shared" si="7"/>
        <v>53.31787388</v>
      </c>
      <c r="J32" s="6">
        <f t="shared" si="8"/>
        <v>53.5481762</v>
      </c>
      <c r="K32" s="6">
        <f t="shared" si="9"/>
        <v>52.920332408</v>
      </c>
      <c r="L32" s="4">
        <f t="shared" si="11"/>
        <v>0.3442120398100218</v>
      </c>
      <c r="N32" s="4">
        <f t="shared" si="10"/>
        <v>53.189664540800003</v>
      </c>
    </row>
    <row r="33" spans="1:14" x14ac:dyDescent="0.3">
      <c r="A33" s="6">
        <v>53</v>
      </c>
      <c r="B33" s="6">
        <f t="shared" si="0"/>
        <v>54.612497100000006</v>
      </c>
      <c r="C33" s="6">
        <f t="shared" si="1"/>
        <v>53.465325659999998</v>
      </c>
      <c r="D33" s="6">
        <f t="shared" si="2"/>
        <v>54.655862139999996</v>
      </c>
      <c r="E33" s="6">
        <f t="shared" si="3"/>
        <v>54.222741679999999</v>
      </c>
      <c r="F33" s="6">
        <f t="shared" si="4"/>
        <v>54.126134200000003</v>
      </c>
      <c r="G33" s="6">
        <f t="shared" si="5"/>
        <v>54.254238000000001</v>
      </c>
      <c r="H33" s="6">
        <f t="shared" si="6"/>
        <v>53.916927000000001</v>
      </c>
      <c r="I33" s="6">
        <f t="shared" si="7"/>
        <v>54.314697320000001</v>
      </c>
      <c r="J33" s="6">
        <f t="shared" si="8"/>
        <v>54.5512984</v>
      </c>
      <c r="K33" s="6">
        <f t="shared" si="9"/>
        <v>53.958193011999995</v>
      </c>
      <c r="L33" s="4">
        <f t="shared" si="11"/>
        <v>0.34658123893619064</v>
      </c>
      <c r="N33" s="4">
        <f t="shared" si="10"/>
        <v>54.207791451200002</v>
      </c>
    </row>
    <row r="34" spans="1:14" x14ac:dyDescent="0.3">
      <c r="A34" s="6">
        <v>54</v>
      </c>
      <c r="B34" s="6">
        <f t="shared" si="0"/>
        <v>55.62961150000001</v>
      </c>
      <c r="C34" s="6">
        <f t="shared" si="1"/>
        <v>54.461824780000001</v>
      </c>
      <c r="D34" s="6">
        <f t="shared" si="2"/>
        <v>55.696375519999997</v>
      </c>
      <c r="E34" s="6">
        <f t="shared" si="3"/>
        <v>55.248801239999999</v>
      </c>
      <c r="F34" s="6">
        <f t="shared" si="4"/>
        <v>55.120010600000001</v>
      </c>
      <c r="G34" s="6">
        <f t="shared" si="5"/>
        <v>55.284354</v>
      </c>
      <c r="H34" s="6">
        <f t="shared" si="6"/>
        <v>54.956211000000003</v>
      </c>
      <c r="I34" s="6">
        <f t="shared" si="7"/>
        <v>55.311520760000001</v>
      </c>
      <c r="J34" s="6">
        <f t="shared" si="8"/>
        <v>55.5544206</v>
      </c>
      <c r="K34" s="6">
        <f t="shared" si="9"/>
        <v>54.996053615999998</v>
      </c>
      <c r="L34" s="4">
        <f t="shared" si="11"/>
        <v>0.34987329801889699</v>
      </c>
      <c r="N34" s="4">
        <f t="shared" si="10"/>
        <v>55.225918361600009</v>
      </c>
    </row>
    <row r="35" spans="1:14" ht="15" thickBot="1" x14ac:dyDescent="0.35">
      <c r="A35" s="7">
        <v>55</v>
      </c>
      <c r="B35" s="6">
        <f t="shared" si="0"/>
        <v>56.646725900000007</v>
      </c>
      <c r="C35" s="6">
        <f t="shared" si="1"/>
        <v>55.458323900000003</v>
      </c>
      <c r="D35" s="6">
        <f t="shared" si="2"/>
        <v>56.736888899999997</v>
      </c>
      <c r="E35" s="6">
        <f t="shared" si="3"/>
        <v>56.274860799999999</v>
      </c>
      <c r="F35" s="6">
        <f t="shared" si="4"/>
        <v>56.113886999999998</v>
      </c>
      <c r="G35" s="6">
        <f t="shared" si="5"/>
        <v>56.31447</v>
      </c>
      <c r="H35" s="6">
        <f t="shared" si="6"/>
        <v>55.995495000000005</v>
      </c>
      <c r="I35" s="6">
        <f t="shared" si="7"/>
        <v>56.308344200000001</v>
      </c>
      <c r="J35" s="6">
        <f t="shared" si="8"/>
        <v>56.5575428</v>
      </c>
      <c r="K35" s="6">
        <f t="shared" si="9"/>
        <v>56.03391422</v>
      </c>
      <c r="L35" s="9">
        <f t="shared" si="11"/>
        <v>0.35406247584628531</v>
      </c>
      <c r="N35" s="9">
        <f t="shared" si="10"/>
        <v>56.244045272000008</v>
      </c>
    </row>
    <row r="37" spans="1:14" x14ac:dyDescent="0.3">
      <c r="A37">
        <f>4*A5</f>
        <v>100</v>
      </c>
    </row>
    <row r="38" spans="1:14" x14ac:dyDescent="0.3">
      <c r="A38">
        <f t="shared" ref="A38:A67" si="12">4*A6</f>
        <v>104</v>
      </c>
    </row>
    <row r="39" spans="1:14" x14ac:dyDescent="0.3">
      <c r="A39">
        <f t="shared" si="12"/>
        <v>108</v>
      </c>
    </row>
    <row r="40" spans="1:14" x14ac:dyDescent="0.3">
      <c r="A40">
        <f t="shared" si="12"/>
        <v>112</v>
      </c>
    </row>
    <row r="41" spans="1:14" x14ac:dyDescent="0.3">
      <c r="A41">
        <f t="shared" si="12"/>
        <v>116</v>
      </c>
    </row>
    <row r="42" spans="1:14" x14ac:dyDescent="0.3">
      <c r="A42">
        <f t="shared" si="12"/>
        <v>120</v>
      </c>
    </row>
    <row r="43" spans="1:14" x14ac:dyDescent="0.3">
      <c r="A43">
        <f t="shared" si="12"/>
        <v>124</v>
      </c>
    </row>
    <row r="44" spans="1:14" x14ac:dyDescent="0.3">
      <c r="A44">
        <f t="shared" si="12"/>
        <v>128</v>
      </c>
    </row>
    <row r="45" spans="1:14" x14ac:dyDescent="0.3">
      <c r="A45">
        <f t="shared" si="12"/>
        <v>132</v>
      </c>
    </row>
    <row r="46" spans="1:14" x14ac:dyDescent="0.3">
      <c r="A46">
        <f t="shared" si="12"/>
        <v>136</v>
      </c>
    </row>
    <row r="47" spans="1:14" x14ac:dyDescent="0.3">
      <c r="A47">
        <f t="shared" si="12"/>
        <v>140</v>
      </c>
    </row>
    <row r="48" spans="1:14" x14ac:dyDescent="0.3">
      <c r="A48">
        <f t="shared" si="12"/>
        <v>144</v>
      </c>
    </row>
    <row r="49" spans="1:1" x14ac:dyDescent="0.3">
      <c r="A49">
        <f t="shared" si="12"/>
        <v>148</v>
      </c>
    </row>
    <row r="50" spans="1:1" x14ac:dyDescent="0.3">
      <c r="A50">
        <f t="shared" si="12"/>
        <v>152</v>
      </c>
    </row>
    <row r="51" spans="1:1" x14ac:dyDescent="0.3">
      <c r="A51">
        <f t="shared" si="12"/>
        <v>156</v>
      </c>
    </row>
    <row r="52" spans="1:1" x14ac:dyDescent="0.3">
      <c r="A52">
        <f t="shared" si="12"/>
        <v>160</v>
      </c>
    </row>
    <row r="53" spans="1:1" x14ac:dyDescent="0.3">
      <c r="A53">
        <f t="shared" si="12"/>
        <v>164</v>
      </c>
    </row>
    <row r="54" spans="1:1" x14ac:dyDescent="0.3">
      <c r="A54">
        <f t="shared" si="12"/>
        <v>168</v>
      </c>
    </row>
    <row r="55" spans="1:1" x14ac:dyDescent="0.3">
      <c r="A55">
        <f t="shared" si="12"/>
        <v>172</v>
      </c>
    </row>
    <row r="56" spans="1:1" x14ac:dyDescent="0.3">
      <c r="A56">
        <f t="shared" si="12"/>
        <v>176</v>
      </c>
    </row>
    <row r="57" spans="1:1" x14ac:dyDescent="0.3">
      <c r="A57">
        <f t="shared" si="12"/>
        <v>180</v>
      </c>
    </row>
    <row r="58" spans="1:1" x14ac:dyDescent="0.3">
      <c r="A58">
        <f t="shared" si="12"/>
        <v>184</v>
      </c>
    </row>
    <row r="59" spans="1:1" x14ac:dyDescent="0.3">
      <c r="A59">
        <f t="shared" si="12"/>
        <v>188</v>
      </c>
    </row>
    <row r="60" spans="1:1" x14ac:dyDescent="0.3">
      <c r="A60">
        <f t="shared" si="12"/>
        <v>192</v>
      </c>
    </row>
    <row r="61" spans="1:1" x14ac:dyDescent="0.3">
      <c r="A61">
        <f t="shared" si="12"/>
        <v>196</v>
      </c>
    </row>
    <row r="62" spans="1:1" x14ac:dyDescent="0.3">
      <c r="A62">
        <f t="shared" si="12"/>
        <v>200</v>
      </c>
    </row>
    <row r="63" spans="1:1" x14ac:dyDescent="0.3">
      <c r="A63">
        <f t="shared" si="12"/>
        <v>204</v>
      </c>
    </row>
    <row r="64" spans="1:1" x14ac:dyDescent="0.3">
      <c r="A64">
        <f t="shared" si="12"/>
        <v>208</v>
      </c>
    </row>
    <row r="65" spans="1:1" x14ac:dyDescent="0.3">
      <c r="A65">
        <f t="shared" si="12"/>
        <v>212</v>
      </c>
    </row>
    <row r="66" spans="1:1" x14ac:dyDescent="0.3">
      <c r="A66">
        <f t="shared" si="12"/>
        <v>216</v>
      </c>
    </row>
    <row r="67" spans="1:1" x14ac:dyDescent="0.3">
      <c r="A67">
        <f t="shared" si="12"/>
        <v>220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2020-09-24T15:36:11Z</dcterms:created>
  <dcterms:modified xsi:type="dcterms:W3CDTF">2020-11-06T16:43:57Z</dcterms:modified>
</cp:coreProperties>
</file>