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sis\Calibracion\AMG88xxUFluidico\"/>
    </mc:Choice>
  </mc:AlternateContent>
  <xr:revisionPtr revIDLastSave="0" documentId="13_ncr:1_{9D1519D7-B401-4CAC-AC4A-84E606533692}" xr6:coauthVersionLast="45" xr6:coauthVersionMax="45" xr10:uidLastSave="{00000000-0000-0000-0000-000000000000}"/>
  <bookViews>
    <workbookView xWindow="-108" yWindow="-108" windowWidth="23256" windowHeight="12576" xr2:uid="{DA0640DD-A1F5-405C-A4F9-6D443E835C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8" i="1" l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37" i="1"/>
  <c r="J8" i="1" l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5" i="1"/>
  <c r="J6" i="1"/>
  <c r="J7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5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N14" i="1" l="1"/>
  <c r="N20" i="1"/>
  <c r="N28" i="1"/>
  <c r="N33" i="1"/>
  <c r="N24" i="1"/>
  <c r="N8" i="1"/>
  <c r="N16" i="1"/>
  <c r="N32" i="1"/>
  <c r="N30" i="1" l="1"/>
  <c r="N34" i="1"/>
  <c r="N26" i="1"/>
  <c r="N10" i="1"/>
  <c r="N25" i="1"/>
  <c r="N17" i="1"/>
  <c r="N9" i="1"/>
  <c r="N19" i="1"/>
  <c r="N12" i="1"/>
  <c r="N29" i="1"/>
  <c r="N21" i="1"/>
  <c r="N13" i="1"/>
  <c r="N5" i="1"/>
  <c r="N23" i="1"/>
  <c r="N15" i="1"/>
  <c r="N7" i="1"/>
  <c r="N22" i="1"/>
  <c r="N27" i="1"/>
  <c r="N18" i="1"/>
  <c r="N31" i="1"/>
  <c r="N35" i="1"/>
  <c r="N11" i="1"/>
  <c r="N6" i="1"/>
</calcChain>
</file>

<file path=xl/sharedStrings.xml><?xml version="1.0" encoding="utf-8"?>
<sst xmlns="http://schemas.openxmlformats.org/spreadsheetml/2006/main" count="14" uniqueCount="14">
  <si>
    <t>Temp</t>
  </si>
  <si>
    <t>Calibration 1</t>
  </si>
  <si>
    <t>Calibration 2</t>
  </si>
  <si>
    <t>Calibration 3</t>
  </si>
  <si>
    <t>Calibration 4</t>
  </si>
  <si>
    <t>Calibration Average</t>
  </si>
  <si>
    <t>Calibration 5</t>
  </si>
  <si>
    <t>Calibration 6</t>
  </si>
  <si>
    <t>Calibration 7</t>
  </si>
  <si>
    <t>Calibration 8</t>
  </si>
  <si>
    <t>Calibration 9</t>
  </si>
  <si>
    <t>Calibration 10</t>
  </si>
  <si>
    <t>Standard Deviation</t>
  </si>
  <si>
    <t>Calibration curve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</si>
</sst>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2" borderId="1" xfId="0" applyFill="1" applyBorder="1"/>
    <xf numFmtId="0" fontId="0" fillId="0" borderId="2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Correction Curve at </a:t>
            </a:r>
            <a:r>
              <a:rPr lang="en-US" baseline="0"/>
              <a:t>5mm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Calibration 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Sheet1!$C$5:$C$35</c:f>
              <c:numCache>
                <c:formatCode>General</c:formatCode>
                <c:ptCount val="31"/>
                <c:pt idx="0">
                  <c:v>26.287483000000002</c:v>
                </c:pt>
                <c:pt idx="1">
                  <c:v>27.22379316</c:v>
                </c:pt>
                <c:pt idx="2">
                  <c:v>28.160103320000001</c:v>
                </c:pt>
                <c:pt idx="3">
                  <c:v>29.096413480000002</c:v>
                </c:pt>
                <c:pt idx="4">
                  <c:v>30.03272364</c:v>
                </c:pt>
                <c:pt idx="5">
                  <c:v>30.969033800000002</c:v>
                </c:pt>
                <c:pt idx="6">
                  <c:v>31.90534396</c:v>
                </c:pt>
                <c:pt idx="7">
                  <c:v>32.841654120000001</c:v>
                </c:pt>
                <c:pt idx="8">
                  <c:v>33.777964279999999</c:v>
                </c:pt>
                <c:pt idx="9">
                  <c:v>34.714274439999997</c:v>
                </c:pt>
                <c:pt idx="10">
                  <c:v>35.650584599999995</c:v>
                </c:pt>
                <c:pt idx="11">
                  <c:v>36.58689476</c:v>
                </c:pt>
                <c:pt idx="12">
                  <c:v>37.523204919999998</c:v>
                </c:pt>
                <c:pt idx="13">
                  <c:v>38.459515079999996</c:v>
                </c:pt>
                <c:pt idx="14">
                  <c:v>39.395825240000001</c:v>
                </c:pt>
                <c:pt idx="15">
                  <c:v>40.332135399999999</c:v>
                </c:pt>
                <c:pt idx="16">
                  <c:v>41.268445559999996</c:v>
                </c:pt>
                <c:pt idx="17">
                  <c:v>42.204755719999994</c:v>
                </c:pt>
                <c:pt idx="18">
                  <c:v>43.141065879999999</c:v>
                </c:pt>
                <c:pt idx="19">
                  <c:v>44.077376039999997</c:v>
                </c:pt>
                <c:pt idx="20">
                  <c:v>45.013686199999995</c:v>
                </c:pt>
                <c:pt idx="21">
                  <c:v>45.94999636</c:v>
                </c:pt>
                <c:pt idx="22">
                  <c:v>46.886306519999998</c:v>
                </c:pt>
                <c:pt idx="23">
                  <c:v>47.822616679999996</c:v>
                </c:pt>
                <c:pt idx="24">
                  <c:v>48.758926840000001</c:v>
                </c:pt>
                <c:pt idx="25">
                  <c:v>49.695236999999999</c:v>
                </c:pt>
                <c:pt idx="26">
                  <c:v>50.631547159999997</c:v>
                </c:pt>
                <c:pt idx="27">
                  <c:v>51.567857319999995</c:v>
                </c:pt>
                <c:pt idx="28">
                  <c:v>52.50416748</c:v>
                </c:pt>
                <c:pt idx="29">
                  <c:v>53.440477639999997</c:v>
                </c:pt>
                <c:pt idx="30">
                  <c:v>54.376787799999995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B-42B4-8FF1-D385D90D0D2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Calibration 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Sheet1!$B$5:$B$35</c:f>
              <c:numCache>
                <c:formatCode>General</c:formatCode>
                <c:ptCount val="31"/>
                <c:pt idx="0">
                  <c:v>22.407677800000002</c:v>
                </c:pt>
                <c:pt idx="1">
                  <c:v>23.572202268000002</c:v>
                </c:pt>
                <c:pt idx="2">
                  <c:v>24.736726736000001</c:v>
                </c:pt>
                <c:pt idx="3">
                  <c:v>25.901251204000001</c:v>
                </c:pt>
                <c:pt idx="4">
                  <c:v>27.065775671999997</c:v>
                </c:pt>
                <c:pt idx="5">
                  <c:v>28.230300140000001</c:v>
                </c:pt>
                <c:pt idx="6">
                  <c:v>29.394824607999997</c:v>
                </c:pt>
                <c:pt idx="7">
                  <c:v>30.559349076</c:v>
                </c:pt>
                <c:pt idx="8">
                  <c:v>31.723873544000003</c:v>
                </c:pt>
                <c:pt idx="9">
                  <c:v>32.888398011999996</c:v>
                </c:pt>
                <c:pt idx="10">
                  <c:v>34.052922479999999</c:v>
                </c:pt>
                <c:pt idx="11">
                  <c:v>35.217446947999996</c:v>
                </c:pt>
                <c:pt idx="12">
                  <c:v>36.381971415999999</c:v>
                </c:pt>
                <c:pt idx="13">
                  <c:v>37.546495883999995</c:v>
                </c:pt>
                <c:pt idx="14">
                  <c:v>38.711020351999998</c:v>
                </c:pt>
                <c:pt idx="15">
                  <c:v>39.875544819999995</c:v>
                </c:pt>
                <c:pt idx="16">
                  <c:v>41.040069287999998</c:v>
                </c:pt>
                <c:pt idx="17">
                  <c:v>42.204593755999994</c:v>
                </c:pt>
                <c:pt idx="18">
                  <c:v>43.369118223999997</c:v>
                </c:pt>
                <c:pt idx="19">
                  <c:v>44.533642691999994</c:v>
                </c:pt>
                <c:pt idx="20">
                  <c:v>45.698167159999997</c:v>
                </c:pt>
                <c:pt idx="21">
                  <c:v>46.862691627999993</c:v>
                </c:pt>
                <c:pt idx="22">
                  <c:v>48.027216095999997</c:v>
                </c:pt>
                <c:pt idx="23">
                  <c:v>49.191740564</c:v>
                </c:pt>
                <c:pt idx="24">
                  <c:v>50.356265031999996</c:v>
                </c:pt>
                <c:pt idx="25">
                  <c:v>51.520789499999999</c:v>
                </c:pt>
                <c:pt idx="26">
                  <c:v>52.685313967999996</c:v>
                </c:pt>
                <c:pt idx="27">
                  <c:v>53.849838435999999</c:v>
                </c:pt>
                <c:pt idx="28">
                  <c:v>55.014362903999995</c:v>
                </c:pt>
                <c:pt idx="29">
                  <c:v>56.178887371999998</c:v>
                </c:pt>
                <c:pt idx="30">
                  <c:v>57.343411840000002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68-4B2E-A67A-7E6CF84927CD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Calibration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Sheet1!$D$5:$D$35</c:f>
              <c:numCache>
                <c:formatCode>General</c:formatCode>
                <c:ptCount val="31"/>
                <c:pt idx="0">
                  <c:v>26.073568999999999</c:v>
                </c:pt>
                <c:pt idx="1">
                  <c:v>27.072195799999999</c:v>
                </c:pt>
                <c:pt idx="2">
                  <c:v>28.0708226</c:v>
                </c:pt>
                <c:pt idx="3">
                  <c:v>29.0694494</c:v>
                </c:pt>
                <c:pt idx="4">
                  <c:v>30.0680762</c:v>
                </c:pt>
                <c:pt idx="5">
                  <c:v>31.066703</c:v>
                </c:pt>
                <c:pt idx="6">
                  <c:v>32.065329800000001</c:v>
                </c:pt>
                <c:pt idx="7">
                  <c:v>33.063956600000004</c:v>
                </c:pt>
                <c:pt idx="8">
                  <c:v>34.062583400000001</c:v>
                </c:pt>
                <c:pt idx="9">
                  <c:v>35.061210200000005</c:v>
                </c:pt>
                <c:pt idx="10">
                  <c:v>36.059837000000002</c:v>
                </c:pt>
                <c:pt idx="11">
                  <c:v>37.058463800000006</c:v>
                </c:pt>
                <c:pt idx="12">
                  <c:v>38.057090600000002</c:v>
                </c:pt>
                <c:pt idx="13">
                  <c:v>39.055717400000006</c:v>
                </c:pt>
                <c:pt idx="14">
                  <c:v>40.054344200000003</c:v>
                </c:pt>
                <c:pt idx="15">
                  <c:v>41.052971000000007</c:v>
                </c:pt>
                <c:pt idx="16">
                  <c:v>42.051597800000003</c:v>
                </c:pt>
                <c:pt idx="17">
                  <c:v>43.050224600000007</c:v>
                </c:pt>
                <c:pt idx="18">
                  <c:v>44.048851400000004</c:v>
                </c:pt>
                <c:pt idx="19">
                  <c:v>45.047478200000008</c:v>
                </c:pt>
                <c:pt idx="20">
                  <c:v>46.046105000000004</c:v>
                </c:pt>
                <c:pt idx="21">
                  <c:v>47.044731800000008</c:v>
                </c:pt>
                <c:pt idx="22">
                  <c:v>48.043358600000005</c:v>
                </c:pt>
                <c:pt idx="23">
                  <c:v>49.041985400000002</c:v>
                </c:pt>
                <c:pt idx="24">
                  <c:v>50.040612200000005</c:v>
                </c:pt>
                <c:pt idx="25">
                  <c:v>51.039239000000002</c:v>
                </c:pt>
                <c:pt idx="26">
                  <c:v>52.037865800000006</c:v>
                </c:pt>
                <c:pt idx="27">
                  <c:v>53.036492600000003</c:v>
                </c:pt>
                <c:pt idx="28">
                  <c:v>54.035119400000006</c:v>
                </c:pt>
                <c:pt idx="29">
                  <c:v>55.033746200000003</c:v>
                </c:pt>
                <c:pt idx="30">
                  <c:v>56.032373000000007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7-4774-B01B-7DADDE50CB33}"/>
            </c:ext>
          </c:extLst>
        </c:ser>
        <c:ser>
          <c:idx val="3"/>
          <c:order val="3"/>
          <c:tx>
            <c:strRef>
              <c:f>Sheet1!$E$4</c:f>
              <c:strCache>
                <c:ptCount val="1"/>
                <c:pt idx="0">
                  <c:v>Calibration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fixedVal"/>
            <c:noEndCap val="0"/>
            <c:val val="1.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Sheet1!$E$5:$E$35</c:f>
              <c:numCache>
                <c:formatCode>General</c:formatCode>
                <c:ptCount val="31"/>
                <c:pt idx="0">
                  <c:v>24.675416000000002</c:v>
                </c:pt>
                <c:pt idx="1">
                  <c:v>25.761335400000004</c:v>
                </c:pt>
                <c:pt idx="2">
                  <c:v>26.847254800000002</c:v>
                </c:pt>
                <c:pt idx="3">
                  <c:v>27.933174200000003</c:v>
                </c:pt>
                <c:pt idx="4">
                  <c:v>29.019093600000001</c:v>
                </c:pt>
                <c:pt idx="5">
                  <c:v>30.105013</c:v>
                </c:pt>
                <c:pt idx="6">
                  <c:v>31.190932400000001</c:v>
                </c:pt>
                <c:pt idx="7">
                  <c:v>32.276851800000003</c:v>
                </c:pt>
                <c:pt idx="8">
                  <c:v>33.362771200000005</c:v>
                </c:pt>
                <c:pt idx="9">
                  <c:v>34.448690600000006</c:v>
                </c:pt>
                <c:pt idx="10">
                  <c:v>35.534610000000001</c:v>
                </c:pt>
                <c:pt idx="11">
                  <c:v>36.620529400000002</c:v>
                </c:pt>
                <c:pt idx="12">
                  <c:v>37.706448800000004</c:v>
                </c:pt>
                <c:pt idx="13">
                  <c:v>38.792368200000006</c:v>
                </c:pt>
                <c:pt idx="14">
                  <c:v>39.8782876</c:v>
                </c:pt>
                <c:pt idx="15">
                  <c:v>40.964207000000002</c:v>
                </c:pt>
                <c:pt idx="16">
                  <c:v>42.050126400000003</c:v>
                </c:pt>
                <c:pt idx="17">
                  <c:v>43.136045800000005</c:v>
                </c:pt>
                <c:pt idx="18">
                  <c:v>44.221965200000007</c:v>
                </c:pt>
                <c:pt idx="19">
                  <c:v>45.307884600000001</c:v>
                </c:pt>
                <c:pt idx="20">
                  <c:v>46.393804000000003</c:v>
                </c:pt>
                <c:pt idx="21">
                  <c:v>47.479723400000005</c:v>
                </c:pt>
                <c:pt idx="22">
                  <c:v>48.565642800000006</c:v>
                </c:pt>
                <c:pt idx="23">
                  <c:v>49.651562200000008</c:v>
                </c:pt>
                <c:pt idx="24">
                  <c:v>50.737481600000002</c:v>
                </c:pt>
                <c:pt idx="25">
                  <c:v>51.823401000000004</c:v>
                </c:pt>
                <c:pt idx="26">
                  <c:v>52.909320400000006</c:v>
                </c:pt>
                <c:pt idx="27">
                  <c:v>53.995239800000007</c:v>
                </c:pt>
                <c:pt idx="28">
                  <c:v>55.081159200000002</c:v>
                </c:pt>
                <c:pt idx="29">
                  <c:v>56.167078600000004</c:v>
                </c:pt>
                <c:pt idx="30">
                  <c:v>57.252998000000005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2-4824-8886-B85DFEF6077C}"/>
            </c:ext>
          </c:extLst>
        </c:ser>
        <c:ser>
          <c:idx val="4"/>
          <c:order val="4"/>
          <c:tx>
            <c:strRef>
              <c:f>Sheet1!$F$4</c:f>
              <c:strCache>
                <c:ptCount val="1"/>
                <c:pt idx="0">
                  <c:v>Calibration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Sheet1!$F$5:$F$35</c:f>
              <c:numCache>
                <c:formatCode>General</c:formatCode>
                <c:ptCount val="31"/>
                <c:pt idx="0">
                  <c:v>25.849896999999999</c:v>
                </c:pt>
                <c:pt idx="1">
                  <c:v>26.799564319999998</c:v>
                </c:pt>
                <c:pt idx="2">
                  <c:v>27.749231640000001</c:v>
                </c:pt>
                <c:pt idx="3">
                  <c:v>28.698898960000001</c:v>
                </c:pt>
                <c:pt idx="4">
                  <c:v>29.648566280000001</c:v>
                </c:pt>
                <c:pt idx="5">
                  <c:v>30.5982336</c:v>
                </c:pt>
                <c:pt idx="6">
                  <c:v>31.54790092</c:v>
                </c:pt>
                <c:pt idx="7">
                  <c:v>32.49756824</c:v>
                </c:pt>
                <c:pt idx="8">
                  <c:v>33.447235559999996</c:v>
                </c:pt>
                <c:pt idx="9">
                  <c:v>34.396902879999999</c:v>
                </c:pt>
                <c:pt idx="10">
                  <c:v>35.346570199999995</c:v>
                </c:pt>
                <c:pt idx="11">
                  <c:v>36.296237519999998</c:v>
                </c:pt>
                <c:pt idx="12">
                  <c:v>37.245904839999994</c:v>
                </c:pt>
                <c:pt idx="13">
                  <c:v>38.195572159999998</c:v>
                </c:pt>
                <c:pt idx="14">
                  <c:v>39.145239479999994</c:v>
                </c:pt>
                <c:pt idx="15">
                  <c:v>40.094906799999997</c:v>
                </c:pt>
                <c:pt idx="16">
                  <c:v>41.044574119999993</c:v>
                </c:pt>
                <c:pt idx="17">
                  <c:v>41.994241439999996</c:v>
                </c:pt>
                <c:pt idx="18">
                  <c:v>42.943908759999999</c:v>
                </c:pt>
                <c:pt idx="19">
                  <c:v>43.893576079999995</c:v>
                </c:pt>
                <c:pt idx="20">
                  <c:v>44.843243399999999</c:v>
                </c:pt>
                <c:pt idx="21">
                  <c:v>45.792910719999995</c:v>
                </c:pt>
                <c:pt idx="22">
                  <c:v>46.742578039999998</c:v>
                </c:pt>
                <c:pt idx="23">
                  <c:v>47.692245359999994</c:v>
                </c:pt>
                <c:pt idx="24">
                  <c:v>48.641912679999997</c:v>
                </c:pt>
                <c:pt idx="25">
                  <c:v>49.591579999999993</c:v>
                </c:pt>
                <c:pt idx="26">
                  <c:v>50.541247319999997</c:v>
                </c:pt>
                <c:pt idx="27">
                  <c:v>51.490914639999993</c:v>
                </c:pt>
                <c:pt idx="28">
                  <c:v>52.440581959999996</c:v>
                </c:pt>
                <c:pt idx="29">
                  <c:v>53.390249279999999</c:v>
                </c:pt>
                <c:pt idx="30">
                  <c:v>54.339916599999995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71-4D22-9C09-1DFB401ACF40}"/>
            </c:ext>
          </c:extLst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Calibration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Sheet1!$G$5:$G$35</c:f>
              <c:numCache>
                <c:formatCode>General</c:formatCode>
                <c:ptCount val="31"/>
                <c:pt idx="0">
                  <c:v>26.014711799999997</c:v>
                </c:pt>
                <c:pt idx="1">
                  <c:v>26.969677391999998</c:v>
                </c:pt>
                <c:pt idx="2">
                  <c:v>27.924642983999998</c:v>
                </c:pt>
                <c:pt idx="3">
                  <c:v>28.879608575999999</c:v>
                </c:pt>
                <c:pt idx="4">
                  <c:v>29.834574168</c:v>
                </c:pt>
                <c:pt idx="5">
                  <c:v>30.789539759999997</c:v>
                </c:pt>
                <c:pt idx="6">
                  <c:v>31.744505351999997</c:v>
                </c:pt>
                <c:pt idx="7">
                  <c:v>32.699470943999998</c:v>
                </c:pt>
                <c:pt idx="8">
                  <c:v>33.654436535999999</c:v>
                </c:pt>
                <c:pt idx="9">
                  <c:v>34.609402127999999</c:v>
                </c:pt>
                <c:pt idx="10">
                  <c:v>35.56436772</c:v>
                </c:pt>
                <c:pt idx="11">
                  <c:v>36.519333312000001</c:v>
                </c:pt>
                <c:pt idx="12">
                  <c:v>37.474298904000001</c:v>
                </c:pt>
                <c:pt idx="13">
                  <c:v>38.429264495999995</c:v>
                </c:pt>
                <c:pt idx="14">
                  <c:v>39.384230087999995</c:v>
                </c:pt>
                <c:pt idx="15">
                  <c:v>40.339195679999996</c:v>
                </c:pt>
                <c:pt idx="16">
                  <c:v>41.294161271999997</c:v>
                </c:pt>
                <c:pt idx="17">
                  <c:v>42.249126863999997</c:v>
                </c:pt>
                <c:pt idx="18">
                  <c:v>43.204092455999998</c:v>
                </c:pt>
                <c:pt idx="19">
                  <c:v>44.159058047999999</c:v>
                </c:pt>
                <c:pt idx="20">
                  <c:v>45.114023639999999</c:v>
                </c:pt>
                <c:pt idx="21">
                  <c:v>46.068989232</c:v>
                </c:pt>
                <c:pt idx="22">
                  <c:v>47.023954824</c:v>
                </c:pt>
                <c:pt idx="23">
                  <c:v>47.978920416000001</c:v>
                </c:pt>
                <c:pt idx="24">
                  <c:v>48.933886007999995</c:v>
                </c:pt>
                <c:pt idx="25">
                  <c:v>49.888851599999995</c:v>
                </c:pt>
                <c:pt idx="26">
                  <c:v>50.843817191999996</c:v>
                </c:pt>
                <c:pt idx="27">
                  <c:v>51.798782783999997</c:v>
                </c:pt>
                <c:pt idx="28">
                  <c:v>52.753748375999997</c:v>
                </c:pt>
                <c:pt idx="29">
                  <c:v>53.708713967999998</c:v>
                </c:pt>
                <c:pt idx="30">
                  <c:v>54.663679559999999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71-4D22-9C09-1DFB401ACF40}"/>
            </c:ext>
          </c:extLst>
        </c:ser>
        <c:ser>
          <c:idx val="6"/>
          <c:order val="6"/>
          <c:tx>
            <c:strRef>
              <c:f>Sheet1!$H$4</c:f>
              <c:strCache>
                <c:ptCount val="1"/>
                <c:pt idx="0">
                  <c:v>Calibration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Sheet1!$H$5:$H$35</c:f>
              <c:numCache>
                <c:formatCode>General</c:formatCode>
                <c:ptCount val="31"/>
                <c:pt idx="0">
                  <c:v>27.475248999999998</c:v>
                </c:pt>
                <c:pt idx="1">
                  <c:v>28.413529479999998</c:v>
                </c:pt>
                <c:pt idx="2">
                  <c:v>29.351809959999997</c:v>
                </c:pt>
                <c:pt idx="3">
                  <c:v>30.29009044</c:v>
                </c:pt>
                <c:pt idx="4">
                  <c:v>31.22837092</c:v>
                </c:pt>
                <c:pt idx="5">
                  <c:v>32.166651399999999</c:v>
                </c:pt>
                <c:pt idx="6">
                  <c:v>33.104931880000002</c:v>
                </c:pt>
                <c:pt idx="7">
                  <c:v>34.043212359999998</c:v>
                </c:pt>
                <c:pt idx="8">
                  <c:v>34.981492840000001</c:v>
                </c:pt>
                <c:pt idx="9">
                  <c:v>35.919773319999997</c:v>
                </c:pt>
                <c:pt idx="10">
                  <c:v>36.8580538</c:v>
                </c:pt>
                <c:pt idx="11">
                  <c:v>37.796334279999996</c:v>
                </c:pt>
                <c:pt idx="12">
                  <c:v>38.734614759999999</c:v>
                </c:pt>
                <c:pt idx="13">
                  <c:v>39.672895239999995</c:v>
                </c:pt>
                <c:pt idx="14">
                  <c:v>40.611175719999999</c:v>
                </c:pt>
                <c:pt idx="15">
                  <c:v>41.549456199999995</c:v>
                </c:pt>
                <c:pt idx="16">
                  <c:v>42.487736679999998</c:v>
                </c:pt>
                <c:pt idx="17">
                  <c:v>43.426017160000001</c:v>
                </c:pt>
                <c:pt idx="18">
                  <c:v>44.364297639999997</c:v>
                </c:pt>
                <c:pt idx="19">
                  <c:v>45.30257812</c:v>
                </c:pt>
                <c:pt idx="20">
                  <c:v>46.240858599999996</c:v>
                </c:pt>
                <c:pt idx="21">
                  <c:v>47.179139079999999</c:v>
                </c:pt>
                <c:pt idx="22">
                  <c:v>48.117419559999995</c:v>
                </c:pt>
                <c:pt idx="23">
                  <c:v>49.055700039999998</c:v>
                </c:pt>
                <c:pt idx="24">
                  <c:v>49.993980520000001</c:v>
                </c:pt>
                <c:pt idx="25">
                  <c:v>50.932260999999997</c:v>
                </c:pt>
                <c:pt idx="26">
                  <c:v>51.87054148</c:v>
                </c:pt>
                <c:pt idx="27">
                  <c:v>52.808821959999996</c:v>
                </c:pt>
                <c:pt idx="28">
                  <c:v>53.747102439999999</c:v>
                </c:pt>
                <c:pt idx="29">
                  <c:v>54.685382919999995</c:v>
                </c:pt>
                <c:pt idx="30">
                  <c:v>55.623663399999998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71-4D22-9C09-1DFB401ACF40}"/>
            </c:ext>
          </c:extLst>
        </c:ser>
        <c:ser>
          <c:idx val="7"/>
          <c:order val="7"/>
          <c:tx>
            <c:strRef>
              <c:f>Sheet1!$I$4</c:f>
              <c:strCache>
                <c:ptCount val="1"/>
                <c:pt idx="0">
                  <c:v>Calibration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Sheet1!$I$5:$I$35</c:f>
              <c:numCache>
                <c:formatCode>General</c:formatCode>
                <c:ptCount val="31"/>
                <c:pt idx="0">
                  <c:v>26.029629300000003</c:v>
                </c:pt>
                <c:pt idx="1">
                  <c:v>26.984485500000002</c:v>
                </c:pt>
                <c:pt idx="2">
                  <c:v>27.9393417</c:v>
                </c:pt>
                <c:pt idx="3">
                  <c:v>28.894197900000002</c:v>
                </c:pt>
                <c:pt idx="4">
                  <c:v>29.849054100000004</c:v>
                </c:pt>
                <c:pt idx="5">
                  <c:v>30.803910300000002</c:v>
                </c:pt>
                <c:pt idx="6">
                  <c:v>31.7587665</c:v>
                </c:pt>
                <c:pt idx="7">
                  <c:v>32.713622700000002</c:v>
                </c:pt>
                <c:pt idx="8">
                  <c:v>33.668478900000004</c:v>
                </c:pt>
                <c:pt idx="9">
                  <c:v>34.623335100000006</c:v>
                </c:pt>
                <c:pt idx="10">
                  <c:v>35.5781913</c:v>
                </c:pt>
                <c:pt idx="11">
                  <c:v>36.533047500000002</c:v>
                </c:pt>
                <c:pt idx="12">
                  <c:v>37.487903700000004</c:v>
                </c:pt>
                <c:pt idx="13">
                  <c:v>38.442759899999999</c:v>
                </c:pt>
                <c:pt idx="14">
                  <c:v>39.3976161</c:v>
                </c:pt>
                <c:pt idx="15">
                  <c:v>40.352472300000002</c:v>
                </c:pt>
                <c:pt idx="16">
                  <c:v>41.307328500000004</c:v>
                </c:pt>
                <c:pt idx="17">
                  <c:v>42.262184700000006</c:v>
                </c:pt>
                <c:pt idx="18">
                  <c:v>43.217040900000001</c:v>
                </c:pt>
                <c:pt idx="19">
                  <c:v>44.171897100000002</c:v>
                </c:pt>
                <c:pt idx="20">
                  <c:v>45.126753300000004</c:v>
                </c:pt>
                <c:pt idx="21">
                  <c:v>46.081609499999999</c:v>
                </c:pt>
                <c:pt idx="22">
                  <c:v>47.036465700000001</c:v>
                </c:pt>
                <c:pt idx="23">
                  <c:v>47.991321900000003</c:v>
                </c:pt>
                <c:pt idx="24">
                  <c:v>48.946178100000004</c:v>
                </c:pt>
                <c:pt idx="25">
                  <c:v>49.901034300000006</c:v>
                </c:pt>
                <c:pt idx="26">
                  <c:v>50.855890500000001</c:v>
                </c:pt>
                <c:pt idx="27">
                  <c:v>51.810746700000003</c:v>
                </c:pt>
                <c:pt idx="28">
                  <c:v>52.765602900000005</c:v>
                </c:pt>
                <c:pt idx="29">
                  <c:v>53.720459099999999</c:v>
                </c:pt>
                <c:pt idx="30">
                  <c:v>54.675315300000001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71-4D22-9C09-1DFB401ACF40}"/>
            </c:ext>
          </c:extLst>
        </c:ser>
        <c:ser>
          <c:idx val="8"/>
          <c:order val="8"/>
          <c:tx>
            <c:strRef>
              <c:f>Sheet1!$J$4</c:f>
              <c:strCache>
                <c:ptCount val="1"/>
                <c:pt idx="0">
                  <c:v>Calibration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Sheet1!$J$5:$J$35</c:f>
              <c:numCache>
                <c:formatCode>General</c:formatCode>
                <c:ptCount val="31"/>
                <c:pt idx="0">
                  <c:v>26.84713</c:v>
                </c:pt>
                <c:pt idx="1">
                  <c:v>27.80353324</c:v>
                </c:pt>
                <c:pt idx="2">
                  <c:v>28.75993648</c:v>
                </c:pt>
                <c:pt idx="3">
                  <c:v>29.716339720000001</c:v>
                </c:pt>
                <c:pt idx="4">
                  <c:v>30.672742960000001</c:v>
                </c:pt>
                <c:pt idx="5">
                  <c:v>31.629146200000001</c:v>
                </c:pt>
                <c:pt idx="6">
                  <c:v>32.585549440000001</c:v>
                </c:pt>
                <c:pt idx="7">
                  <c:v>33.541952680000001</c:v>
                </c:pt>
                <c:pt idx="8">
                  <c:v>34.498355920000002</c:v>
                </c:pt>
                <c:pt idx="9">
                  <c:v>35.454759160000002</c:v>
                </c:pt>
                <c:pt idx="10">
                  <c:v>36.411162400000002</c:v>
                </c:pt>
                <c:pt idx="11">
                  <c:v>37.367565640000002</c:v>
                </c:pt>
                <c:pt idx="12">
                  <c:v>38.323968880000002</c:v>
                </c:pt>
                <c:pt idx="13">
                  <c:v>39.280372120000003</c:v>
                </c:pt>
                <c:pt idx="14">
                  <c:v>40.236775360000003</c:v>
                </c:pt>
                <c:pt idx="15">
                  <c:v>41.193178600000003</c:v>
                </c:pt>
                <c:pt idx="16">
                  <c:v>42.149581840000003</c:v>
                </c:pt>
                <c:pt idx="17">
                  <c:v>43.105985080000004</c:v>
                </c:pt>
                <c:pt idx="18">
                  <c:v>44.062388320000004</c:v>
                </c:pt>
                <c:pt idx="19">
                  <c:v>45.018791560000004</c:v>
                </c:pt>
                <c:pt idx="20">
                  <c:v>45.975194800000004</c:v>
                </c:pt>
                <c:pt idx="21">
                  <c:v>46.931598040000004</c:v>
                </c:pt>
                <c:pt idx="22">
                  <c:v>47.888001280000005</c:v>
                </c:pt>
                <c:pt idx="23">
                  <c:v>48.844404519999998</c:v>
                </c:pt>
                <c:pt idx="24">
                  <c:v>49.800807759999998</c:v>
                </c:pt>
                <c:pt idx="25">
                  <c:v>50.757210999999998</c:v>
                </c:pt>
                <c:pt idx="26">
                  <c:v>51.713614239999998</c:v>
                </c:pt>
                <c:pt idx="27">
                  <c:v>52.670017479999998</c:v>
                </c:pt>
                <c:pt idx="28">
                  <c:v>53.626420719999999</c:v>
                </c:pt>
                <c:pt idx="29">
                  <c:v>54.582823959999999</c:v>
                </c:pt>
                <c:pt idx="30">
                  <c:v>55.539227199999999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1-4D22-9C09-1DFB401ACF40}"/>
            </c:ext>
          </c:extLst>
        </c:ser>
        <c:ser>
          <c:idx val="9"/>
          <c:order val="9"/>
          <c:tx>
            <c:strRef>
              <c:f>Sheet1!$K$4</c:f>
              <c:strCache>
                <c:ptCount val="1"/>
                <c:pt idx="0">
                  <c:v>Calibration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Sheet1!$K$5:$K$35</c:f>
              <c:numCache>
                <c:formatCode>General</c:formatCode>
                <c:ptCount val="31"/>
                <c:pt idx="0">
                  <c:v>26.9888476</c:v>
                </c:pt>
                <c:pt idx="1">
                  <c:v>27.948331679999999</c:v>
                </c:pt>
                <c:pt idx="2">
                  <c:v>28.907815759999998</c:v>
                </c:pt>
                <c:pt idx="3">
                  <c:v>29.867299839999998</c:v>
                </c:pt>
                <c:pt idx="4">
                  <c:v>30.826783919999997</c:v>
                </c:pt>
                <c:pt idx="5">
                  <c:v>31.786268</c:v>
                </c:pt>
                <c:pt idx="6">
                  <c:v>32.745752080000003</c:v>
                </c:pt>
                <c:pt idx="7">
                  <c:v>33.705236159999998</c:v>
                </c:pt>
                <c:pt idx="8">
                  <c:v>34.664720240000001</c:v>
                </c:pt>
                <c:pt idx="9">
                  <c:v>35.624204319999997</c:v>
                </c:pt>
                <c:pt idx="10">
                  <c:v>36.5836884</c:v>
                </c:pt>
                <c:pt idx="11">
                  <c:v>37.543172479999996</c:v>
                </c:pt>
                <c:pt idx="12">
                  <c:v>38.502656559999998</c:v>
                </c:pt>
                <c:pt idx="13">
                  <c:v>39.462140640000001</c:v>
                </c:pt>
                <c:pt idx="14">
                  <c:v>40.421624719999997</c:v>
                </c:pt>
                <c:pt idx="15">
                  <c:v>41.3811088</c:v>
                </c:pt>
                <c:pt idx="16">
                  <c:v>42.340592879999996</c:v>
                </c:pt>
                <c:pt idx="17">
                  <c:v>43.300076959999998</c:v>
                </c:pt>
                <c:pt idx="18">
                  <c:v>44.259561040000001</c:v>
                </c:pt>
                <c:pt idx="19">
                  <c:v>45.219045119999997</c:v>
                </c:pt>
                <c:pt idx="20">
                  <c:v>46.1785292</c:v>
                </c:pt>
                <c:pt idx="21">
                  <c:v>47.138013279999996</c:v>
                </c:pt>
                <c:pt idx="22">
                  <c:v>48.097497359999998</c:v>
                </c:pt>
                <c:pt idx="23">
                  <c:v>49.056981439999994</c:v>
                </c:pt>
                <c:pt idx="24">
                  <c:v>50.016465519999997</c:v>
                </c:pt>
                <c:pt idx="25">
                  <c:v>50.9759496</c:v>
                </c:pt>
                <c:pt idx="26">
                  <c:v>51.935433679999996</c:v>
                </c:pt>
                <c:pt idx="27">
                  <c:v>52.894917759999998</c:v>
                </c:pt>
                <c:pt idx="28">
                  <c:v>53.854401839999994</c:v>
                </c:pt>
                <c:pt idx="29">
                  <c:v>54.813885919999997</c:v>
                </c:pt>
                <c:pt idx="30">
                  <c:v>55.77337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171-4D22-9C09-1DFB401AC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234479"/>
        <c:axId val="1174888415"/>
      </c:lineChart>
      <c:lineChart>
        <c:grouping val="standard"/>
        <c:varyColors val="0"/>
        <c:ser>
          <c:idx val="10"/>
          <c:order val="10"/>
          <c:tx>
            <c:strRef>
              <c:f>Sheet1!$L$4</c:f>
              <c:strCache>
                <c:ptCount val="1"/>
                <c:pt idx="0">
                  <c:v>Standard Deviation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cat>
          <c:val>
            <c:numRef>
              <c:f>Sheet1!$L$5:$L$35</c:f>
              <c:numCache>
                <c:formatCode>General</c:formatCode>
                <c:ptCount val="31"/>
                <c:pt idx="0">
                  <c:v>1.3586919784322449</c:v>
                </c:pt>
                <c:pt idx="1">
                  <c:v>1.29279308312124</c:v>
                </c:pt>
                <c:pt idx="2">
                  <c:v>1.2275471835749505</c:v>
                </c:pt>
                <c:pt idx="3">
                  <c:v>1.1630641808026509</c:v>
                </c:pt>
                <c:pt idx="4">
                  <c:v>1.0994783117716187</c:v>
                </c:pt>
                <c:pt idx="5">
                  <c:v>1.0369546258505578</c:v>
                </c:pt>
                <c:pt idx="6">
                  <c:v>0.97569734175934497</c:v>
                </c:pt>
                <c:pt idx="7">
                  <c:v>0.91596057665507891</c:v>
                </c:pt>
                <c:pt idx="8">
                  <c:v>0.85806195690231946</c:v>
                </c:pt>
                <c:pt idx="9">
                  <c:v>0.80239948554722362</c:v>
                </c:pt>
                <c:pt idx="10">
                  <c:v>0.74947155753673333</c:v>
                </c:pt>
                <c:pt idx="11">
                  <c:v>0.69989882506923851</c:v>
                </c:pt>
                <c:pt idx="12">
                  <c:v>0.65444417923665721</c:v>
                </c:pt>
                <c:pt idx="13">
                  <c:v>0.61402285850517124</c:v>
                </c:pt>
                <c:pt idx="14">
                  <c:v>0.57968873235871654</c:v>
                </c:pt>
                <c:pt idx="15">
                  <c:v>0.55257764224326722</c:v>
                </c:pt>
                <c:pt idx="16">
                  <c:v>0.53379129218944499</c:v>
                </c:pt>
                <c:pt idx="17">
                  <c:v>0.5242254335246479</c:v>
                </c:pt>
                <c:pt idx="18">
                  <c:v>0.52438491141298793</c:v>
                </c:pt>
                <c:pt idx="19">
                  <c:v>0.53426101683333393</c:v>
                </c:pt>
                <c:pt idx="20">
                  <c:v>0.55333371623699612</c:v>
                </c:pt>
                <c:pt idx="21">
                  <c:v>0.58069754396603035</c:v>
                </c:pt>
                <c:pt idx="22">
                  <c:v>0.61524722042313273</c:v>
                </c:pt>
                <c:pt idx="23">
                  <c:v>0.65584808876391498</c:v>
                </c:pt>
                <c:pt idx="24">
                  <c:v>0.70145018173698137</c:v>
                </c:pt>
                <c:pt idx="25">
                  <c:v>0.75114317410803133</c:v>
                </c:pt>
                <c:pt idx="26">
                  <c:v>0.80416904142475432</c:v>
                </c:pt>
                <c:pt idx="27">
                  <c:v>0.85991144601616198</c:v>
                </c:pt>
                <c:pt idx="28">
                  <c:v>0.91787559691925347</c:v>
                </c:pt>
                <c:pt idx="29">
                  <c:v>0.9776664034714645</c:v>
                </c:pt>
                <c:pt idx="30">
                  <c:v>1.0389685510930826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8D-49B4-934D-E8523E238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4005920"/>
        <c:axId val="2006039968"/>
      </c:lineChart>
      <c:catAx>
        <c:axId val="94923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Sensor-measured Temperature </a:t>
                </a:r>
                <a:r>
                  <a:rPr lang="es-C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auto val="1"/>
        <c:lblAlgn val="ctr"/>
        <c:lblOffset val="100"/>
        <c:noMultiLvlLbl val="1"/>
      </c:catAx>
      <c:valAx>
        <c:axId val="1174888415"/>
        <c:scaling>
          <c:orientation val="minMax"/>
          <c:max val="6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Corrected Temperature </a:t>
                </a:r>
                <a:r>
                  <a:rPr lang="es-CO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between"/>
        <c:majorUnit val="5"/>
      </c:valAx>
      <c:valAx>
        <c:axId val="20060399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Standard Deviation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94005920"/>
        <c:crosses val="max"/>
        <c:crossBetween val="between"/>
      </c:valAx>
      <c:catAx>
        <c:axId val="2094005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060399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Correction</a:t>
            </a:r>
            <a:r>
              <a:rPr lang="en-US" baseline="0"/>
              <a:t> Average</a:t>
            </a:r>
            <a:r>
              <a:rPr lang="en-US"/>
              <a:t> Curve at </a:t>
            </a:r>
            <a:r>
              <a:rPr lang="en-US" baseline="0"/>
              <a:t>5mm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9.2065076280415145E-2"/>
                  <c:y val="0.46117449152655138"/>
                </c:manualLayout>
              </c:layout>
              <c:numFmt formatCode="General" sourceLinked="0"/>
            </c:trendlineLbl>
          </c:trendline>
          <c:xVal>
            <c:numRef>
              <c:f>Sheet1!$A$5:$A$35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25.864961049999998</c:v>
                </c:pt>
                <c:pt idx="1">
                  <c:v>26.854864824000003</c:v>
                </c:pt>
                <c:pt idx="2">
                  <c:v>27.844768597999995</c:v>
                </c:pt>
                <c:pt idx="3">
                  <c:v>28.834672372</c:v>
                </c:pt>
                <c:pt idx="4">
                  <c:v>29.824576146000005</c:v>
                </c:pt>
                <c:pt idx="5">
                  <c:v>30.814479920000004</c:v>
                </c:pt>
                <c:pt idx="6">
                  <c:v>31.804383694000002</c:v>
                </c:pt>
                <c:pt idx="7">
                  <c:v>32.794287468000007</c:v>
                </c:pt>
                <c:pt idx="8">
                  <c:v>33.784191242000006</c:v>
                </c:pt>
                <c:pt idx="9">
                  <c:v>34.774095015999997</c:v>
                </c:pt>
                <c:pt idx="10">
                  <c:v>35.763998790000002</c:v>
                </c:pt>
                <c:pt idx="11">
                  <c:v>36.753902564000001</c:v>
                </c:pt>
                <c:pt idx="12">
                  <c:v>37.743806337999999</c:v>
                </c:pt>
                <c:pt idx="13">
                  <c:v>38.733710111999997</c:v>
                </c:pt>
                <c:pt idx="14">
                  <c:v>39.723613886000003</c:v>
                </c:pt>
                <c:pt idx="15">
                  <c:v>40.713517659999994</c:v>
                </c:pt>
                <c:pt idx="16">
                  <c:v>41.703421433999992</c:v>
                </c:pt>
                <c:pt idx="17">
                  <c:v>42.693325208000005</c:v>
                </c:pt>
                <c:pt idx="18">
                  <c:v>43.68322898200001</c:v>
                </c:pt>
                <c:pt idx="19">
                  <c:v>44.673132756000001</c:v>
                </c:pt>
                <c:pt idx="20">
                  <c:v>45.663036530000014</c:v>
                </c:pt>
                <c:pt idx="21">
                  <c:v>46.652940303999998</c:v>
                </c:pt>
                <c:pt idx="22">
                  <c:v>47.642844077999996</c:v>
                </c:pt>
                <c:pt idx="23">
                  <c:v>48.632747852000001</c:v>
                </c:pt>
                <c:pt idx="24">
                  <c:v>49.622651625999993</c:v>
                </c:pt>
                <c:pt idx="25">
                  <c:v>50.612555399999991</c:v>
                </c:pt>
                <c:pt idx="26">
                  <c:v>51.602459173999989</c:v>
                </c:pt>
                <c:pt idx="27">
                  <c:v>52.592362947999995</c:v>
                </c:pt>
                <c:pt idx="28">
                  <c:v>53.582266722</c:v>
                </c:pt>
                <c:pt idx="29">
                  <c:v>54.572170495999998</c:v>
                </c:pt>
                <c:pt idx="30">
                  <c:v>55.562074270000004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FE6-4B09-B85E-BFF7445C8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ax val="85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℃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75290165844746"/>
              <c:y val="0.93284419642720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Corrected Temperature ℃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Temperature Correction</a:t>
            </a:r>
            <a:r>
              <a:rPr lang="en-US" baseline="0"/>
              <a:t> Average</a:t>
            </a:r>
            <a:r>
              <a:rPr lang="en-US"/>
              <a:t> Curve at </a:t>
            </a:r>
            <a:r>
              <a:rPr lang="en-US" baseline="0"/>
              <a:t>5mm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strRef>
              <c:f>Sheet1!$N$4</c:f>
              <c:strCache>
                <c:ptCount val="1"/>
                <c:pt idx="0">
                  <c:v>Calibration Average</c:v>
                </c:pt>
              </c:strCache>
            </c:strRef>
          </c:tx>
          <c:spPr>
            <a:ln>
              <a:solidFill>
                <a:sysClr val="windowText" lastClr="000000"/>
              </a:solidFill>
            </a:ln>
          </c:spPr>
          <c:marker>
            <c:spPr>
              <a:ln>
                <a:solidFill>
                  <a:sysClr val="windowText" lastClr="000000"/>
                </a:solidFill>
              </a:ln>
            </c:spPr>
          </c:marker>
          <c:trendline>
            <c:trendlineType val="linear"/>
            <c:forward val="25"/>
            <c:backward val="5"/>
            <c:dispRSqr val="0"/>
            <c:dispEq val="1"/>
            <c:trendlineLbl>
              <c:layout>
                <c:manualLayout>
                  <c:x val="-6.1658571413208017E-3"/>
                  <c:y val="0.30748457672719964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2000" baseline="0"/>
                      <a:t>y = 0,2475x + 1,1174</a:t>
                    </a:r>
                    <a:endParaRPr lang="en-US" sz="2000"/>
                  </a:p>
                </c:rich>
              </c:tx>
              <c:numFmt formatCode="General" sourceLinked="0"/>
            </c:trendlineLbl>
          </c:trendline>
          <c:xVal>
            <c:numRef>
              <c:f>Sheet1!$A$37:$A$67</c:f>
              <c:numCache>
                <c:formatCode>General</c:formatCode>
                <c:ptCount val="31"/>
                <c:pt idx="0">
                  <c:v>100</c:v>
                </c:pt>
                <c:pt idx="1">
                  <c:v>104</c:v>
                </c:pt>
                <c:pt idx="2">
                  <c:v>108</c:v>
                </c:pt>
                <c:pt idx="3">
                  <c:v>112</c:v>
                </c:pt>
                <c:pt idx="4">
                  <c:v>116</c:v>
                </c:pt>
                <c:pt idx="5">
                  <c:v>120</c:v>
                </c:pt>
                <c:pt idx="6">
                  <c:v>124</c:v>
                </c:pt>
                <c:pt idx="7">
                  <c:v>128</c:v>
                </c:pt>
                <c:pt idx="8">
                  <c:v>132</c:v>
                </c:pt>
                <c:pt idx="9">
                  <c:v>136</c:v>
                </c:pt>
                <c:pt idx="10">
                  <c:v>140</c:v>
                </c:pt>
                <c:pt idx="11">
                  <c:v>144</c:v>
                </c:pt>
                <c:pt idx="12">
                  <c:v>148</c:v>
                </c:pt>
                <c:pt idx="13">
                  <c:v>152</c:v>
                </c:pt>
                <c:pt idx="14">
                  <c:v>156</c:v>
                </c:pt>
                <c:pt idx="15">
                  <c:v>160</c:v>
                </c:pt>
                <c:pt idx="16">
                  <c:v>164</c:v>
                </c:pt>
                <c:pt idx="17">
                  <c:v>168</c:v>
                </c:pt>
                <c:pt idx="18">
                  <c:v>172</c:v>
                </c:pt>
                <c:pt idx="19">
                  <c:v>176</c:v>
                </c:pt>
                <c:pt idx="20">
                  <c:v>180</c:v>
                </c:pt>
                <c:pt idx="21">
                  <c:v>184</c:v>
                </c:pt>
                <c:pt idx="22">
                  <c:v>188</c:v>
                </c:pt>
                <c:pt idx="23">
                  <c:v>192</c:v>
                </c:pt>
                <c:pt idx="24">
                  <c:v>196</c:v>
                </c:pt>
                <c:pt idx="25">
                  <c:v>200</c:v>
                </c:pt>
                <c:pt idx="26">
                  <c:v>204</c:v>
                </c:pt>
                <c:pt idx="27">
                  <c:v>208</c:v>
                </c:pt>
                <c:pt idx="28">
                  <c:v>212</c:v>
                </c:pt>
                <c:pt idx="29">
                  <c:v>216</c:v>
                </c:pt>
                <c:pt idx="30">
                  <c:v>220</c:v>
                </c:pt>
              </c:numCache>
            </c:numRef>
          </c:xVal>
          <c:yVal>
            <c:numRef>
              <c:f>Sheet1!$N$5:$N$35</c:f>
              <c:numCache>
                <c:formatCode>General</c:formatCode>
                <c:ptCount val="31"/>
                <c:pt idx="0">
                  <c:v>25.864961049999998</c:v>
                </c:pt>
                <c:pt idx="1">
                  <c:v>26.854864824000003</c:v>
                </c:pt>
                <c:pt idx="2">
                  <c:v>27.844768597999995</c:v>
                </c:pt>
                <c:pt idx="3">
                  <c:v>28.834672372</c:v>
                </c:pt>
                <c:pt idx="4">
                  <c:v>29.824576146000005</c:v>
                </c:pt>
                <c:pt idx="5">
                  <c:v>30.814479920000004</c:v>
                </c:pt>
                <c:pt idx="6">
                  <c:v>31.804383694000002</c:v>
                </c:pt>
                <c:pt idx="7">
                  <c:v>32.794287468000007</c:v>
                </c:pt>
                <c:pt idx="8">
                  <c:v>33.784191242000006</c:v>
                </c:pt>
                <c:pt idx="9">
                  <c:v>34.774095015999997</c:v>
                </c:pt>
                <c:pt idx="10">
                  <c:v>35.763998790000002</c:v>
                </c:pt>
                <c:pt idx="11">
                  <c:v>36.753902564000001</c:v>
                </c:pt>
                <c:pt idx="12">
                  <c:v>37.743806337999999</c:v>
                </c:pt>
                <c:pt idx="13">
                  <c:v>38.733710111999997</c:v>
                </c:pt>
                <c:pt idx="14">
                  <c:v>39.723613886000003</c:v>
                </c:pt>
                <c:pt idx="15">
                  <c:v>40.713517659999994</c:v>
                </c:pt>
                <c:pt idx="16">
                  <c:v>41.703421433999992</c:v>
                </c:pt>
                <c:pt idx="17">
                  <c:v>42.693325208000005</c:v>
                </c:pt>
                <c:pt idx="18">
                  <c:v>43.68322898200001</c:v>
                </c:pt>
                <c:pt idx="19">
                  <c:v>44.673132756000001</c:v>
                </c:pt>
                <c:pt idx="20">
                  <c:v>45.663036530000014</c:v>
                </c:pt>
                <c:pt idx="21">
                  <c:v>46.652940303999998</c:v>
                </c:pt>
                <c:pt idx="22">
                  <c:v>47.642844077999996</c:v>
                </c:pt>
                <c:pt idx="23">
                  <c:v>48.632747852000001</c:v>
                </c:pt>
                <c:pt idx="24">
                  <c:v>49.622651625999993</c:v>
                </c:pt>
                <c:pt idx="25">
                  <c:v>50.612555399999991</c:v>
                </c:pt>
                <c:pt idx="26">
                  <c:v>51.602459173999989</c:v>
                </c:pt>
                <c:pt idx="27">
                  <c:v>52.592362947999995</c:v>
                </c:pt>
                <c:pt idx="28">
                  <c:v>53.582266722</c:v>
                </c:pt>
                <c:pt idx="29">
                  <c:v>54.572170495999998</c:v>
                </c:pt>
                <c:pt idx="30">
                  <c:v>55.562074270000004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C2-4B32-A245-A4C88B268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234479"/>
        <c:axId val="1174888415"/>
      </c:scatterChart>
      <c:valAx>
        <c:axId val="949234479"/>
        <c:scaling>
          <c:orientation val="minMax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Sensor-measured Temperature ℃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9975290165844746"/>
              <c:y val="0.9328441964272005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74888415"/>
        <c:crosses val="autoZero"/>
        <c:crossBetween val="midCat"/>
        <c:majorUnit val="5"/>
      </c:valAx>
      <c:valAx>
        <c:axId val="1174888415"/>
        <c:scaling>
          <c:orientation val="minMax"/>
          <c:max val="8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Corrected Temperature ℃</a:t>
                </a:r>
                <a:endParaRPr lang="es-CO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9.1374031720710992E-3"/>
              <c:y val="0.37724787065915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9234479"/>
        <c:crosses val="autoZero"/>
        <c:crossBetween val="midCat"/>
        <c:majorUnit val="5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316229</xdr:colOff>
      <xdr:row>0</xdr:row>
      <xdr:rowOff>141514</xdr:rowOff>
    </xdr:from>
    <xdr:to>
      <xdr:col>30</xdr:col>
      <xdr:colOff>250370</xdr:colOff>
      <xdr:row>23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BC409E-8432-4446-BDF5-9EE976C4ED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326570</xdr:colOff>
      <xdr:row>24</xdr:row>
      <xdr:rowOff>0</xdr:rowOff>
    </xdr:from>
    <xdr:to>
      <xdr:col>30</xdr:col>
      <xdr:colOff>217713</xdr:colOff>
      <xdr:row>45</xdr:row>
      <xdr:rowOff>10886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FA05B-0AD1-4340-9A72-1CFD8C85D6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10</xdr:row>
      <xdr:rowOff>0</xdr:rowOff>
    </xdr:from>
    <xdr:to>
      <xdr:col>47</xdr:col>
      <xdr:colOff>500743</xdr:colOff>
      <xdr:row>31</xdr:row>
      <xdr:rowOff>21772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3D088-33F0-49D9-B903-964D743369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A1BF5-3435-46BC-B09C-1043F700D95F}">
  <dimension ref="A1:N67"/>
  <sheetViews>
    <sheetView tabSelected="1" topLeftCell="D1" zoomScale="50" zoomScaleNormal="70" workbookViewId="0">
      <selection activeCell="AI5" sqref="AI5"/>
    </sheetView>
  </sheetViews>
  <sheetFormatPr defaultRowHeight="14.4" x14ac:dyDescent="0.3"/>
  <cols>
    <col min="1" max="1" width="20.6640625" bestFit="1" customWidth="1"/>
    <col min="2" max="2" width="18.77734375" customWidth="1"/>
    <col min="3" max="3" width="21.109375" customWidth="1"/>
    <col min="4" max="4" width="16.6640625" customWidth="1"/>
    <col min="5" max="11" width="16.21875" customWidth="1"/>
    <col min="12" max="12" width="18" bestFit="1" customWidth="1"/>
    <col min="14" max="14" width="18.5546875" bestFit="1" customWidth="1"/>
  </cols>
  <sheetData>
    <row r="1" spans="1:14" ht="15" thickBot="1" x14ac:dyDescent="0.35">
      <c r="A1" s="8" t="s">
        <v>13</v>
      </c>
      <c r="B1" s="1"/>
      <c r="C1" s="1"/>
      <c r="D1" s="1"/>
      <c r="E1" s="1"/>
      <c r="F1" s="1"/>
      <c r="G1" s="1"/>
      <c r="H1" s="1"/>
      <c r="I1" s="1"/>
    </row>
    <row r="2" spans="1:14" x14ac:dyDescent="0.3">
      <c r="A2" s="2"/>
      <c r="D2" s="1"/>
      <c r="E2" s="1"/>
      <c r="F2" s="1"/>
      <c r="G2" s="1"/>
      <c r="H2" s="1"/>
      <c r="I2" s="1"/>
      <c r="J2" s="1"/>
      <c r="K2" s="1"/>
      <c r="L2" s="1"/>
    </row>
    <row r="3" spans="1:14" ht="15" thickBot="1" x14ac:dyDescent="0.35"/>
    <row r="4" spans="1:14" x14ac:dyDescent="0.3">
      <c r="A4" s="5" t="s">
        <v>0</v>
      </c>
      <c r="B4" s="5" t="s">
        <v>1</v>
      </c>
      <c r="C4" s="5" t="s">
        <v>2</v>
      </c>
      <c r="D4" s="5" t="s">
        <v>3</v>
      </c>
      <c r="E4" s="5" t="s">
        <v>4</v>
      </c>
      <c r="F4" s="5" t="s">
        <v>6</v>
      </c>
      <c r="G4" s="5" t="s">
        <v>7</v>
      </c>
      <c r="H4" s="5" t="s">
        <v>8</v>
      </c>
      <c r="I4" s="3" t="s">
        <v>9</v>
      </c>
      <c r="J4" s="3" t="s">
        <v>10</v>
      </c>
      <c r="K4" s="5" t="s">
        <v>11</v>
      </c>
      <c r="L4" s="3" t="s">
        <v>12</v>
      </c>
      <c r="N4" s="3" t="s">
        <v>5</v>
      </c>
    </row>
    <row r="5" spans="1:14" x14ac:dyDescent="0.3">
      <c r="A5" s="6">
        <v>25</v>
      </c>
      <c r="B5" s="6">
        <f>($A5*4*0.291131117)-6.7054339</f>
        <v>22.407677800000002</v>
      </c>
      <c r="C5" s="6">
        <f>($A5*4*0.23407754)+2.879729</f>
        <v>26.287483000000002</v>
      </c>
      <c r="D5" s="6">
        <f>($A5*4*0.2496567)+1.107899</f>
        <v>26.073568999999999</v>
      </c>
      <c r="E5" s="6">
        <f>($A5*4*0.27147985)-2.472569</f>
        <v>24.675416000000002</v>
      </c>
      <c r="F5" s="6">
        <f>($A5*4*0.23741683)+2.108214</f>
        <v>25.849896999999999</v>
      </c>
      <c r="G5" s="6">
        <f>($A5*4*0.238741398)+2.140572</f>
        <v>26.014711799999997</v>
      </c>
      <c r="H5" s="6">
        <f>($A5*4*0.23457012)+4.018237</f>
        <v>27.475248999999998</v>
      </c>
      <c r="I5" s="6">
        <f>($A5*4*0.23871405)+2.1582243</f>
        <v>26.029629300000003</v>
      </c>
      <c r="J5" s="6">
        <f>($A5*4*0.23910081)+2.937049</f>
        <v>26.84713</v>
      </c>
      <c r="K5" s="6">
        <f>($A5*4*0.23987102)+3.0017456</f>
        <v>26.9888476</v>
      </c>
      <c r="L5" s="4">
        <f>_xlfn.STDEV.P(B5:K5)</f>
        <v>1.3586919784322449</v>
      </c>
      <c r="N5" s="4">
        <f>AVERAGE(B5:K5)</f>
        <v>25.864961049999998</v>
      </c>
    </row>
    <row r="6" spans="1:14" x14ac:dyDescent="0.3">
      <c r="A6" s="6">
        <v>26</v>
      </c>
      <c r="B6" s="6">
        <f t="shared" ref="B6:B35" si="0">($A6*4*0.291131117)-6.7054339</f>
        <v>23.572202268000002</v>
      </c>
      <c r="C6" s="6">
        <f t="shared" ref="C6:C35" si="1">($A6*4*0.23407754)+2.879729</f>
        <v>27.22379316</v>
      </c>
      <c r="D6" s="6">
        <f t="shared" ref="D6:D35" si="2">($A6*4*0.2496567)+1.107899</f>
        <v>27.072195799999999</v>
      </c>
      <c r="E6" s="6">
        <f t="shared" ref="E6:E35" si="3">($A6*4*0.27147985)-2.472569</f>
        <v>25.761335400000004</v>
      </c>
      <c r="F6" s="6">
        <f t="shared" ref="F6:F35" si="4">($A6*4*0.23741683)+2.108214</f>
        <v>26.799564319999998</v>
      </c>
      <c r="G6" s="6">
        <f t="shared" ref="G6:G35" si="5">($A6*4*0.238741398)+2.140572</f>
        <v>26.969677391999998</v>
      </c>
      <c r="H6" s="6">
        <f t="shared" ref="H6:H35" si="6">($A6*4*0.23457012)+4.018237</f>
        <v>28.413529479999998</v>
      </c>
      <c r="I6" s="6">
        <f t="shared" ref="I6:I35" si="7">($A6*4*0.23871405)+2.1582243</f>
        <v>26.984485500000002</v>
      </c>
      <c r="J6" s="6">
        <f t="shared" ref="J6:J35" si="8">($A6*4*0.23910081)+2.937049</f>
        <v>27.80353324</v>
      </c>
      <c r="K6" s="6">
        <f t="shared" ref="K6:K35" si="9">($A6*4*0.23987102)+3.0017456</f>
        <v>27.948331679999999</v>
      </c>
      <c r="L6" s="4">
        <f t="shared" ref="L6:L35" si="10">_xlfn.STDEV.P(B6:K6)</f>
        <v>1.29279308312124</v>
      </c>
      <c r="N6" s="4">
        <f t="shared" ref="N6:N35" si="11">AVERAGE(B6:K6)</f>
        <v>26.854864824000003</v>
      </c>
    </row>
    <row r="7" spans="1:14" x14ac:dyDescent="0.3">
      <c r="A7" s="6">
        <v>27</v>
      </c>
      <c r="B7" s="6">
        <f t="shared" si="0"/>
        <v>24.736726736000001</v>
      </c>
      <c r="C7" s="6">
        <f t="shared" si="1"/>
        <v>28.160103320000001</v>
      </c>
      <c r="D7" s="6">
        <f t="shared" si="2"/>
        <v>28.0708226</v>
      </c>
      <c r="E7" s="6">
        <f t="shared" si="3"/>
        <v>26.847254800000002</v>
      </c>
      <c r="F7" s="6">
        <f t="shared" si="4"/>
        <v>27.749231640000001</v>
      </c>
      <c r="G7" s="6">
        <f t="shared" si="5"/>
        <v>27.924642983999998</v>
      </c>
      <c r="H7" s="6">
        <f t="shared" si="6"/>
        <v>29.351809959999997</v>
      </c>
      <c r="I7" s="6">
        <f t="shared" si="7"/>
        <v>27.9393417</v>
      </c>
      <c r="J7" s="6">
        <f t="shared" si="8"/>
        <v>28.75993648</v>
      </c>
      <c r="K7" s="6">
        <f t="shared" si="9"/>
        <v>28.907815759999998</v>
      </c>
      <c r="L7" s="4">
        <f t="shared" si="10"/>
        <v>1.2275471835749505</v>
      </c>
      <c r="N7" s="4">
        <f t="shared" si="11"/>
        <v>27.844768597999995</v>
      </c>
    </row>
    <row r="8" spans="1:14" x14ac:dyDescent="0.3">
      <c r="A8" s="6">
        <v>28</v>
      </c>
      <c r="B8" s="6">
        <f t="shared" si="0"/>
        <v>25.901251204000001</v>
      </c>
      <c r="C8" s="6">
        <f t="shared" si="1"/>
        <v>29.096413480000002</v>
      </c>
      <c r="D8" s="6">
        <f t="shared" si="2"/>
        <v>29.0694494</v>
      </c>
      <c r="E8" s="6">
        <f t="shared" si="3"/>
        <v>27.933174200000003</v>
      </c>
      <c r="F8" s="6">
        <f t="shared" si="4"/>
        <v>28.698898960000001</v>
      </c>
      <c r="G8" s="6">
        <f t="shared" si="5"/>
        <v>28.879608575999999</v>
      </c>
      <c r="H8" s="6">
        <f t="shared" si="6"/>
        <v>30.29009044</v>
      </c>
      <c r="I8" s="6">
        <f t="shared" si="7"/>
        <v>28.894197900000002</v>
      </c>
      <c r="J8" s="6">
        <f>($A8*4*0.23910081)+2.937049</f>
        <v>29.716339720000001</v>
      </c>
      <c r="K8" s="6">
        <f t="shared" si="9"/>
        <v>29.867299839999998</v>
      </c>
      <c r="L8" s="4">
        <f t="shared" si="10"/>
        <v>1.1630641808026509</v>
      </c>
      <c r="N8" s="4">
        <f t="shared" si="11"/>
        <v>28.834672372</v>
      </c>
    </row>
    <row r="9" spans="1:14" x14ac:dyDescent="0.3">
      <c r="A9" s="6">
        <v>29</v>
      </c>
      <c r="B9" s="6">
        <f t="shared" si="0"/>
        <v>27.065775671999997</v>
      </c>
      <c r="C9" s="6">
        <f t="shared" si="1"/>
        <v>30.03272364</v>
      </c>
      <c r="D9" s="6">
        <f t="shared" si="2"/>
        <v>30.0680762</v>
      </c>
      <c r="E9" s="6">
        <f t="shared" si="3"/>
        <v>29.019093600000001</v>
      </c>
      <c r="F9" s="6">
        <f t="shared" si="4"/>
        <v>29.648566280000001</v>
      </c>
      <c r="G9" s="6">
        <f t="shared" si="5"/>
        <v>29.834574168</v>
      </c>
      <c r="H9" s="6">
        <f t="shared" si="6"/>
        <v>31.22837092</v>
      </c>
      <c r="I9" s="6">
        <f t="shared" si="7"/>
        <v>29.849054100000004</v>
      </c>
      <c r="J9" s="6">
        <f t="shared" si="8"/>
        <v>30.672742960000001</v>
      </c>
      <c r="K9" s="6">
        <f t="shared" si="9"/>
        <v>30.826783919999997</v>
      </c>
      <c r="L9" s="4">
        <f t="shared" si="10"/>
        <v>1.0994783117716187</v>
      </c>
      <c r="N9" s="4">
        <f t="shared" si="11"/>
        <v>29.824576146000005</v>
      </c>
    </row>
    <row r="10" spans="1:14" x14ac:dyDescent="0.3">
      <c r="A10" s="6">
        <v>30</v>
      </c>
      <c r="B10" s="6">
        <f t="shared" si="0"/>
        <v>28.230300140000001</v>
      </c>
      <c r="C10" s="6">
        <f t="shared" si="1"/>
        <v>30.969033800000002</v>
      </c>
      <c r="D10" s="6">
        <f t="shared" si="2"/>
        <v>31.066703</v>
      </c>
      <c r="E10" s="6">
        <f t="shared" si="3"/>
        <v>30.105013</v>
      </c>
      <c r="F10" s="6">
        <f t="shared" si="4"/>
        <v>30.5982336</v>
      </c>
      <c r="G10" s="6">
        <f t="shared" si="5"/>
        <v>30.789539759999997</v>
      </c>
      <c r="H10" s="6">
        <f t="shared" si="6"/>
        <v>32.166651399999999</v>
      </c>
      <c r="I10" s="6">
        <f t="shared" si="7"/>
        <v>30.803910300000002</v>
      </c>
      <c r="J10" s="6">
        <f t="shared" si="8"/>
        <v>31.629146200000001</v>
      </c>
      <c r="K10" s="6">
        <f t="shared" si="9"/>
        <v>31.786268</v>
      </c>
      <c r="L10" s="4">
        <f t="shared" si="10"/>
        <v>1.0369546258505578</v>
      </c>
      <c r="N10" s="4">
        <f t="shared" si="11"/>
        <v>30.814479920000004</v>
      </c>
    </row>
    <row r="11" spans="1:14" x14ac:dyDescent="0.3">
      <c r="A11" s="6">
        <v>31</v>
      </c>
      <c r="B11" s="6">
        <f t="shared" si="0"/>
        <v>29.394824607999997</v>
      </c>
      <c r="C11" s="6">
        <f t="shared" si="1"/>
        <v>31.90534396</v>
      </c>
      <c r="D11" s="6">
        <f t="shared" si="2"/>
        <v>32.065329800000001</v>
      </c>
      <c r="E11" s="6">
        <f t="shared" si="3"/>
        <v>31.190932400000001</v>
      </c>
      <c r="F11" s="6">
        <f t="shared" si="4"/>
        <v>31.54790092</v>
      </c>
      <c r="G11" s="6">
        <f t="shared" si="5"/>
        <v>31.744505351999997</v>
      </c>
      <c r="H11" s="6">
        <f t="shared" si="6"/>
        <v>33.104931880000002</v>
      </c>
      <c r="I11" s="6">
        <f t="shared" si="7"/>
        <v>31.7587665</v>
      </c>
      <c r="J11" s="6">
        <f t="shared" si="8"/>
        <v>32.585549440000001</v>
      </c>
      <c r="K11" s="6">
        <f t="shared" si="9"/>
        <v>32.745752080000003</v>
      </c>
      <c r="L11" s="4">
        <f t="shared" si="10"/>
        <v>0.97569734175934497</v>
      </c>
      <c r="N11" s="4">
        <f t="shared" si="11"/>
        <v>31.804383694000002</v>
      </c>
    </row>
    <row r="12" spans="1:14" x14ac:dyDescent="0.3">
      <c r="A12" s="6">
        <v>32</v>
      </c>
      <c r="B12" s="6">
        <f t="shared" si="0"/>
        <v>30.559349076</v>
      </c>
      <c r="C12" s="6">
        <f t="shared" si="1"/>
        <v>32.841654120000001</v>
      </c>
      <c r="D12" s="6">
        <f t="shared" si="2"/>
        <v>33.063956600000004</v>
      </c>
      <c r="E12" s="6">
        <f t="shared" si="3"/>
        <v>32.276851800000003</v>
      </c>
      <c r="F12" s="6">
        <f t="shared" si="4"/>
        <v>32.49756824</v>
      </c>
      <c r="G12" s="6">
        <f t="shared" si="5"/>
        <v>32.699470943999998</v>
      </c>
      <c r="H12" s="6">
        <f t="shared" si="6"/>
        <v>34.043212359999998</v>
      </c>
      <c r="I12" s="6">
        <f t="shared" si="7"/>
        <v>32.713622700000002</v>
      </c>
      <c r="J12" s="6">
        <f t="shared" si="8"/>
        <v>33.541952680000001</v>
      </c>
      <c r="K12" s="6">
        <f t="shared" si="9"/>
        <v>33.705236159999998</v>
      </c>
      <c r="L12" s="4">
        <f t="shared" si="10"/>
        <v>0.91596057665507891</v>
      </c>
      <c r="N12" s="4">
        <f t="shared" si="11"/>
        <v>32.794287468000007</v>
      </c>
    </row>
    <row r="13" spans="1:14" x14ac:dyDescent="0.3">
      <c r="A13" s="6">
        <v>33</v>
      </c>
      <c r="B13" s="6">
        <f t="shared" si="0"/>
        <v>31.723873544000003</v>
      </c>
      <c r="C13" s="6">
        <f t="shared" si="1"/>
        <v>33.777964279999999</v>
      </c>
      <c r="D13" s="6">
        <f t="shared" si="2"/>
        <v>34.062583400000001</v>
      </c>
      <c r="E13" s="6">
        <f t="shared" si="3"/>
        <v>33.362771200000005</v>
      </c>
      <c r="F13" s="6">
        <f t="shared" si="4"/>
        <v>33.447235559999996</v>
      </c>
      <c r="G13" s="6">
        <f t="shared" si="5"/>
        <v>33.654436535999999</v>
      </c>
      <c r="H13" s="6">
        <f t="shared" si="6"/>
        <v>34.981492840000001</v>
      </c>
      <c r="I13" s="6">
        <f t="shared" si="7"/>
        <v>33.668478900000004</v>
      </c>
      <c r="J13" s="6">
        <f t="shared" si="8"/>
        <v>34.498355920000002</v>
      </c>
      <c r="K13" s="6">
        <f t="shared" si="9"/>
        <v>34.664720240000001</v>
      </c>
      <c r="L13" s="4">
        <f t="shared" si="10"/>
        <v>0.85806195690231946</v>
      </c>
      <c r="N13" s="4">
        <f t="shared" si="11"/>
        <v>33.784191242000006</v>
      </c>
    </row>
    <row r="14" spans="1:14" x14ac:dyDescent="0.3">
      <c r="A14" s="6">
        <v>34</v>
      </c>
      <c r="B14" s="6">
        <f t="shared" si="0"/>
        <v>32.888398011999996</v>
      </c>
      <c r="C14" s="6">
        <f t="shared" si="1"/>
        <v>34.714274439999997</v>
      </c>
      <c r="D14" s="6">
        <f t="shared" si="2"/>
        <v>35.061210200000005</v>
      </c>
      <c r="E14" s="6">
        <f t="shared" si="3"/>
        <v>34.448690600000006</v>
      </c>
      <c r="F14" s="6">
        <f t="shared" si="4"/>
        <v>34.396902879999999</v>
      </c>
      <c r="G14" s="6">
        <f t="shared" si="5"/>
        <v>34.609402127999999</v>
      </c>
      <c r="H14" s="6">
        <f t="shared" si="6"/>
        <v>35.919773319999997</v>
      </c>
      <c r="I14" s="6">
        <f t="shared" si="7"/>
        <v>34.623335100000006</v>
      </c>
      <c r="J14" s="6">
        <f t="shared" si="8"/>
        <v>35.454759160000002</v>
      </c>
      <c r="K14" s="6">
        <f t="shared" si="9"/>
        <v>35.624204319999997</v>
      </c>
      <c r="L14" s="4">
        <f t="shared" si="10"/>
        <v>0.80239948554722362</v>
      </c>
      <c r="N14" s="4">
        <f t="shared" si="11"/>
        <v>34.774095015999997</v>
      </c>
    </row>
    <row r="15" spans="1:14" x14ac:dyDescent="0.3">
      <c r="A15" s="6">
        <v>35</v>
      </c>
      <c r="B15" s="6">
        <f t="shared" si="0"/>
        <v>34.052922479999999</v>
      </c>
      <c r="C15" s="6">
        <f t="shared" si="1"/>
        <v>35.650584599999995</v>
      </c>
      <c r="D15" s="6">
        <f t="shared" si="2"/>
        <v>36.059837000000002</v>
      </c>
      <c r="E15" s="6">
        <f t="shared" si="3"/>
        <v>35.534610000000001</v>
      </c>
      <c r="F15" s="6">
        <f t="shared" si="4"/>
        <v>35.346570199999995</v>
      </c>
      <c r="G15" s="6">
        <f t="shared" si="5"/>
        <v>35.56436772</v>
      </c>
      <c r="H15" s="6">
        <f t="shared" si="6"/>
        <v>36.8580538</v>
      </c>
      <c r="I15" s="6">
        <f t="shared" si="7"/>
        <v>35.5781913</v>
      </c>
      <c r="J15" s="6">
        <f t="shared" si="8"/>
        <v>36.411162400000002</v>
      </c>
      <c r="K15" s="6">
        <f t="shared" si="9"/>
        <v>36.5836884</v>
      </c>
      <c r="L15" s="4">
        <f t="shared" si="10"/>
        <v>0.74947155753673333</v>
      </c>
      <c r="N15" s="4">
        <f t="shared" si="11"/>
        <v>35.763998790000002</v>
      </c>
    </row>
    <row r="16" spans="1:14" x14ac:dyDescent="0.3">
      <c r="A16" s="6">
        <v>36</v>
      </c>
      <c r="B16" s="6">
        <f t="shared" si="0"/>
        <v>35.217446947999996</v>
      </c>
      <c r="C16" s="6">
        <f t="shared" si="1"/>
        <v>36.58689476</v>
      </c>
      <c r="D16" s="6">
        <f t="shared" si="2"/>
        <v>37.058463800000006</v>
      </c>
      <c r="E16" s="6">
        <f t="shared" si="3"/>
        <v>36.620529400000002</v>
      </c>
      <c r="F16" s="6">
        <f t="shared" si="4"/>
        <v>36.296237519999998</v>
      </c>
      <c r="G16" s="6">
        <f t="shared" si="5"/>
        <v>36.519333312000001</v>
      </c>
      <c r="H16" s="6">
        <f t="shared" si="6"/>
        <v>37.796334279999996</v>
      </c>
      <c r="I16" s="6">
        <f t="shared" si="7"/>
        <v>36.533047500000002</v>
      </c>
      <c r="J16" s="6">
        <f t="shared" si="8"/>
        <v>37.367565640000002</v>
      </c>
      <c r="K16" s="6">
        <f t="shared" si="9"/>
        <v>37.543172479999996</v>
      </c>
      <c r="L16" s="4">
        <f t="shared" si="10"/>
        <v>0.69989882506923851</v>
      </c>
      <c r="N16" s="4">
        <f t="shared" si="11"/>
        <v>36.753902564000001</v>
      </c>
    </row>
    <row r="17" spans="1:14" x14ac:dyDescent="0.3">
      <c r="A17" s="6">
        <v>37</v>
      </c>
      <c r="B17" s="6">
        <f t="shared" si="0"/>
        <v>36.381971415999999</v>
      </c>
      <c r="C17" s="6">
        <f t="shared" si="1"/>
        <v>37.523204919999998</v>
      </c>
      <c r="D17" s="6">
        <f t="shared" si="2"/>
        <v>38.057090600000002</v>
      </c>
      <c r="E17" s="6">
        <f t="shared" si="3"/>
        <v>37.706448800000004</v>
      </c>
      <c r="F17" s="6">
        <f t="shared" si="4"/>
        <v>37.245904839999994</v>
      </c>
      <c r="G17" s="6">
        <f t="shared" si="5"/>
        <v>37.474298904000001</v>
      </c>
      <c r="H17" s="6">
        <f t="shared" si="6"/>
        <v>38.734614759999999</v>
      </c>
      <c r="I17" s="6">
        <f t="shared" si="7"/>
        <v>37.487903700000004</v>
      </c>
      <c r="J17" s="6">
        <f t="shared" si="8"/>
        <v>38.323968880000002</v>
      </c>
      <c r="K17" s="6">
        <f t="shared" si="9"/>
        <v>38.502656559999998</v>
      </c>
      <c r="L17" s="4">
        <f t="shared" si="10"/>
        <v>0.65444417923665721</v>
      </c>
      <c r="N17" s="4">
        <f t="shared" si="11"/>
        <v>37.743806337999999</v>
      </c>
    </row>
    <row r="18" spans="1:14" x14ac:dyDescent="0.3">
      <c r="A18" s="6">
        <v>38</v>
      </c>
      <c r="B18" s="6">
        <f t="shared" si="0"/>
        <v>37.546495883999995</v>
      </c>
      <c r="C18" s="6">
        <f t="shared" si="1"/>
        <v>38.459515079999996</v>
      </c>
      <c r="D18" s="6">
        <f t="shared" si="2"/>
        <v>39.055717400000006</v>
      </c>
      <c r="E18" s="6">
        <f t="shared" si="3"/>
        <v>38.792368200000006</v>
      </c>
      <c r="F18" s="6">
        <f t="shared" si="4"/>
        <v>38.195572159999998</v>
      </c>
      <c r="G18" s="6">
        <f t="shared" si="5"/>
        <v>38.429264495999995</v>
      </c>
      <c r="H18" s="6">
        <f t="shared" si="6"/>
        <v>39.672895239999995</v>
      </c>
      <c r="I18" s="6">
        <f t="shared" si="7"/>
        <v>38.442759899999999</v>
      </c>
      <c r="J18" s="6">
        <f t="shared" si="8"/>
        <v>39.280372120000003</v>
      </c>
      <c r="K18" s="6">
        <f t="shared" si="9"/>
        <v>39.462140640000001</v>
      </c>
      <c r="L18" s="4">
        <f t="shared" si="10"/>
        <v>0.61402285850517124</v>
      </c>
      <c r="N18" s="4">
        <f t="shared" si="11"/>
        <v>38.733710111999997</v>
      </c>
    </row>
    <row r="19" spans="1:14" x14ac:dyDescent="0.3">
      <c r="A19" s="6">
        <v>39</v>
      </c>
      <c r="B19" s="6">
        <f t="shared" si="0"/>
        <v>38.711020351999998</v>
      </c>
      <c r="C19" s="6">
        <f t="shared" si="1"/>
        <v>39.395825240000001</v>
      </c>
      <c r="D19" s="6">
        <f t="shared" si="2"/>
        <v>40.054344200000003</v>
      </c>
      <c r="E19" s="6">
        <f t="shared" si="3"/>
        <v>39.8782876</v>
      </c>
      <c r="F19" s="6">
        <f t="shared" si="4"/>
        <v>39.145239479999994</v>
      </c>
      <c r="G19" s="6">
        <f t="shared" si="5"/>
        <v>39.384230087999995</v>
      </c>
      <c r="H19" s="6">
        <f t="shared" si="6"/>
        <v>40.611175719999999</v>
      </c>
      <c r="I19" s="6">
        <f t="shared" si="7"/>
        <v>39.3976161</v>
      </c>
      <c r="J19" s="6">
        <f t="shared" si="8"/>
        <v>40.236775360000003</v>
      </c>
      <c r="K19" s="6">
        <f t="shared" si="9"/>
        <v>40.421624719999997</v>
      </c>
      <c r="L19" s="4">
        <f t="shared" si="10"/>
        <v>0.57968873235871654</v>
      </c>
      <c r="N19" s="4">
        <f t="shared" si="11"/>
        <v>39.723613886000003</v>
      </c>
    </row>
    <row r="20" spans="1:14" x14ac:dyDescent="0.3">
      <c r="A20" s="6">
        <v>40</v>
      </c>
      <c r="B20" s="6">
        <f t="shared" si="0"/>
        <v>39.875544819999995</v>
      </c>
      <c r="C20" s="6">
        <f t="shared" si="1"/>
        <v>40.332135399999999</v>
      </c>
      <c r="D20" s="6">
        <f t="shared" si="2"/>
        <v>41.052971000000007</v>
      </c>
      <c r="E20" s="6">
        <f t="shared" si="3"/>
        <v>40.964207000000002</v>
      </c>
      <c r="F20" s="6">
        <f t="shared" si="4"/>
        <v>40.094906799999997</v>
      </c>
      <c r="G20" s="6">
        <f t="shared" si="5"/>
        <v>40.339195679999996</v>
      </c>
      <c r="H20" s="6">
        <f t="shared" si="6"/>
        <v>41.549456199999995</v>
      </c>
      <c r="I20" s="6">
        <f t="shared" si="7"/>
        <v>40.352472300000002</v>
      </c>
      <c r="J20" s="6">
        <f t="shared" si="8"/>
        <v>41.193178600000003</v>
      </c>
      <c r="K20" s="6">
        <f t="shared" si="9"/>
        <v>41.3811088</v>
      </c>
      <c r="L20" s="4">
        <f t="shared" si="10"/>
        <v>0.55257764224326722</v>
      </c>
      <c r="N20" s="4">
        <f t="shared" si="11"/>
        <v>40.713517659999994</v>
      </c>
    </row>
    <row r="21" spans="1:14" x14ac:dyDescent="0.3">
      <c r="A21" s="6">
        <v>41</v>
      </c>
      <c r="B21" s="6">
        <f t="shared" si="0"/>
        <v>41.040069287999998</v>
      </c>
      <c r="C21" s="6">
        <f t="shared" si="1"/>
        <v>41.268445559999996</v>
      </c>
      <c r="D21" s="6">
        <f t="shared" si="2"/>
        <v>42.051597800000003</v>
      </c>
      <c r="E21" s="6">
        <f t="shared" si="3"/>
        <v>42.050126400000003</v>
      </c>
      <c r="F21" s="6">
        <f t="shared" si="4"/>
        <v>41.044574119999993</v>
      </c>
      <c r="G21" s="6">
        <f t="shared" si="5"/>
        <v>41.294161271999997</v>
      </c>
      <c r="H21" s="6">
        <f t="shared" si="6"/>
        <v>42.487736679999998</v>
      </c>
      <c r="I21" s="6">
        <f t="shared" si="7"/>
        <v>41.307328500000004</v>
      </c>
      <c r="J21" s="6">
        <f t="shared" si="8"/>
        <v>42.149581840000003</v>
      </c>
      <c r="K21" s="6">
        <f t="shared" si="9"/>
        <v>42.340592879999996</v>
      </c>
      <c r="L21" s="4">
        <f t="shared" si="10"/>
        <v>0.53379129218944499</v>
      </c>
      <c r="N21" s="4">
        <f t="shared" si="11"/>
        <v>41.703421433999992</v>
      </c>
    </row>
    <row r="22" spans="1:14" x14ac:dyDescent="0.3">
      <c r="A22" s="6">
        <v>42</v>
      </c>
      <c r="B22" s="6">
        <f t="shared" si="0"/>
        <v>42.204593755999994</v>
      </c>
      <c r="C22" s="6">
        <f t="shared" si="1"/>
        <v>42.204755719999994</v>
      </c>
      <c r="D22" s="6">
        <f t="shared" si="2"/>
        <v>43.050224600000007</v>
      </c>
      <c r="E22" s="6">
        <f t="shared" si="3"/>
        <v>43.136045800000005</v>
      </c>
      <c r="F22" s="6">
        <f t="shared" si="4"/>
        <v>41.994241439999996</v>
      </c>
      <c r="G22" s="6">
        <f t="shared" si="5"/>
        <v>42.249126863999997</v>
      </c>
      <c r="H22" s="6">
        <f t="shared" si="6"/>
        <v>43.426017160000001</v>
      </c>
      <c r="I22" s="6">
        <f t="shared" si="7"/>
        <v>42.262184700000006</v>
      </c>
      <c r="J22" s="6">
        <f t="shared" si="8"/>
        <v>43.105985080000004</v>
      </c>
      <c r="K22" s="6">
        <f t="shared" si="9"/>
        <v>43.300076959999998</v>
      </c>
      <c r="L22" s="4">
        <f t="shared" si="10"/>
        <v>0.5242254335246479</v>
      </c>
      <c r="N22" s="4">
        <f t="shared" si="11"/>
        <v>42.693325208000005</v>
      </c>
    </row>
    <row r="23" spans="1:14" x14ac:dyDescent="0.3">
      <c r="A23" s="6">
        <v>43</v>
      </c>
      <c r="B23" s="6">
        <f t="shared" si="0"/>
        <v>43.369118223999997</v>
      </c>
      <c r="C23" s="6">
        <f t="shared" si="1"/>
        <v>43.141065879999999</v>
      </c>
      <c r="D23" s="6">
        <f t="shared" si="2"/>
        <v>44.048851400000004</v>
      </c>
      <c r="E23" s="6">
        <f t="shared" si="3"/>
        <v>44.221965200000007</v>
      </c>
      <c r="F23" s="6">
        <f t="shared" si="4"/>
        <v>42.943908759999999</v>
      </c>
      <c r="G23" s="6">
        <f t="shared" si="5"/>
        <v>43.204092455999998</v>
      </c>
      <c r="H23" s="6">
        <f t="shared" si="6"/>
        <v>44.364297639999997</v>
      </c>
      <c r="I23" s="6">
        <f t="shared" si="7"/>
        <v>43.217040900000001</v>
      </c>
      <c r="J23" s="6">
        <f t="shared" si="8"/>
        <v>44.062388320000004</v>
      </c>
      <c r="K23" s="6">
        <f t="shared" si="9"/>
        <v>44.259561040000001</v>
      </c>
      <c r="L23" s="4">
        <f t="shared" si="10"/>
        <v>0.52438491141298793</v>
      </c>
      <c r="N23" s="4">
        <f t="shared" si="11"/>
        <v>43.68322898200001</v>
      </c>
    </row>
    <row r="24" spans="1:14" x14ac:dyDescent="0.3">
      <c r="A24" s="6">
        <v>44</v>
      </c>
      <c r="B24" s="6">
        <f t="shared" si="0"/>
        <v>44.533642691999994</v>
      </c>
      <c r="C24" s="6">
        <f t="shared" si="1"/>
        <v>44.077376039999997</v>
      </c>
      <c r="D24" s="6">
        <f t="shared" si="2"/>
        <v>45.047478200000008</v>
      </c>
      <c r="E24" s="6">
        <f t="shared" si="3"/>
        <v>45.307884600000001</v>
      </c>
      <c r="F24" s="6">
        <f t="shared" si="4"/>
        <v>43.893576079999995</v>
      </c>
      <c r="G24" s="6">
        <f t="shared" si="5"/>
        <v>44.159058047999999</v>
      </c>
      <c r="H24" s="6">
        <f t="shared" si="6"/>
        <v>45.30257812</v>
      </c>
      <c r="I24" s="6">
        <f t="shared" si="7"/>
        <v>44.171897100000002</v>
      </c>
      <c r="J24" s="6">
        <f t="shared" si="8"/>
        <v>45.018791560000004</v>
      </c>
      <c r="K24" s="6">
        <f t="shared" si="9"/>
        <v>45.219045119999997</v>
      </c>
      <c r="L24" s="4">
        <f t="shared" si="10"/>
        <v>0.53426101683333393</v>
      </c>
      <c r="N24" s="4">
        <f t="shared" si="11"/>
        <v>44.673132756000001</v>
      </c>
    </row>
    <row r="25" spans="1:14" x14ac:dyDescent="0.3">
      <c r="A25" s="6">
        <v>45</v>
      </c>
      <c r="B25" s="6">
        <f t="shared" si="0"/>
        <v>45.698167159999997</v>
      </c>
      <c r="C25" s="6">
        <f t="shared" si="1"/>
        <v>45.013686199999995</v>
      </c>
      <c r="D25" s="6">
        <f t="shared" si="2"/>
        <v>46.046105000000004</v>
      </c>
      <c r="E25" s="6">
        <f t="shared" si="3"/>
        <v>46.393804000000003</v>
      </c>
      <c r="F25" s="6">
        <f t="shared" si="4"/>
        <v>44.843243399999999</v>
      </c>
      <c r="G25" s="6">
        <f t="shared" si="5"/>
        <v>45.114023639999999</v>
      </c>
      <c r="H25" s="6">
        <f t="shared" si="6"/>
        <v>46.240858599999996</v>
      </c>
      <c r="I25" s="6">
        <f t="shared" si="7"/>
        <v>45.126753300000004</v>
      </c>
      <c r="J25" s="6">
        <f t="shared" si="8"/>
        <v>45.975194800000004</v>
      </c>
      <c r="K25" s="6">
        <f t="shared" si="9"/>
        <v>46.1785292</v>
      </c>
      <c r="L25" s="4">
        <f t="shared" si="10"/>
        <v>0.55333371623699612</v>
      </c>
      <c r="N25" s="4">
        <f t="shared" si="11"/>
        <v>45.663036530000014</v>
      </c>
    </row>
    <row r="26" spans="1:14" x14ac:dyDescent="0.3">
      <c r="A26" s="6">
        <v>46</v>
      </c>
      <c r="B26" s="6">
        <f t="shared" si="0"/>
        <v>46.862691627999993</v>
      </c>
      <c r="C26" s="6">
        <f t="shared" si="1"/>
        <v>45.94999636</v>
      </c>
      <c r="D26" s="6">
        <f t="shared" si="2"/>
        <v>47.044731800000008</v>
      </c>
      <c r="E26" s="6">
        <f t="shared" si="3"/>
        <v>47.479723400000005</v>
      </c>
      <c r="F26" s="6">
        <f t="shared" si="4"/>
        <v>45.792910719999995</v>
      </c>
      <c r="G26" s="6">
        <f t="shared" si="5"/>
        <v>46.068989232</v>
      </c>
      <c r="H26" s="6">
        <f t="shared" si="6"/>
        <v>47.179139079999999</v>
      </c>
      <c r="I26" s="6">
        <f t="shared" si="7"/>
        <v>46.081609499999999</v>
      </c>
      <c r="J26" s="6">
        <f t="shared" si="8"/>
        <v>46.931598040000004</v>
      </c>
      <c r="K26" s="6">
        <f t="shared" si="9"/>
        <v>47.138013279999996</v>
      </c>
      <c r="L26" s="4">
        <f t="shared" si="10"/>
        <v>0.58069754396603035</v>
      </c>
      <c r="N26" s="4">
        <f t="shared" si="11"/>
        <v>46.652940303999998</v>
      </c>
    </row>
    <row r="27" spans="1:14" x14ac:dyDescent="0.3">
      <c r="A27" s="6">
        <v>47</v>
      </c>
      <c r="B27" s="6">
        <f t="shared" si="0"/>
        <v>48.027216095999997</v>
      </c>
      <c r="C27" s="6">
        <f t="shared" si="1"/>
        <v>46.886306519999998</v>
      </c>
      <c r="D27" s="6">
        <f t="shared" si="2"/>
        <v>48.043358600000005</v>
      </c>
      <c r="E27" s="6">
        <f t="shared" si="3"/>
        <v>48.565642800000006</v>
      </c>
      <c r="F27" s="6">
        <f t="shared" si="4"/>
        <v>46.742578039999998</v>
      </c>
      <c r="G27" s="6">
        <f t="shared" si="5"/>
        <v>47.023954824</v>
      </c>
      <c r="H27" s="6">
        <f t="shared" si="6"/>
        <v>48.117419559999995</v>
      </c>
      <c r="I27" s="6">
        <f t="shared" si="7"/>
        <v>47.036465700000001</v>
      </c>
      <c r="J27" s="6">
        <f t="shared" si="8"/>
        <v>47.888001280000005</v>
      </c>
      <c r="K27" s="6">
        <f t="shared" si="9"/>
        <v>48.097497359999998</v>
      </c>
      <c r="L27" s="4">
        <f t="shared" si="10"/>
        <v>0.61524722042313273</v>
      </c>
      <c r="N27" s="4">
        <f t="shared" si="11"/>
        <v>47.642844077999996</v>
      </c>
    </row>
    <row r="28" spans="1:14" x14ac:dyDescent="0.3">
      <c r="A28" s="6">
        <v>48</v>
      </c>
      <c r="B28" s="6">
        <f t="shared" si="0"/>
        <v>49.191740564</v>
      </c>
      <c r="C28" s="6">
        <f t="shared" si="1"/>
        <v>47.822616679999996</v>
      </c>
      <c r="D28" s="6">
        <f t="shared" si="2"/>
        <v>49.041985400000002</v>
      </c>
      <c r="E28" s="6">
        <f t="shared" si="3"/>
        <v>49.651562200000008</v>
      </c>
      <c r="F28" s="6">
        <f t="shared" si="4"/>
        <v>47.692245359999994</v>
      </c>
      <c r="G28" s="6">
        <f t="shared" si="5"/>
        <v>47.978920416000001</v>
      </c>
      <c r="H28" s="6">
        <f t="shared" si="6"/>
        <v>49.055700039999998</v>
      </c>
      <c r="I28" s="6">
        <f t="shared" si="7"/>
        <v>47.991321900000003</v>
      </c>
      <c r="J28" s="6">
        <f t="shared" si="8"/>
        <v>48.844404519999998</v>
      </c>
      <c r="K28" s="6">
        <f t="shared" si="9"/>
        <v>49.056981439999994</v>
      </c>
      <c r="L28" s="4">
        <f t="shared" si="10"/>
        <v>0.65584808876391498</v>
      </c>
      <c r="N28" s="4">
        <f t="shared" si="11"/>
        <v>48.632747852000001</v>
      </c>
    </row>
    <row r="29" spans="1:14" x14ac:dyDescent="0.3">
      <c r="A29" s="6">
        <v>49</v>
      </c>
      <c r="B29" s="6">
        <f t="shared" si="0"/>
        <v>50.356265031999996</v>
      </c>
      <c r="C29" s="6">
        <f t="shared" si="1"/>
        <v>48.758926840000001</v>
      </c>
      <c r="D29" s="6">
        <f t="shared" si="2"/>
        <v>50.040612200000005</v>
      </c>
      <c r="E29" s="6">
        <f t="shared" si="3"/>
        <v>50.737481600000002</v>
      </c>
      <c r="F29" s="6">
        <f t="shared" si="4"/>
        <v>48.641912679999997</v>
      </c>
      <c r="G29" s="6">
        <f t="shared" si="5"/>
        <v>48.933886007999995</v>
      </c>
      <c r="H29" s="6">
        <f t="shared" si="6"/>
        <v>49.993980520000001</v>
      </c>
      <c r="I29" s="6">
        <f t="shared" si="7"/>
        <v>48.946178100000004</v>
      </c>
      <c r="J29" s="6">
        <f t="shared" si="8"/>
        <v>49.800807759999998</v>
      </c>
      <c r="K29" s="6">
        <f t="shared" si="9"/>
        <v>50.016465519999997</v>
      </c>
      <c r="L29" s="4">
        <f t="shared" si="10"/>
        <v>0.70145018173698137</v>
      </c>
      <c r="N29" s="4">
        <f t="shared" si="11"/>
        <v>49.622651625999993</v>
      </c>
    </row>
    <row r="30" spans="1:14" x14ac:dyDescent="0.3">
      <c r="A30" s="6">
        <v>50</v>
      </c>
      <c r="B30" s="6">
        <f t="shared" si="0"/>
        <v>51.520789499999999</v>
      </c>
      <c r="C30" s="6">
        <f t="shared" si="1"/>
        <v>49.695236999999999</v>
      </c>
      <c r="D30" s="6">
        <f t="shared" si="2"/>
        <v>51.039239000000002</v>
      </c>
      <c r="E30" s="6">
        <f t="shared" si="3"/>
        <v>51.823401000000004</v>
      </c>
      <c r="F30" s="6">
        <f t="shared" si="4"/>
        <v>49.591579999999993</v>
      </c>
      <c r="G30" s="6">
        <f t="shared" si="5"/>
        <v>49.888851599999995</v>
      </c>
      <c r="H30" s="6">
        <f t="shared" si="6"/>
        <v>50.932260999999997</v>
      </c>
      <c r="I30" s="6">
        <f t="shared" si="7"/>
        <v>49.901034300000006</v>
      </c>
      <c r="J30" s="6">
        <f t="shared" si="8"/>
        <v>50.757210999999998</v>
      </c>
      <c r="K30" s="6">
        <f t="shared" si="9"/>
        <v>50.9759496</v>
      </c>
      <c r="L30" s="4">
        <f t="shared" si="10"/>
        <v>0.75114317410803133</v>
      </c>
      <c r="N30" s="4">
        <f t="shared" si="11"/>
        <v>50.612555399999991</v>
      </c>
    </row>
    <row r="31" spans="1:14" x14ac:dyDescent="0.3">
      <c r="A31" s="6">
        <v>51</v>
      </c>
      <c r="B31" s="6">
        <f t="shared" si="0"/>
        <v>52.685313967999996</v>
      </c>
      <c r="C31" s="6">
        <f t="shared" si="1"/>
        <v>50.631547159999997</v>
      </c>
      <c r="D31" s="6">
        <f t="shared" si="2"/>
        <v>52.037865800000006</v>
      </c>
      <c r="E31" s="6">
        <f t="shared" si="3"/>
        <v>52.909320400000006</v>
      </c>
      <c r="F31" s="6">
        <f t="shared" si="4"/>
        <v>50.541247319999997</v>
      </c>
      <c r="G31" s="6">
        <f t="shared" si="5"/>
        <v>50.843817191999996</v>
      </c>
      <c r="H31" s="6">
        <f t="shared" si="6"/>
        <v>51.87054148</v>
      </c>
      <c r="I31" s="6">
        <f t="shared" si="7"/>
        <v>50.855890500000001</v>
      </c>
      <c r="J31" s="6">
        <f t="shared" si="8"/>
        <v>51.713614239999998</v>
      </c>
      <c r="K31" s="6">
        <f t="shared" si="9"/>
        <v>51.935433679999996</v>
      </c>
      <c r="L31" s="4">
        <f t="shared" si="10"/>
        <v>0.80416904142475432</v>
      </c>
      <c r="N31" s="4">
        <f t="shared" si="11"/>
        <v>51.602459173999989</v>
      </c>
    </row>
    <row r="32" spans="1:14" x14ac:dyDescent="0.3">
      <c r="A32" s="6">
        <v>52</v>
      </c>
      <c r="B32" s="6">
        <f t="shared" si="0"/>
        <v>53.849838435999999</v>
      </c>
      <c r="C32" s="6">
        <f t="shared" si="1"/>
        <v>51.567857319999995</v>
      </c>
      <c r="D32" s="6">
        <f t="shared" si="2"/>
        <v>53.036492600000003</v>
      </c>
      <c r="E32" s="6">
        <f t="shared" si="3"/>
        <v>53.995239800000007</v>
      </c>
      <c r="F32" s="6">
        <f t="shared" si="4"/>
        <v>51.490914639999993</v>
      </c>
      <c r="G32" s="6">
        <f t="shared" si="5"/>
        <v>51.798782783999997</v>
      </c>
      <c r="H32" s="6">
        <f t="shared" si="6"/>
        <v>52.808821959999996</v>
      </c>
      <c r="I32" s="6">
        <f t="shared" si="7"/>
        <v>51.810746700000003</v>
      </c>
      <c r="J32" s="6">
        <f t="shared" si="8"/>
        <v>52.670017479999998</v>
      </c>
      <c r="K32" s="6">
        <f t="shared" si="9"/>
        <v>52.894917759999998</v>
      </c>
      <c r="L32" s="4">
        <f t="shared" si="10"/>
        <v>0.85991144601616198</v>
      </c>
      <c r="N32" s="4">
        <f t="shared" si="11"/>
        <v>52.592362947999995</v>
      </c>
    </row>
    <row r="33" spans="1:14" x14ac:dyDescent="0.3">
      <c r="A33" s="6">
        <v>53</v>
      </c>
      <c r="B33" s="6">
        <f t="shared" si="0"/>
        <v>55.014362903999995</v>
      </c>
      <c r="C33" s="6">
        <f t="shared" si="1"/>
        <v>52.50416748</v>
      </c>
      <c r="D33" s="6">
        <f t="shared" si="2"/>
        <v>54.035119400000006</v>
      </c>
      <c r="E33" s="6">
        <f t="shared" si="3"/>
        <v>55.081159200000002</v>
      </c>
      <c r="F33" s="6">
        <f t="shared" si="4"/>
        <v>52.440581959999996</v>
      </c>
      <c r="G33" s="6">
        <f t="shared" si="5"/>
        <v>52.753748375999997</v>
      </c>
      <c r="H33" s="6">
        <f t="shared" si="6"/>
        <v>53.747102439999999</v>
      </c>
      <c r="I33" s="6">
        <f t="shared" si="7"/>
        <v>52.765602900000005</v>
      </c>
      <c r="J33" s="6">
        <f t="shared" si="8"/>
        <v>53.626420719999999</v>
      </c>
      <c r="K33" s="6">
        <f t="shared" si="9"/>
        <v>53.854401839999994</v>
      </c>
      <c r="L33" s="4">
        <f t="shared" si="10"/>
        <v>0.91787559691925347</v>
      </c>
      <c r="N33" s="4">
        <f t="shared" si="11"/>
        <v>53.582266722</v>
      </c>
    </row>
    <row r="34" spans="1:14" x14ac:dyDescent="0.3">
      <c r="A34" s="6">
        <v>54</v>
      </c>
      <c r="B34" s="6">
        <f t="shared" si="0"/>
        <v>56.178887371999998</v>
      </c>
      <c r="C34" s="6">
        <f t="shared" si="1"/>
        <v>53.440477639999997</v>
      </c>
      <c r="D34" s="6">
        <f t="shared" si="2"/>
        <v>55.033746200000003</v>
      </c>
      <c r="E34" s="6">
        <f t="shared" si="3"/>
        <v>56.167078600000004</v>
      </c>
      <c r="F34" s="6">
        <f t="shared" si="4"/>
        <v>53.390249279999999</v>
      </c>
      <c r="G34" s="6">
        <f t="shared" si="5"/>
        <v>53.708713967999998</v>
      </c>
      <c r="H34" s="6">
        <f t="shared" si="6"/>
        <v>54.685382919999995</v>
      </c>
      <c r="I34" s="6">
        <f t="shared" si="7"/>
        <v>53.720459099999999</v>
      </c>
      <c r="J34" s="6">
        <f t="shared" si="8"/>
        <v>54.582823959999999</v>
      </c>
      <c r="K34" s="6">
        <f t="shared" si="9"/>
        <v>54.813885919999997</v>
      </c>
      <c r="L34" s="4">
        <f t="shared" si="10"/>
        <v>0.9776664034714645</v>
      </c>
      <c r="N34" s="4">
        <f t="shared" si="11"/>
        <v>54.572170495999998</v>
      </c>
    </row>
    <row r="35" spans="1:14" ht="15" thickBot="1" x14ac:dyDescent="0.35">
      <c r="A35" s="7">
        <v>55</v>
      </c>
      <c r="B35" s="7">
        <f t="shared" si="0"/>
        <v>57.343411840000002</v>
      </c>
      <c r="C35" s="7">
        <f t="shared" si="1"/>
        <v>54.376787799999995</v>
      </c>
      <c r="D35" s="7">
        <f t="shared" si="2"/>
        <v>56.032373000000007</v>
      </c>
      <c r="E35" s="7">
        <f t="shared" si="3"/>
        <v>57.252998000000005</v>
      </c>
      <c r="F35" s="7">
        <f t="shared" si="4"/>
        <v>54.339916599999995</v>
      </c>
      <c r="G35" s="7">
        <f t="shared" si="5"/>
        <v>54.663679559999999</v>
      </c>
      <c r="H35" s="7">
        <f t="shared" si="6"/>
        <v>55.623663399999998</v>
      </c>
      <c r="I35" s="7">
        <f t="shared" si="7"/>
        <v>54.675315300000001</v>
      </c>
      <c r="J35" s="7">
        <f t="shared" si="8"/>
        <v>55.539227199999999</v>
      </c>
      <c r="K35" s="7">
        <f t="shared" si="9"/>
        <v>55.77337</v>
      </c>
      <c r="L35" s="4">
        <f t="shared" si="10"/>
        <v>1.0389685510930826</v>
      </c>
      <c r="N35" s="9">
        <f t="shared" si="11"/>
        <v>55.562074270000004</v>
      </c>
    </row>
    <row r="37" spans="1:14" x14ac:dyDescent="0.3">
      <c r="A37">
        <f>A5*4</f>
        <v>100</v>
      </c>
    </row>
    <row r="38" spans="1:14" x14ac:dyDescent="0.3">
      <c r="A38">
        <f t="shared" ref="A38:A67" si="12">A6*4</f>
        <v>104</v>
      </c>
    </row>
    <row r="39" spans="1:14" x14ac:dyDescent="0.3">
      <c r="A39">
        <f t="shared" si="12"/>
        <v>108</v>
      </c>
    </row>
    <row r="40" spans="1:14" x14ac:dyDescent="0.3">
      <c r="A40">
        <f t="shared" si="12"/>
        <v>112</v>
      </c>
    </row>
    <row r="41" spans="1:14" x14ac:dyDescent="0.3">
      <c r="A41">
        <f t="shared" si="12"/>
        <v>116</v>
      </c>
    </row>
    <row r="42" spans="1:14" x14ac:dyDescent="0.3">
      <c r="A42">
        <f t="shared" si="12"/>
        <v>120</v>
      </c>
    </row>
    <row r="43" spans="1:14" x14ac:dyDescent="0.3">
      <c r="A43">
        <f t="shared" si="12"/>
        <v>124</v>
      </c>
    </row>
    <row r="44" spans="1:14" x14ac:dyDescent="0.3">
      <c r="A44">
        <f t="shared" si="12"/>
        <v>128</v>
      </c>
    </row>
    <row r="45" spans="1:14" x14ac:dyDescent="0.3">
      <c r="A45">
        <f t="shared" si="12"/>
        <v>132</v>
      </c>
    </row>
    <row r="46" spans="1:14" x14ac:dyDescent="0.3">
      <c r="A46">
        <f t="shared" si="12"/>
        <v>136</v>
      </c>
    </row>
    <row r="47" spans="1:14" x14ac:dyDescent="0.3">
      <c r="A47">
        <f t="shared" si="12"/>
        <v>140</v>
      </c>
    </row>
    <row r="48" spans="1:14" x14ac:dyDescent="0.3">
      <c r="A48">
        <f t="shared" si="12"/>
        <v>144</v>
      </c>
    </row>
    <row r="49" spans="1:1" x14ac:dyDescent="0.3">
      <c r="A49">
        <f t="shared" si="12"/>
        <v>148</v>
      </c>
    </row>
    <row r="50" spans="1:1" x14ac:dyDescent="0.3">
      <c r="A50">
        <f t="shared" si="12"/>
        <v>152</v>
      </c>
    </row>
    <row r="51" spans="1:1" x14ac:dyDescent="0.3">
      <c r="A51">
        <f t="shared" si="12"/>
        <v>156</v>
      </c>
    </row>
    <row r="52" spans="1:1" x14ac:dyDescent="0.3">
      <c r="A52">
        <f t="shared" si="12"/>
        <v>160</v>
      </c>
    </row>
    <row r="53" spans="1:1" x14ac:dyDescent="0.3">
      <c r="A53">
        <f t="shared" si="12"/>
        <v>164</v>
      </c>
    </row>
    <row r="54" spans="1:1" x14ac:dyDescent="0.3">
      <c r="A54">
        <f t="shared" si="12"/>
        <v>168</v>
      </c>
    </row>
    <row r="55" spans="1:1" x14ac:dyDescent="0.3">
      <c r="A55">
        <f t="shared" si="12"/>
        <v>172</v>
      </c>
    </row>
    <row r="56" spans="1:1" x14ac:dyDescent="0.3">
      <c r="A56">
        <f t="shared" si="12"/>
        <v>176</v>
      </c>
    </row>
    <row r="57" spans="1:1" x14ac:dyDescent="0.3">
      <c r="A57">
        <f t="shared" si="12"/>
        <v>180</v>
      </c>
    </row>
    <row r="58" spans="1:1" x14ac:dyDescent="0.3">
      <c r="A58">
        <f t="shared" si="12"/>
        <v>184</v>
      </c>
    </row>
    <row r="59" spans="1:1" x14ac:dyDescent="0.3">
      <c r="A59">
        <f t="shared" si="12"/>
        <v>188</v>
      </c>
    </row>
    <row r="60" spans="1:1" x14ac:dyDescent="0.3">
      <c r="A60">
        <f t="shared" si="12"/>
        <v>192</v>
      </c>
    </row>
    <row r="61" spans="1:1" x14ac:dyDescent="0.3">
      <c r="A61">
        <f t="shared" si="12"/>
        <v>196</v>
      </c>
    </row>
    <row r="62" spans="1:1" x14ac:dyDescent="0.3">
      <c r="A62">
        <f t="shared" si="12"/>
        <v>200</v>
      </c>
    </row>
    <row r="63" spans="1:1" x14ac:dyDescent="0.3">
      <c r="A63">
        <f t="shared" si="12"/>
        <v>204</v>
      </c>
    </row>
    <row r="64" spans="1:1" x14ac:dyDescent="0.3">
      <c r="A64">
        <f t="shared" si="12"/>
        <v>208</v>
      </c>
    </row>
    <row r="65" spans="1:1" x14ac:dyDescent="0.3">
      <c r="A65">
        <f t="shared" si="12"/>
        <v>212</v>
      </c>
    </row>
    <row r="66" spans="1:1" x14ac:dyDescent="0.3">
      <c r="A66">
        <f t="shared" si="12"/>
        <v>216</v>
      </c>
    </row>
    <row r="67" spans="1:1" x14ac:dyDescent="0.3">
      <c r="A67">
        <f t="shared" si="12"/>
        <v>220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Velasquez</dc:creator>
  <cp:lastModifiedBy>Juan Velasquez</cp:lastModifiedBy>
  <dcterms:created xsi:type="dcterms:W3CDTF">2020-09-24T15:36:11Z</dcterms:created>
  <dcterms:modified xsi:type="dcterms:W3CDTF">2020-11-06T01:45:07Z</dcterms:modified>
</cp:coreProperties>
</file>