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4.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5.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codeName="ThisWorkbook" hidePivotFieldList="1" defaultThemeVersion="166925"/>
  <mc:AlternateContent xmlns:mc="http://schemas.openxmlformats.org/markup-compatibility/2006">
    <mc:Choice Requires="x15">
      <x15ac:absPath xmlns:x15ac="http://schemas.microsoft.com/office/spreadsheetml/2010/11/ac" url="C:\Users\op.fuentes\OneDrive - Universidad de los Andes\Software LCA\"/>
    </mc:Choice>
  </mc:AlternateContent>
  <xr:revisionPtr revIDLastSave="1" documentId="6_{B3E5BA5E-1E0D-4ECA-8DDC-F636FAB3F711}" xr6:coauthVersionLast="36" xr6:coauthVersionMax="47" xr10:uidLastSave="{DEF7B612-3FCD-42AA-A7EA-B79A3E782E8D}"/>
  <bookViews>
    <workbookView xWindow="0" yWindow="495" windowWidth="28800" windowHeight="15945" activeTab="1" xr2:uid="{6DD2719F-11C8-4115-B5A5-2F37BD91A303}"/>
  </bookViews>
  <sheets>
    <sheet name="Manual" sheetId="15" r:id="rId1"/>
    <sheet name="P1" sheetId="4" r:id="rId2"/>
    <sheet name="P2" sheetId="11" r:id="rId3"/>
    <sheet name="P3" sheetId="12" r:id="rId4"/>
    <sheet name="Calculations" sheetId="8" r:id="rId5"/>
    <sheet name="Contribution analysis" sheetId="13" r:id="rId6"/>
    <sheet name="Impacts" sheetId="5" r:id="rId7"/>
    <sheet name="Reagents" sheetId="6" r:id="rId8"/>
  </sheets>
  <definedNames>
    <definedName name="_xlnm._FilterDatabase" localSheetId="4" hidden="1">Calculations!$B$4:$T$96</definedName>
    <definedName name="_xlnm._FilterDatabase" localSheetId="1" hidden="1">'P1'!$B$226:$D$317</definedName>
    <definedName name="_xlnm._FilterDatabase" localSheetId="2" hidden="1">'P2'!$B$226:$D$317</definedName>
    <definedName name="_xlnm._FilterDatabase" localSheetId="3" hidden="1">'P3'!$B$226:$D$317</definedName>
    <definedName name="_xlnm.Criteria" localSheetId="4">Calculations!$B$6:$B$95</definedName>
    <definedName name="_xlnm.Criteria" localSheetId="0">Manual!#REF!</definedName>
    <definedName name="_xlnm.Criteria" localSheetId="1">'P1'!#REF!</definedName>
    <definedName name="_xlnm.Criteria" localSheetId="2">'P2'!#REF!</definedName>
    <definedName name="_xlnm.Criteria" localSheetId="3">'P3'!#REF!</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4" i="12" l="1"/>
  <c r="D17" i="4" l="1"/>
  <c r="D317" i="12"/>
  <c r="B317" i="12"/>
  <c r="B290" i="8" s="1"/>
  <c r="D316" i="12"/>
  <c r="B316" i="12"/>
  <c r="B289" i="8" s="1"/>
  <c r="D315" i="12"/>
  <c r="B315" i="12"/>
  <c r="B288" i="8" s="1"/>
  <c r="D314" i="12"/>
  <c r="B314" i="12"/>
  <c r="B287" i="8" s="1"/>
  <c r="D313" i="12"/>
  <c r="B313" i="12"/>
  <c r="B286" i="8" s="1"/>
  <c r="D312" i="12"/>
  <c r="B312" i="12"/>
  <c r="B285" i="8" s="1"/>
  <c r="D311" i="12"/>
  <c r="B311" i="12"/>
  <c r="B284" i="8" s="1"/>
  <c r="D310" i="12"/>
  <c r="B310" i="12"/>
  <c r="B283" i="8" s="1"/>
  <c r="D309" i="12"/>
  <c r="B309" i="12"/>
  <c r="B282" i="8" s="1"/>
  <c r="D308" i="12"/>
  <c r="B308" i="12"/>
  <c r="B281" i="8" s="1"/>
  <c r="D307" i="12"/>
  <c r="B307" i="12"/>
  <c r="B280" i="8" s="1"/>
  <c r="D306" i="12"/>
  <c r="B306" i="12"/>
  <c r="B279" i="8" s="1"/>
  <c r="D305" i="12"/>
  <c r="B305" i="12"/>
  <c r="B278" i="8" s="1"/>
  <c r="D304" i="12"/>
  <c r="B304" i="12"/>
  <c r="B277" i="8" s="1"/>
  <c r="D303" i="12"/>
  <c r="B303" i="12"/>
  <c r="B276" i="8" s="1"/>
  <c r="D302" i="12"/>
  <c r="B302" i="12"/>
  <c r="B275" i="8" s="1"/>
  <c r="D301" i="12"/>
  <c r="B301" i="12"/>
  <c r="B274" i="8" s="1"/>
  <c r="D300" i="12"/>
  <c r="B300" i="12"/>
  <c r="B273" i="8" s="1"/>
  <c r="D299" i="12"/>
  <c r="B299" i="12"/>
  <c r="B272" i="8" s="1"/>
  <c r="D298" i="12"/>
  <c r="B298" i="12"/>
  <c r="B271" i="8" s="1"/>
  <c r="D297" i="12"/>
  <c r="B297" i="12"/>
  <c r="B270" i="8" s="1"/>
  <c r="D296" i="12"/>
  <c r="B296" i="12"/>
  <c r="B269" i="8" s="1"/>
  <c r="D295" i="12"/>
  <c r="B295" i="12"/>
  <c r="B268" i="8" s="1"/>
  <c r="D294" i="12"/>
  <c r="B294" i="12"/>
  <c r="B267" i="8" s="1"/>
  <c r="D293" i="12"/>
  <c r="B293" i="12"/>
  <c r="B266" i="8" s="1"/>
  <c r="D292" i="12"/>
  <c r="B292" i="12"/>
  <c r="B265" i="8" s="1"/>
  <c r="D291" i="12"/>
  <c r="B291" i="12"/>
  <c r="B264" i="8" s="1"/>
  <c r="D290" i="12"/>
  <c r="B290" i="12"/>
  <c r="B263" i="8" s="1"/>
  <c r="D289" i="12"/>
  <c r="B289" i="12"/>
  <c r="B262" i="8" s="1"/>
  <c r="D288" i="12"/>
  <c r="B288" i="12"/>
  <c r="B261" i="8" s="1"/>
  <c r="D287" i="12"/>
  <c r="C286" i="12"/>
  <c r="B286" i="12"/>
  <c r="B259" i="8" s="1"/>
  <c r="C285" i="12"/>
  <c r="B285" i="12"/>
  <c r="B258" i="8" s="1"/>
  <c r="C284" i="12"/>
  <c r="B284" i="12"/>
  <c r="B257" i="8" s="1"/>
  <c r="C283" i="12"/>
  <c r="B283" i="12"/>
  <c r="B256" i="8" s="1"/>
  <c r="C282" i="12"/>
  <c r="B282" i="12"/>
  <c r="B255" i="8" s="1"/>
  <c r="C281" i="12"/>
  <c r="B281" i="12"/>
  <c r="B254" i="8" s="1"/>
  <c r="C280" i="12"/>
  <c r="B280" i="12"/>
  <c r="B253" i="8" s="1"/>
  <c r="C279" i="12"/>
  <c r="B279" i="12"/>
  <c r="B252" i="8" s="1"/>
  <c r="C278" i="12"/>
  <c r="B278" i="12"/>
  <c r="B251" i="8" s="1"/>
  <c r="C277" i="12"/>
  <c r="B277" i="12"/>
  <c r="B250" i="8" s="1"/>
  <c r="C276" i="12"/>
  <c r="B276" i="12"/>
  <c r="B249" i="8" s="1"/>
  <c r="C275" i="12"/>
  <c r="B275" i="12"/>
  <c r="B248" i="8" s="1"/>
  <c r="C274" i="12"/>
  <c r="B274" i="12"/>
  <c r="B247" i="8" s="1"/>
  <c r="C273" i="12"/>
  <c r="B273" i="12"/>
  <c r="B246" i="8" s="1"/>
  <c r="C272" i="12"/>
  <c r="B272" i="12"/>
  <c r="B245" i="8" s="1"/>
  <c r="C271" i="12"/>
  <c r="B271" i="12"/>
  <c r="B244" i="8" s="1"/>
  <c r="C270" i="12"/>
  <c r="B270" i="12"/>
  <c r="B243" i="8" s="1"/>
  <c r="C269" i="12"/>
  <c r="B269" i="12"/>
  <c r="B242" i="8" s="1"/>
  <c r="C268" i="12"/>
  <c r="B268" i="12"/>
  <c r="B241" i="8" s="1"/>
  <c r="C267" i="12"/>
  <c r="B267" i="12"/>
  <c r="B240" i="8" s="1"/>
  <c r="C266" i="12"/>
  <c r="B266" i="12"/>
  <c r="B239" i="8" s="1"/>
  <c r="C265" i="12"/>
  <c r="B265" i="12"/>
  <c r="B238" i="8" s="1"/>
  <c r="C264" i="12"/>
  <c r="B264" i="12"/>
  <c r="B237" i="8" s="1"/>
  <c r="C263" i="12"/>
  <c r="B263" i="12"/>
  <c r="B236" i="8" s="1"/>
  <c r="C262" i="12"/>
  <c r="B262" i="12"/>
  <c r="B235" i="8" s="1"/>
  <c r="C261" i="12"/>
  <c r="B261" i="12"/>
  <c r="B234" i="8" s="1"/>
  <c r="C260" i="12"/>
  <c r="B260" i="12"/>
  <c r="B233" i="8" s="1"/>
  <c r="C259" i="12"/>
  <c r="B259" i="12"/>
  <c r="B232" i="8" s="1"/>
  <c r="C258" i="12"/>
  <c r="B258" i="12"/>
  <c r="B231" i="8" s="1"/>
  <c r="C257" i="12"/>
  <c r="B257" i="12"/>
  <c r="B230" i="8" s="1"/>
  <c r="C256" i="12"/>
  <c r="B256" i="12"/>
  <c r="B229" i="8" s="1"/>
  <c r="C255" i="12"/>
  <c r="B255" i="12"/>
  <c r="B228" i="8" s="1"/>
  <c r="C254" i="12"/>
  <c r="B254" i="12"/>
  <c r="B227" i="8" s="1"/>
  <c r="C253" i="12"/>
  <c r="B253" i="12"/>
  <c r="B226" i="8" s="1"/>
  <c r="C252" i="12"/>
  <c r="B252" i="12"/>
  <c r="B225" i="8" s="1"/>
  <c r="C251" i="12"/>
  <c r="B251" i="12"/>
  <c r="B224" i="8" s="1"/>
  <c r="C250" i="12"/>
  <c r="B250" i="12"/>
  <c r="B223" i="8" s="1"/>
  <c r="C249" i="12"/>
  <c r="B249" i="12"/>
  <c r="B222" i="8" s="1"/>
  <c r="C248" i="12"/>
  <c r="B248" i="12"/>
  <c r="B221" i="8" s="1"/>
  <c r="C247" i="12"/>
  <c r="B247" i="12"/>
  <c r="B220" i="8" s="1"/>
  <c r="C246" i="12"/>
  <c r="B246" i="12"/>
  <c r="B219" i="8" s="1"/>
  <c r="C245" i="12"/>
  <c r="B245" i="12"/>
  <c r="B218" i="8" s="1"/>
  <c r="C244" i="12"/>
  <c r="B244" i="12"/>
  <c r="B217" i="8" s="1"/>
  <c r="C243" i="12"/>
  <c r="B243" i="12"/>
  <c r="B216" i="8" s="1"/>
  <c r="C242" i="12"/>
  <c r="B242" i="12"/>
  <c r="B215" i="8" s="1"/>
  <c r="C241" i="12"/>
  <c r="B241" i="12"/>
  <c r="B214" i="8" s="1"/>
  <c r="C240" i="12"/>
  <c r="B240" i="12"/>
  <c r="B213" i="8" s="1"/>
  <c r="C239" i="12"/>
  <c r="B239" i="12"/>
  <c r="B212" i="8" s="1"/>
  <c r="C238" i="12"/>
  <c r="B238" i="12"/>
  <c r="B211" i="8" s="1"/>
  <c r="C237" i="12"/>
  <c r="B237" i="12"/>
  <c r="B210" i="8" s="1"/>
  <c r="C236" i="12"/>
  <c r="B236" i="12"/>
  <c r="B209" i="8" s="1"/>
  <c r="C235" i="12"/>
  <c r="B235" i="12"/>
  <c r="B208" i="8" s="1"/>
  <c r="C234" i="12"/>
  <c r="B234" i="12"/>
  <c r="B207" i="8" s="1"/>
  <c r="C233" i="12"/>
  <c r="B233" i="12"/>
  <c r="B206" i="8" s="1"/>
  <c r="C232" i="12"/>
  <c r="B232" i="12"/>
  <c r="B205" i="8" s="1"/>
  <c r="C231" i="12"/>
  <c r="B231" i="12"/>
  <c r="B204" i="8" s="1"/>
  <c r="C230" i="12"/>
  <c r="B230" i="12"/>
  <c r="B203" i="8" s="1"/>
  <c r="C229" i="12"/>
  <c r="B229" i="12"/>
  <c r="B202" i="8" s="1"/>
  <c r="C228" i="12"/>
  <c r="B228" i="12"/>
  <c r="B201" i="8" s="1"/>
  <c r="C227" i="12"/>
  <c r="B227" i="12"/>
  <c r="B200" i="8" s="1"/>
  <c r="B225" i="12"/>
  <c r="Z43" i="12"/>
  <c r="C317" i="12" s="1"/>
  <c r="T43" i="12"/>
  <c r="D286" i="12" s="1"/>
  <c r="K43" i="12"/>
  <c r="J43" i="12"/>
  <c r="N43" i="12" s="1"/>
  <c r="F43" i="12"/>
  <c r="D256" i="12" s="1"/>
  <c r="D43" i="12"/>
  <c r="C43" i="12"/>
  <c r="Z42" i="12"/>
  <c r="C316" i="12" s="1"/>
  <c r="T42" i="12"/>
  <c r="D285" i="12" s="1"/>
  <c r="K42" i="12"/>
  <c r="J42" i="12"/>
  <c r="N42" i="12" s="1"/>
  <c r="F42" i="12"/>
  <c r="D255" i="12" s="1"/>
  <c r="D42" i="12"/>
  <c r="C42" i="12"/>
  <c r="Z41" i="12"/>
  <c r="C315" i="12" s="1"/>
  <c r="T41" i="12"/>
  <c r="D284" i="12" s="1"/>
  <c r="K41" i="12"/>
  <c r="J41" i="12"/>
  <c r="N41" i="12" s="1"/>
  <c r="F41" i="12"/>
  <c r="D254" i="12" s="1"/>
  <c r="D41" i="12"/>
  <c r="C41" i="12"/>
  <c r="Z40" i="12"/>
  <c r="C314" i="12" s="1"/>
  <c r="T40" i="12"/>
  <c r="D283" i="12" s="1"/>
  <c r="K40" i="12"/>
  <c r="J40" i="12"/>
  <c r="N40" i="12" s="1"/>
  <c r="F40" i="12"/>
  <c r="D253" i="12" s="1"/>
  <c r="D40" i="12"/>
  <c r="C40" i="12"/>
  <c r="Z39" i="12"/>
  <c r="C313" i="12" s="1"/>
  <c r="T39" i="12"/>
  <c r="D282" i="12" s="1"/>
  <c r="K39" i="12"/>
  <c r="J39" i="12"/>
  <c r="N39" i="12" s="1"/>
  <c r="F39" i="12"/>
  <c r="D252" i="12" s="1"/>
  <c r="D39" i="12"/>
  <c r="C39" i="12"/>
  <c r="Z38" i="12"/>
  <c r="C312" i="12" s="1"/>
  <c r="T38" i="12"/>
  <c r="D281" i="12" s="1"/>
  <c r="K38" i="12"/>
  <c r="J38" i="12"/>
  <c r="N38" i="12" s="1"/>
  <c r="F38" i="12"/>
  <c r="D251" i="12" s="1"/>
  <c r="D38" i="12"/>
  <c r="C38" i="12"/>
  <c r="Z37" i="12"/>
  <c r="C311" i="12" s="1"/>
  <c r="T37" i="12"/>
  <c r="D280" i="12" s="1"/>
  <c r="K37" i="12"/>
  <c r="J37" i="12"/>
  <c r="N37" i="12" s="1"/>
  <c r="F37" i="12"/>
  <c r="D250" i="12" s="1"/>
  <c r="D37" i="12"/>
  <c r="C37" i="12"/>
  <c r="Z36" i="12"/>
  <c r="C310" i="12" s="1"/>
  <c r="T36" i="12"/>
  <c r="D279" i="12" s="1"/>
  <c r="K36" i="12"/>
  <c r="J36" i="12"/>
  <c r="N36" i="12" s="1"/>
  <c r="F36" i="12"/>
  <c r="D249" i="12" s="1"/>
  <c r="D36" i="12"/>
  <c r="C36" i="12"/>
  <c r="Z35" i="12"/>
  <c r="C309" i="12" s="1"/>
  <c r="T35" i="12"/>
  <c r="D278" i="12" s="1"/>
  <c r="K35" i="12"/>
  <c r="J35" i="12"/>
  <c r="N35" i="12" s="1"/>
  <c r="F35" i="12"/>
  <c r="D248" i="12" s="1"/>
  <c r="D35" i="12"/>
  <c r="C35" i="12"/>
  <c r="Z34" i="12"/>
  <c r="C308" i="12" s="1"/>
  <c r="T34" i="12"/>
  <c r="D277" i="12" s="1"/>
  <c r="K34" i="12"/>
  <c r="J34" i="12"/>
  <c r="N34" i="12" s="1"/>
  <c r="F34" i="12"/>
  <c r="D247" i="12" s="1"/>
  <c r="D34" i="12"/>
  <c r="C34" i="12"/>
  <c r="Z33" i="12"/>
  <c r="C307" i="12" s="1"/>
  <c r="T33" i="12"/>
  <c r="D276" i="12" s="1"/>
  <c r="K33" i="12"/>
  <c r="J33" i="12"/>
  <c r="N33" i="12" s="1"/>
  <c r="F33" i="12"/>
  <c r="D246" i="12" s="1"/>
  <c r="D33" i="12"/>
  <c r="C33" i="12"/>
  <c r="Z32" i="12"/>
  <c r="C306" i="12" s="1"/>
  <c r="T32" i="12"/>
  <c r="D275" i="12" s="1"/>
  <c r="K32" i="12"/>
  <c r="J32" i="12"/>
  <c r="N32" i="12" s="1"/>
  <c r="F32" i="12"/>
  <c r="D245" i="12" s="1"/>
  <c r="D32" i="12"/>
  <c r="C32" i="12"/>
  <c r="Z31" i="12"/>
  <c r="C305" i="12" s="1"/>
  <c r="T31" i="12"/>
  <c r="D274" i="12" s="1"/>
  <c r="K31" i="12"/>
  <c r="J31" i="12"/>
  <c r="N31" i="12" s="1"/>
  <c r="F31" i="12"/>
  <c r="D244" i="12" s="1"/>
  <c r="D31" i="12"/>
  <c r="C31" i="12"/>
  <c r="Z30" i="12"/>
  <c r="C304" i="12" s="1"/>
  <c r="T30" i="12"/>
  <c r="D273" i="12" s="1"/>
  <c r="K30" i="12"/>
  <c r="J30" i="12"/>
  <c r="N30" i="12" s="1"/>
  <c r="F30" i="12"/>
  <c r="D243" i="12" s="1"/>
  <c r="D30" i="12"/>
  <c r="C30" i="12"/>
  <c r="Z29" i="12"/>
  <c r="C303" i="12" s="1"/>
  <c r="T29" i="12"/>
  <c r="D272" i="12" s="1"/>
  <c r="K29" i="12"/>
  <c r="J29" i="12"/>
  <c r="N29" i="12" s="1"/>
  <c r="F29" i="12"/>
  <c r="D242" i="12" s="1"/>
  <c r="D29" i="12"/>
  <c r="C29" i="12"/>
  <c r="Z28" i="12"/>
  <c r="C302" i="12" s="1"/>
  <c r="T28" i="12"/>
  <c r="D271" i="12" s="1"/>
  <c r="K28" i="12"/>
  <c r="J28" i="12"/>
  <c r="N28" i="12" s="1"/>
  <c r="F28" i="12"/>
  <c r="D241" i="12" s="1"/>
  <c r="D28" i="12"/>
  <c r="C28" i="12"/>
  <c r="Z27" i="12"/>
  <c r="C301" i="12" s="1"/>
  <c r="T27" i="12"/>
  <c r="D270" i="12" s="1"/>
  <c r="K27" i="12"/>
  <c r="J27" i="12"/>
  <c r="N27" i="12" s="1"/>
  <c r="F27" i="12"/>
  <c r="D240" i="12" s="1"/>
  <c r="D27" i="12"/>
  <c r="C27" i="12"/>
  <c r="Z26" i="12"/>
  <c r="C300" i="12" s="1"/>
  <c r="T26" i="12"/>
  <c r="D269" i="12" s="1"/>
  <c r="K26" i="12"/>
  <c r="J26" i="12"/>
  <c r="N26" i="12" s="1"/>
  <c r="F26" i="12"/>
  <c r="D239" i="12" s="1"/>
  <c r="D26" i="12"/>
  <c r="C26" i="12"/>
  <c r="Z25" i="12"/>
  <c r="C299" i="12" s="1"/>
  <c r="T25" i="12"/>
  <c r="D268" i="12" s="1"/>
  <c r="K25" i="12"/>
  <c r="J25" i="12"/>
  <c r="N25" i="12" s="1"/>
  <c r="F25" i="12"/>
  <c r="D238" i="12" s="1"/>
  <c r="D25" i="12"/>
  <c r="C25" i="12"/>
  <c r="Z24" i="12"/>
  <c r="C298" i="12" s="1"/>
  <c r="T24" i="12"/>
  <c r="D267" i="12" s="1"/>
  <c r="K24" i="12"/>
  <c r="J24" i="12"/>
  <c r="N24" i="12" s="1"/>
  <c r="F24" i="12"/>
  <c r="D237" i="12" s="1"/>
  <c r="D24" i="12"/>
  <c r="C24" i="12"/>
  <c r="Z23" i="12"/>
  <c r="C297" i="12" s="1"/>
  <c r="T23" i="12"/>
  <c r="D266" i="12" s="1"/>
  <c r="K23" i="12"/>
  <c r="J23" i="12"/>
  <c r="N23" i="12" s="1"/>
  <c r="F23" i="12"/>
  <c r="D236" i="12" s="1"/>
  <c r="D23" i="12"/>
  <c r="C23" i="12"/>
  <c r="Z22" i="12"/>
  <c r="C296" i="12" s="1"/>
  <c r="T22" i="12"/>
  <c r="D265" i="12" s="1"/>
  <c r="K22" i="12"/>
  <c r="J22" i="12"/>
  <c r="N22" i="12" s="1"/>
  <c r="F22" i="12"/>
  <c r="D235" i="12" s="1"/>
  <c r="D22" i="12"/>
  <c r="C22" i="12"/>
  <c r="Z21" i="12"/>
  <c r="C295" i="12" s="1"/>
  <c r="T21" i="12"/>
  <c r="D264" i="12" s="1"/>
  <c r="K21" i="12"/>
  <c r="J21" i="12"/>
  <c r="N21" i="12" s="1"/>
  <c r="F21" i="12"/>
  <c r="D234" i="12" s="1"/>
  <c r="D21" i="12"/>
  <c r="C21" i="12"/>
  <c r="Z20" i="12"/>
  <c r="C294" i="12" s="1"/>
  <c r="T20" i="12"/>
  <c r="D263" i="12" s="1"/>
  <c r="K20" i="12"/>
  <c r="J20" i="12"/>
  <c r="N20" i="12" s="1"/>
  <c r="F20" i="12"/>
  <c r="D233" i="12" s="1"/>
  <c r="D20" i="12"/>
  <c r="C20" i="12"/>
  <c r="Z19" i="12"/>
  <c r="C293" i="12" s="1"/>
  <c r="T19" i="12"/>
  <c r="D262" i="12" s="1"/>
  <c r="K19" i="12"/>
  <c r="J19" i="12"/>
  <c r="N19" i="12" s="1"/>
  <c r="F19" i="12"/>
  <c r="D232" i="12" s="1"/>
  <c r="D19" i="12"/>
  <c r="C19" i="12"/>
  <c r="Z18" i="12"/>
  <c r="C292" i="12" s="1"/>
  <c r="T18" i="12"/>
  <c r="D261" i="12" s="1"/>
  <c r="K18" i="12"/>
  <c r="J18" i="12"/>
  <c r="N18" i="12" s="1"/>
  <c r="F18" i="12"/>
  <c r="D231" i="12" s="1"/>
  <c r="D18" i="12"/>
  <c r="C18" i="12"/>
  <c r="Z17" i="12"/>
  <c r="C291" i="12" s="1"/>
  <c r="T17" i="12"/>
  <c r="D260" i="12" s="1"/>
  <c r="K17" i="12"/>
  <c r="J17" i="12"/>
  <c r="N17" i="12" s="1"/>
  <c r="F17" i="12"/>
  <c r="D230" i="12" s="1"/>
  <c r="D17" i="12"/>
  <c r="C17" i="12"/>
  <c r="Z16" i="12"/>
  <c r="C290" i="12" s="1"/>
  <c r="T16" i="12"/>
  <c r="D259" i="12" s="1"/>
  <c r="K16" i="12"/>
  <c r="J16" i="12"/>
  <c r="N16" i="12" s="1"/>
  <c r="F16" i="12"/>
  <c r="D229" i="12" s="1"/>
  <c r="D16" i="12"/>
  <c r="C16" i="12"/>
  <c r="Z15" i="12"/>
  <c r="C289" i="12" s="1"/>
  <c r="T15" i="12"/>
  <c r="D258" i="12" s="1"/>
  <c r="K15" i="12"/>
  <c r="J15" i="12"/>
  <c r="N15" i="12" s="1"/>
  <c r="F15" i="12"/>
  <c r="D228" i="12" s="1"/>
  <c r="D15" i="12"/>
  <c r="C15" i="12"/>
  <c r="Z14" i="12"/>
  <c r="C288" i="12" s="1"/>
  <c r="T14" i="12"/>
  <c r="D257" i="12" s="1"/>
  <c r="K14" i="12"/>
  <c r="J14" i="12"/>
  <c r="N14" i="12" s="1"/>
  <c r="F14" i="12"/>
  <c r="D227" i="12" s="1"/>
  <c r="D14" i="12"/>
  <c r="C14" i="12"/>
  <c r="D317" i="11"/>
  <c r="B317" i="11"/>
  <c r="B193" i="8" s="1"/>
  <c r="D316" i="11"/>
  <c r="B316" i="11"/>
  <c r="B192" i="8" s="1"/>
  <c r="D315" i="11"/>
  <c r="B315" i="11"/>
  <c r="B191" i="8" s="1"/>
  <c r="D314" i="11"/>
  <c r="B314" i="11"/>
  <c r="B190" i="8" s="1"/>
  <c r="D313" i="11"/>
  <c r="B313" i="11"/>
  <c r="B189" i="8" s="1"/>
  <c r="D312" i="11"/>
  <c r="B312" i="11"/>
  <c r="B188" i="8" s="1"/>
  <c r="D311" i="11"/>
  <c r="B311" i="11"/>
  <c r="B187" i="8" s="1"/>
  <c r="D310" i="11"/>
  <c r="B310" i="11"/>
  <c r="B186" i="8" s="1"/>
  <c r="D309" i="11"/>
  <c r="B309" i="11"/>
  <c r="B185" i="8" s="1"/>
  <c r="D308" i="11"/>
  <c r="B308" i="11"/>
  <c r="B184" i="8" s="1"/>
  <c r="D307" i="11"/>
  <c r="B307" i="11"/>
  <c r="B183" i="8" s="1"/>
  <c r="D306" i="11"/>
  <c r="B306" i="11"/>
  <c r="B182" i="8" s="1"/>
  <c r="D305" i="11"/>
  <c r="B305" i="11"/>
  <c r="B181" i="8" s="1"/>
  <c r="D304" i="11"/>
  <c r="B304" i="11"/>
  <c r="B180" i="8" s="1"/>
  <c r="D303" i="11"/>
  <c r="B303" i="11"/>
  <c r="B179" i="8" s="1"/>
  <c r="D302" i="11"/>
  <c r="B302" i="11"/>
  <c r="B178" i="8" s="1"/>
  <c r="D301" i="11"/>
  <c r="B301" i="11"/>
  <c r="B177" i="8" s="1"/>
  <c r="D300" i="11"/>
  <c r="B300" i="11"/>
  <c r="B176" i="8" s="1"/>
  <c r="D299" i="11"/>
  <c r="B299" i="11"/>
  <c r="B175" i="8" s="1"/>
  <c r="D298" i="11"/>
  <c r="B298" i="11"/>
  <c r="B174" i="8" s="1"/>
  <c r="D297" i="11"/>
  <c r="B297" i="11"/>
  <c r="B173" i="8" s="1"/>
  <c r="D296" i="11"/>
  <c r="B296" i="11"/>
  <c r="B172" i="8" s="1"/>
  <c r="D295" i="11"/>
  <c r="B295" i="11"/>
  <c r="B171" i="8" s="1"/>
  <c r="D294" i="11"/>
  <c r="B294" i="11"/>
  <c r="B170" i="8" s="1"/>
  <c r="D293" i="11"/>
  <c r="B293" i="11"/>
  <c r="B169" i="8" s="1"/>
  <c r="D292" i="11"/>
  <c r="B292" i="11"/>
  <c r="B168" i="8" s="1"/>
  <c r="D291" i="11"/>
  <c r="B291" i="11"/>
  <c r="B167" i="8" s="1"/>
  <c r="D290" i="11"/>
  <c r="B290" i="11"/>
  <c r="B166" i="8" s="1"/>
  <c r="D289" i="11"/>
  <c r="B289" i="11"/>
  <c r="B165" i="8" s="1"/>
  <c r="D288" i="11"/>
  <c r="B288" i="11"/>
  <c r="B164" i="8" s="1"/>
  <c r="D287" i="11"/>
  <c r="B287" i="11"/>
  <c r="B163" i="8" s="1"/>
  <c r="C286" i="11"/>
  <c r="B286" i="11"/>
  <c r="B162" i="8" s="1"/>
  <c r="C285" i="11"/>
  <c r="B285" i="11"/>
  <c r="B161" i="8" s="1"/>
  <c r="C284" i="11"/>
  <c r="B284" i="11"/>
  <c r="B160" i="8" s="1"/>
  <c r="C283" i="11"/>
  <c r="B283" i="11"/>
  <c r="B159" i="8" s="1"/>
  <c r="C282" i="11"/>
  <c r="B282" i="11"/>
  <c r="B158" i="8" s="1"/>
  <c r="C281" i="11"/>
  <c r="B281" i="11"/>
  <c r="B157" i="8" s="1"/>
  <c r="C280" i="11"/>
  <c r="B280" i="11"/>
  <c r="B156" i="8" s="1"/>
  <c r="C279" i="11"/>
  <c r="B279" i="11"/>
  <c r="B155" i="8" s="1"/>
  <c r="C278" i="11"/>
  <c r="B278" i="11"/>
  <c r="B154" i="8" s="1"/>
  <c r="C277" i="11"/>
  <c r="B277" i="11"/>
  <c r="B153" i="8" s="1"/>
  <c r="C276" i="11"/>
  <c r="B276" i="11"/>
  <c r="B152" i="8" s="1"/>
  <c r="C275" i="11"/>
  <c r="B275" i="11"/>
  <c r="B151" i="8" s="1"/>
  <c r="C274" i="11"/>
  <c r="B274" i="11"/>
  <c r="B150" i="8" s="1"/>
  <c r="C273" i="11"/>
  <c r="B273" i="11"/>
  <c r="B149" i="8" s="1"/>
  <c r="C272" i="11"/>
  <c r="B272" i="11"/>
  <c r="B148" i="8" s="1"/>
  <c r="C271" i="11"/>
  <c r="B271" i="11"/>
  <c r="B147" i="8" s="1"/>
  <c r="C270" i="11"/>
  <c r="B270" i="11"/>
  <c r="B146" i="8" s="1"/>
  <c r="C269" i="11"/>
  <c r="B269" i="11"/>
  <c r="B145" i="8" s="1"/>
  <c r="C268" i="11"/>
  <c r="B268" i="11"/>
  <c r="B144" i="8" s="1"/>
  <c r="C267" i="11"/>
  <c r="B267" i="11"/>
  <c r="B143" i="8" s="1"/>
  <c r="C266" i="11"/>
  <c r="B266" i="11"/>
  <c r="B142" i="8" s="1"/>
  <c r="C265" i="11"/>
  <c r="B265" i="11"/>
  <c r="B141" i="8" s="1"/>
  <c r="C264" i="11"/>
  <c r="B264" i="11"/>
  <c r="B140" i="8" s="1"/>
  <c r="C263" i="11"/>
  <c r="B263" i="11"/>
  <c r="B139" i="8" s="1"/>
  <c r="C262" i="11"/>
  <c r="B262" i="11"/>
  <c r="B138" i="8" s="1"/>
  <c r="C261" i="11"/>
  <c r="B261" i="11"/>
  <c r="B137" i="8" s="1"/>
  <c r="C260" i="11"/>
  <c r="B260" i="11"/>
  <c r="B136" i="8" s="1"/>
  <c r="C259" i="11"/>
  <c r="B259" i="11"/>
  <c r="B135" i="8" s="1"/>
  <c r="C258" i="11"/>
  <c r="B258" i="11"/>
  <c r="B134" i="8" s="1"/>
  <c r="C257" i="11"/>
  <c r="B257" i="11"/>
  <c r="B133" i="8" s="1"/>
  <c r="C256" i="11"/>
  <c r="B256" i="11"/>
  <c r="B132" i="8" s="1"/>
  <c r="C255" i="11"/>
  <c r="B255" i="11"/>
  <c r="B131" i="8" s="1"/>
  <c r="C254" i="11"/>
  <c r="B254" i="11"/>
  <c r="B130" i="8" s="1"/>
  <c r="C253" i="11"/>
  <c r="B253" i="11"/>
  <c r="B129" i="8" s="1"/>
  <c r="C252" i="11"/>
  <c r="B252" i="11"/>
  <c r="B128" i="8" s="1"/>
  <c r="C251" i="11"/>
  <c r="B251" i="11"/>
  <c r="B127" i="8" s="1"/>
  <c r="C250" i="11"/>
  <c r="B250" i="11"/>
  <c r="B126" i="8" s="1"/>
  <c r="C249" i="11"/>
  <c r="B249" i="11"/>
  <c r="B125" i="8" s="1"/>
  <c r="C248" i="11"/>
  <c r="B248" i="11"/>
  <c r="B124" i="8" s="1"/>
  <c r="C247" i="11"/>
  <c r="B247" i="11"/>
  <c r="B123" i="8" s="1"/>
  <c r="C246" i="11"/>
  <c r="B246" i="11"/>
  <c r="B122" i="8" s="1"/>
  <c r="C245" i="11"/>
  <c r="B245" i="11"/>
  <c r="B121" i="8" s="1"/>
  <c r="C244" i="11"/>
  <c r="B244" i="11"/>
  <c r="B120" i="8" s="1"/>
  <c r="C243" i="11"/>
  <c r="B243" i="11"/>
  <c r="B119" i="8" s="1"/>
  <c r="C242" i="11"/>
  <c r="B242" i="11"/>
  <c r="B118" i="8" s="1"/>
  <c r="C241" i="11"/>
  <c r="B241" i="11"/>
  <c r="B117" i="8" s="1"/>
  <c r="C240" i="11"/>
  <c r="B240" i="11"/>
  <c r="B116" i="8" s="1"/>
  <c r="C239" i="11"/>
  <c r="B239" i="11"/>
  <c r="B115" i="8" s="1"/>
  <c r="C238" i="11"/>
  <c r="B238" i="11"/>
  <c r="B114" i="8" s="1"/>
  <c r="C237" i="11"/>
  <c r="B237" i="11"/>
  <c r="B113" i="8" s="1"/>
  <c r="C236" i="11"/>
  <c r="B236" i="11"/>
  <c r="B112" i="8" s="1"/>
  <c r="C235" i="11"/>
  <c r="B235" i="11"/>
  <c r="B111" i="8" s="1"/>
  <c r="C234" i="11"/>
  <c r="B234" i="11"/>
  <c r="B110" i="8" s="1"/>
  <c r="C233" i="11"/>
  <c r="B233" i="11"/>
  <c r="B109" i="8" s="1"/>
  <c r="C232" i="11"/>
  <c r="B232" i="11"/>
  <c r="B108" i="8" s="1"/>
  <c r="C231" i="11"/>
  <c r="B231" i="11"/>
  <c r="B107" i="8" s="1"/>
  <c r="C230" i="11"/>
  <c r="B230" i="11"/>
  <c r="B106" i="8" s="1"/>
  <c r="C229" i="11"/>
  <c r="B229" i="11"/>
  <c r="B105" i="8" s="1"/>
  <c r="C228" i="11"/>
  <c r="B228" i="11"/>
  <c r="B104" i="8" s="1"/>
  <c r="C227" i="11"/>
  <c r="B227" i="11"/>
  <c r="B103" i="8" s="1"/>
  <c r="B225" i="11"/>
  <c r="Z43" i="11"/>
  <c r="C317" i="11" s="1"/>
  <c r="T43" i="11"/>
  <c r="D286" i="11" s="1"/>
  <c r="K43" i="11"/>
  <c r="J43" i="11"/>
  <c r="N43" i="11" s="1"/>
  <c r="F43" i="11"/>
  <c r="D256" i="11" s="1"/>
  <c r="D43" i="11"/>
  <c r="C43" i="11"/>
  <c r="Z42" i="11"/>
  <c r="C316" i="11" s="1"/>
  <c r="T42" i="11"/>
  <c r="D285" i="11" s="1"/>
  <c r="K42" i="11"/>
  <c r="J42" i="11"/>
  <c r="N42" i="11" s="1"/>
  <c r="F42" i="11"/>
  <c r="D255" i="11" s="1"/>
  <c r="D42" i="11"/>
  <c r="C42" i="11"/>
  <c r="Z41" i="11"/>
  <c r="C315" i="11" s="1"/>
  <c r="T41" i="11"/>
  <c r="D284" i="11" s="1"/>
  <c r="K41" i="11"/>
  <c r="J41" i="11"/>
  <c r="N41" i="11" s="1"/>
  <c r="F41" i="11"/>
  <c r="D254" i="11" s="1"/>
  <c r="D41" i="11"/>
  <c r="C41" i="11"/>
  <c r="Z40" i="11"/>
  <c r="C314" i="11" s="1"/>
  <c r="T40" i="11"/>
  <c r="D283" i="11" s="1"/>
  <c r="K40" i="11"/>
  <c r="J40" i="11"/>
  <c r="N40" i="11" s="1"/>
  <c r="F40" i="11"/>
  <c r="D253" i="11" s="1"/>
  <c r="D40" i="11"/>
  <c r="C40" i="11"/>
  <c r="Z39" i="11"/>
  <c r="C313" i="11" s="1"/>
  <c r="T39" i="11"/>
  <c r="D282" i="11" s="1"/>
  <c r="K39" i="11"/>
  <c r="J39" i="11"/>
  <c r="N39" i="11" s="1"/>
  <c r="F39" i="11"/>
  <c r="D252" i="11" s="1"/>
  <c r="D39" i="11"/>
  <c r="C39" i="11"/>
  <c r="Z38" i="11"/>
  <c r="C312" i="11" s="1"/>
  <c r="T38" i="11"/>
  <c r="D281" i="11" s="1"/>
  <c r="K38" i="11"/>
  <c r="J38" i="11"/>
  <c r="N38" i="11" s="1"/>
  <c r="F38" i="11"/>
  <c r="D251" i="11" s="1"/>
  <c r="D38" i="11"/>
  <c r="C38" i="11"/>
  <c r="Z37" i="11"/>
  <c r="C311" i="11" s="1"/>
  <c r="T37" i="11"/>
  <c r="D280" i="11" s="1"/>
  <c r="K37" i="11"/>
  <c r="J37" i="11"/>
  <c r="N37" i="11" s="1"/>
  <c r="F37" i="11"/>
  <c r="D250" i="11" s="1"/>
  <c r="D37" i="11"/>
  <c r="C37" i="11"/>
  <c r="Z36" i="11"/>
  <c r="C310" i="11" s="1"/>
  <c r="T36" i="11"/>
  <c r="D279" i="11" s="1"/>
  <c r="K36" i="11"/>
  <c r="J36" i="11"/>
  <c r="N36" i="11" s="1"/>
  <c r="F36" i="11"/>
  <c r="D249" i="11" s="1"/>
  <c r="D36" i="11"/>
  <c r="C36" i="11"/>
  <c r="Z35" i="11"/>
  <c r="C309" i="11" s="1"/>
  <c r="T35" i="11"/>
  <c r="D278" i="11" s="1"/>
  <c r="K35" i="11"/>
  <c r="J35" i="11"/>
  <c r="N35" i="11" s="1"/>
  <c r="F35" i="11"/>
  <c r="D248" i="11" s="1"/>
  <c r="D35" i="11"/>
  <c r="C35" i="11"/>
  <c r="Z34" i="11"/>
  <c r="C308" i="11" s="1"/>
  <c r="T34" i="11"/>
  <c r="D277" i="11" s="1"/>
  <c r="K34" i="11"/>
  <c r="J34" i="11"/>
  <c r="N34" i="11" s="1"/>
  <c r="F34" i="11"/>
  <c r="D247" i="11" s="1"/>
  <c r="D34" i="11"/>
  <c r="C34" i="11"/>
  <c r="Z33" i="11"/>
  <c r="C307" i="11" s="1"/>
  <c r="T33" i="11"/>
  <c r="D276" i="11" s="1"/>
  <c r="K33" i="11"/>
  <c r="J33" i="11"/>
  <c r="N33" i="11" s="1"/>
  <c r="F33" i="11"/>
  <c r="D246" i="11" s="1"/>
  <c r="D33" i="11"/>
  <c r="C33" i="11"/>
  <c r="Z32" i="11"/>
  <c r="C306" i="11" s="1"/>
  <c r="T32" i="11"/>
  <c r="D275" i="11" s="1"/>
  <c r="K32" i="11"/>
  <c r="J32" i="11"/>
  <c r="N32" i="11" s="1"/>
  <c r="F32" i="11"/>
  <c r="D245" i="11" s="1"/>
  <c r="D32" i="11"/>
  <c r="C32" i="11"/>
  <c r="Z31" i="11"/>
  <c r="C305" i="11" s="1"/>
  <c r="T31" i="11"/>
  <c r="D274" i="11" s="1"/>
  <c r="K31" i="11"/>
  <c r="J31" i="11"/>
  <c r="N31" i="11" s="1"/>
  <c r="F31" i="11"/>
  <c r="D244" i="11" s="1"/>
  <c r="D31" i="11"/>
  <c r="C31" i="11"/>
  <c r="Z30" i="11"/>
  <c r="C304" i="11" s="1"/>
  <c r="T30" i="11"/>
  <c r="D273" i="11" s="1"/>
  <c r="K30" i="11"/>
  <c r="J30" i="11"/>
  <c r="N30" i="11" s="1"/>
  <c r="F30" i="11"/>
  <c r="D243" i="11" s="1"/>
  <c r="D30" i="11"/>
  <c r="C30" i="11"/>
  <c r="Z29" i="11"/>
  <c r="C303" i="11" s="1"/>
  <c r="T29" i="11"/>
  <c r="D272" i="11" s="1"/>
  <c r="K29" i="11"/>
  <c r="J29" i="11"/>
  <c r="N29" i="11" s="1"/>
  <c r="F29" i="11"/>
  <c r="D242" i="11" s="1"/>
  <c r="D29" i="11"/>
  <c r="C29" i="11"/>
  <c r="Z28" i="11"/>
  <c r="C302" i="11" s="1"/>
  <c r="T28" i="11"/>
  <c r="D271" i="11" s="1"/>
  <c r="K28" i="11"/>
  <c r="J28" i="11"/>
  <c r="N28" i="11" s="1"/>
  <c r="F28" i="11"/>
  <c r="D241" i="11" s="1"/>
  <c r="D28" i="11"/>
  <c r="C28" i="11"/>
  <c r="Z27" i="11"/>
  <c r="C301" i="11" s="1"/>
  <c r="T27" i="11"/>
  <c r="D270" i="11" s="1"/>
  <c r="K27" i="11"/>
  <c r="J27" i="11"/>
  <c r="N27" i="11" s="1"/>
  <c r="F27" i="11"/>
  <c r="D240" i="11" s="1"/>
  <c r="D27" i="11"/>
  <c r="C27" i="11"/>
  <c r="Z26" i="11"/>
  <c r="C300" i="11" s="1"/>
  <c r="T26" i="11"/>
  <c r="D269" i="11" s="1"/>
  <c r="K26" i="11"/>
  <c r="J26" i="11"/>
  <c r="N26" i="11" s="1"/>
  <c r="F26" i="11"/>
  <c r="D239" i="11" s="1"/>
  <c r="D26" i="11"/>
  <c r="C26" i="11"/>
  <c r="Z25" i="11"/>
  <c r="C299" i="11" s="1"/>
  <c r="T25" i="11"/>
  <c r="D268" i="11" s="1"/>
  <c r="K25" i="11"/>
  <c r="J25" i="11"/>
  <c r="N25" i="11" s="1"/>
  <c r="F25" i="11"/>
  <c r="D238" i="11" s="1"/>
  <c r="D25" i="11"/>
  <c r="C25" i="11"/>
  <c r="Z24" i="11"/>
  <c r="C298" i="11" s="1"/>
  <c r="T24" i="11"/>
  <c r="D267" i="11" s="1"/>
  <c r="K24" i="11"/>
  <c r="J24" i="11"/>
  <c r="N24" i="11" s="1"/>
  <c r="F24" i="11"/>
  <c r="D237" i="11" s="1"/>
  <c r="D24" i="11"/>
  <c r="C24" i="11"/>
  <c r="Z23" i="11"/>
  <c r="C297" i="11" s="1"/>
  <c r="T23" i="11"/>
  <c r="D266" i="11" s="1"/>
  <c r="K23" i="11"/>
  <c r="J23" i="11"/>
  <c r="N23" i="11" s="1"/>
  <c r="F23" i="11"/>
  <c r="D236" i="11" s="1"/>
  <c r="D23" i="11"/>
  <c r="C23" i="11"/>
  <c r="Z22" i="11"/>
  <c r="C296" i="11" s="1"/>
  <c r="T22" i="11"/>
  <c r="D265" i="11" s="1"/>
  <c r="K22" i="11"/>
  <c r="J22" i="11"/>
  <c r="N22" i="11" s="1"/>
  <c r="F22" i="11"/>
  <c r="D235" i="11" s="1"/>
  <c r="D22" i="11"/>
  <c r="C22" i="11"/>
  <c r="Z21" i="11"/>
  <c r="C295" i="11" s="1"/>
  <c r="T21" i="11"/>
  <c r="D264" i="11" s="1"/>
  <c r="K21" i="11"/>
  <c r="J21" i="11"/>
  <c r="N21" i="11" s="1"/>
  <c r="F21" i="11"/>
  <c r="D234" i="11" s="1"/>
  <c r="D21" i="11"/>
  <c r="C21" i="11"/>
  <c r="Z20" i="11"/>
  <c r="C294" i="11" s="1"/>
  <c r="T20" i="11"/>
  <c r="D263" i="11" s="1"/>
  <c r="K20" i="11"/>
  <c r="J20" i="11"/>
  <c r="N20" i="11" s="1"/>
  <c r="F20" i="11"/>
  <c r="D233" i="11" s="1"/>
  <c r="D20" i="11"/>
  <c r="C20" i="11"/>
  <c r="Z19" i="11"/>
  <c r="C293" i="11" s="1"/>
  <c r="T19" i="11"/>
  <c r="D262" i="11" s="1"/>
  <c r="K19" i="11"/>
  <c r="J19" i="11"/>
  <c r="N19" i="11" s="1"/>
  <c r="F19" i="11"/>
  <c r="D232" i="11" s="1"/>
  <c r="D19" i="11"/>
  <c r="C19" i="11"/>
  <c r="Z18" i="11"/>
  <c r="C292" i="11" s="1"/>
  <c r="T18" i="11"/>
  <c r="D261" i="11" s="1"/>
  <c r="K18" i="11"/>
  <c r="J18" i="11"/>
  <c r="N18" i="11" s="1"/>
  <c r="F18" i="11"/>
  <c r="D231" i="11" s="1"/>
  <c r="D18" i="11"/>
  <c r="C18" i="11"/>
  <c r="Z17" i="11"/>
  <c r="C291" i="11" s="1"/>
  <c r="T17" i="11"/>
  <c r="D260" i="11" s="1"/>
  <c r="K17" i="11"/>
  <c r="J17" i="11"/>
  <c r="N17" i="11" s="1"/>
  <c r="F17" i="11"/>
  <c r="D230" i="11" s="1"/>
  <c r="D17" i="11"/>
  <c r="C17" i="11"/>
  <c r="Z16" i="11"/>
  <c r="C290" i="11" s="1"/>
  <c r="T16" i="11"/>
  <c r="D259" i="11" s="1"/>
  <c r="K16" i="11"/>
  <c r="J16" i="11"/>
  <c r="N16" i="11" s="1"/>
  <c r="F16" i="11"/>
  <c r="D229" i="11" s="1"/>
  <c r="D16" i="11"/>
  <c r="C16" i="11"/>
  <c r="Z15" i="11"/>
  <c r="C289" i="11" s="1"/>
  <c r="T15" i="11"/>
  <c r="D258" i="11" s="1"/>
  <c r="K15" i="11"/>
  <c r="J15" i="11"/>
  <c r="N15" i="11" s="1"/>
  <c r="F15" i="11"/>
  <c r="D228" i="11" s="1"/>
  <c r="D15" i="11"/>
  <c r="C15" i="11"/>
  <c r="Z14" i="11"/>
  <c r="C288" i="11" s="1"/>
  <c r="T14" i="11"/>
  <c r="D257" i="11" s="1"/>
  <c r="K14" i="11"/>
  <c r="J14" i="11"/>
  <c r="N14" i="11" s="1"/>
  <c r="N44" i="11" s="1"/>
  <c r="C287" i="11" s="1"/>
  <c r="F14" i="11"/>
  <c r="D227" i="11" s="1"/>
  <c r="D14" i="11"/>
  <c r="C14" i="11"/>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14"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288" i="4"/>
  <c r="B302" i="4"/>
  <c r="B81" i="8" s="1"/>
  <c r="B303" i="4"/>
  <c r="B82" i="8" s="1"/>
  <c r="B304" i="4"/>
  <c r="B83" i="8" s="1"/>
  <c r="B305" i="4"/>
  <c r="B84" i="8" s="1"/>
  <c r="B306" i="4"/>
  <c r="B85" i="8" s="1"/>
  <c r="B307" i="4"/>
  <c r="B86" i="8" s="1"/>
  <c r="B308" i="4"/>
  <c r="B87" i="8" s="1"/>
  <c r="B309" i="4"/>
  <c r="B88" i="8" s="1"/>
  <c r="B310" i="4"/>
  <c r="B89" i="8" s="1"/>
  <c r="B311" i="4"/>
  <c r="B90" i="8" s="1"/>
  <c r="B312" i="4"/>
  <c r="B91" i="8" s="1"/>
  <c r="B313" i="4"/>
  <c r="B92" i="8" s="1"/>
  <c r="B314" i="4"/>
  <c r="B93" i="8" s="1"/>
  <c r="B315" i="4"/>
  <c r="B94" i="8" s="1"/>
  <c r="B316" i="4"/>
  <c r="B95" i="8" s="1"/>
  <c r="B317" i="4"/>
  <c r="B96" i="8" s="1"/>
  <c r="B289" i="4"/>
  <c r="B68" i="8" s="1"/>
  <c r="B290" i="4"/>
  <c r="B69" i="8" s="1"/>
  <c r="B291" i="4"/>
  <c r="B70" i="8" s="1"/>
  <c r="B292" i="4"/>
  <c r="B71" i="8" s="1"/>
  <c r="B293" i="4"/>
  <c r="B72" i="8" s="1"/>
  <c r="B294" i="4"/>
  <c r="B73" i="8" s="1"/>
  <c r="B295" i="4"/>
  <c r="B74" i="8" s="1"/>
  <c r="B296" i="4"/>
  <c r="B75" i="8" s="1"/>
  <c r="B297" i="4"/>
  <c r="B76" i="8" s="1"/>
  <c r="B298" i="4"/>
  <c r="B77" i="8" s="1"/>
  <c r="B299" i="4"/>
  <c r="B78" i="8" s="1"/>
  <c r="B300" i="4"/>
  <c r="B79" i="8" s="1"/>
  <c r="B301" i="4"/>
  <c r="B80" i="8" s="1"/>
  <c r="B288" i="4"/>
  <c r="B67" i="8" s="1"/>
  <c r="B287" i="4"/>
  <c r="B66" i="8" s="1"/>
  <c r="B286" i="4"/>
  <c r="B65" i="8" s="1"/>
  <c r="C286" i="4"/>
  <c r="B281" i="4"/>
  <c r="B60" i="8" s="1"/>
  <c r="C281" i="4"/>
  <c r="B282" i="4"/>
  <c r="B61" i="8" s="1"/>
  <c r="C282" i="4"/>
  <c r="B283" i="4"/>
  <c r="B62" i="8" s="1"/>
  <c r="C283" i="4"/>
  <c r="B284" i="4"/>
  <c r="B63" i="8" s="1"/>
  <c r="C284" i="4"/>
  <c r="B285" i="4"/>
  <c r="B64" i="8" s="1"/>
  <c r="C285" i="4"/>
  <c r="B264" i="4"/>
  <c r="B43" i="8" s="1"/>
  <c r="C264" i="4"/>
  <c r="B265" i="4"/>
  <c r="B44" i="8" s="1"/>
  <c r="C265" i="4"/>
  <c r="B266" i="4"/>
  <c r="B45" i="8" s="1"/>
  <c r="C266" i="4"/>
  <c r="B267" i="4"/>
  <c r="B46" i="8" s="1"/>
  <c r="C267" i="4"/>
  <c r="B268" i="4"/>
  <c r="B47" i="8" s="1"/>
  <c r="C268" i="4"/>
  <c r="B269" i="4"/>
  <c r="B48" i="8" s="1"/>
  <c r="C269" i="4"/>
  <c r="B270" i="4"/>
  <c r="B49" i="8" s="1"/>
  <c r="C270" i="4"/>
  <c r="B271" i="4"/>
  <c r="B50" i="8" s="1"/>
  <c r="C271" i="4"/>
  <c r="B272" i="4"/>
  <c r="B51" i="8" s="1"/>
  <c r="C272" i="4"/>
  <c r="B273" i="4"/>
  <c r="B52" i="8" s="1"/>
  <c r="C273" i="4"/>
  <c r="B274" i="4"/>
  <c r="B53" i="8" s="1"/>
  <c r="C274" i="4"/>
  <c r="B275" i="4"/>
  <c r="B54" i="8" s="1"/>
  <c r="C275" i="4"/>
  <c r="B276" i="4"/>
  <c r="B55" i="8" s="1"/>
  <c r="C276" i="4"/>
  <c r="B277" i="4"/>
  <c r="B56" i="8" s="1"/>
  <c r="C277" i="4"/>
  <c r="B278" i="4"/>
  <c r="B57" i="8" s="1"/>
  <c r="C278" i="4"/>
  <c r="B279" i="4"/>
  <c r="B58" i="8" s="1"/>
  <c r="C279" i="4"/>
  <c r="B280" i="4"/>
  <c r="B59" i="8" s="1"/>
  <c r="C280" i="4"/>
  <c r="B255" i="4"/>
  <c r="B34" i="8" s="1"/>
  <c r="C255" i="4"/>
  <c r="B256" i="4"/>
  <c r="B35" i="8" s="1"/>
  <c r="C256" i="4"/>
  <c r="B251" i="4"/>
  <c r="B30" i="8" s="1"/>
  <c r="C251" i="4"/>
  <c r="B252" i="4"/>
  <c r="B31" i="8" s="1"/>
  <c r="C252" i="4"/>
  <c r="B253" i="4"/>
  <c r="B32" i="8" s="1"/>
  <c r="C253" i="4"/>
  <c r="B254" i="4"/>
  <c r="B33" i="8" s="1"/>
  <c r="C254" i="4"/>
  <c r="B250" i="4"/>
  <c r="B29" i="8" s="1"/>
  <c r="C250" i="4"/>
  <c r="B244" i="4"/>
  <c r="B23" i="8" s="1"/>
  <c r="C244" i="4"/>
  <c r="B245" i="4"/>
  <c r="B24" i="8" s="1"/>
  <c r="C245" i="4"/>
  <c r="B246" i="4"/>
  <c r="B25" i="8" s="1"/>
  <c r="C246" i="4"/>
  <c r="B247" i="4"/>
  <c r="B26" i="8" s="1"/>
  <c r="C247" i="4"/>
  <c r="B248" i="4"/>
  <c r="B27" i="8" s="1"/>
  <c r="C248" i="4"/>
  <c r="B249" i="4"/>
  <c r="B28" i="8" s="1"/>
  <c r="C249" i="4"/>
  <c r="B242" i="4"/>
  <c r="B21" i="8" s="1"/>
  <c r="C242" i="4"/>
  <c r="B243" i="4"/>
  <c r="B22" i="8" s="1"/>
  <c r="C243" i="4"/>
  <c r="B257" i="4"/>
  <c r="B36" i="8" s="1"/>
  <c r="J14" i="4"/>
  <c r="N44" i="12" l="1"/>
  <c r="T28" i="8"/>
  <c r="P28" i="8"/>
  <c r="L28" i="8"/>
  <c r="H28" i="8"/>
  <c r="S28" i="8"/>
  <c r="N28" i="8"/>
  <c r="J28" i="8"/>
  <c r="Q28" i="8"/>
  <c r="K28" i="8"/>
  <c r="E28" i="8"/>
  <c r="M28" i="8"/>
  <c r="R28" i="8"/>
  <c r="O28" i="8"/>
  <c r="I28" i="8"/>
  <c r="F28" i="8"/>
  <c r="D28" i="8"/>
  <c r="G28" i="8"/>
  <c r="C28" i="8"/>
  <c r="T24" i="8"/>
  <c r="P24" i="8"/>
  <c r="R24" i="8"/>
  <c r="Q24" i="8"/>
  <c r="L24" i="8"/>
  <c r="H24" i="8"/>
  <c r="N24" i="8"/>
  <c r="J24" i="8"/>
  <c r="O24" i="8"/>
  <c r="E24" i="8"/>
  <c r="I24" i="8"/>
  <c r="S24" i="8"/>
  <c r="M24" i="8"/>
  <c r="G24" i="8"/>
  <c r="K24" i="8"/>
  <c r="C24" i="8"/>
  <c r="F24" i="8"/>
  <c r="D24" i="8"/>
  <c r="T32" i="8"/>
  <c r="P32" i="8"/>
  <c r="L32" i="8"/>
  <c r="H32" i="8"/>
  <c r="R32" i="8"/>
  <c r="Q32" i="8"/>
  <c r="N32" i="8"/>
  <c r="J32" i="8"/>
  <c r="O32" i="8"/>
  <c r="G32" i="8"/>
  <c r="E32" i="8"/>
  <c r="S32" i="8"/>
  <c r="M32" i="8"/>
  <c r="F32" i="8"/>
  <c r="I32" i="8"/>
  <c r="C32" i="8"/>
  <c r="D32" i="8"/>
  <c r="K32" i="8"/>
  <c r="R34" i="8"/>
  <c r="S34" i="8"/>
  <c r="Q34" i="8"/>
  <c r="P34" i="8"/>
  <c r="N34" i="8"/>
  <c r="J34" i="8"/>
  <c r="T34" i="8"/>
  <c r="L34" i="8"/>
  <c r="M34" i="8"/>
  <c r="O34" i="8"/>
  <c r="K34" i="8"/>
  <c r="G34" i="8"/>
  <c r="D34" i="8"/>
  <c r="I34" i="8"/>
  <c r="H34" i="8"/>
  <c r="F34" i="8"/>
  <c r="E34" i="8"/>
  <c r="C34" i="8"/>
  <c r="T56" i="8"/>
  <c r="S56" i="8"/>
  <c r="R56" i="8"/>
  <c r="Q56" i="8"/>
  <c r="P56" i="8"/>
  <c r="L56" i="8"/>
  <c r="H56" i="8"/>
  <c r="N56" i="8"/>
  <c r="J56" i="8"/>
  <c r="O56" i="8"/>
  <c r="E56" i="8"/>
  <c r="M56" i="8"/>
  <c r="K56" i="8"/>
  <c r="C56" i="8"/>
  <c r="D56" i="8"/>
  <c r="I56" i="8"/>
  <c r="G56" i="8"/>
  <c r="F56" i="8"/>
  <c r="T52" i="8"/>
  <c r="P52" i="8"/>
  <c r="L52" i="8"/>
  <c r="H52" i="8"/>
  <c r="S52" i="8"/>
  <c r="N52" i="8"/>
  <c r="J52" i="8"/>
  <c r="K52" i="8"/>
  <c r="Q52" i="8"/>
  <c r="M52" i="8"/>
  <c r="O52" i="8"/>
  <c r="R52" i="8"/>
  <c r="G52" i="8"/>
  <c r="E52" i="8"/>
  <c r="I52" i="8"/>
  <c r="C52" i="8"/>
  <c r="F52" i="8"/>
  <c r="D52" i="8"/>
  <c r="T48" i="8"/>
  <c r="P48" i="8"/>
  <c r="L48" i="8"/>
  <c r="H48" i="8"/>
  <c r="S48" i="8"/>
  <c r="R48" i="8"/>
  <c r="Q48" i="8"/>
  <c r="N48" i="8"/>
  <c r="J48" i="8"/>
  <c r="O48" i="8"/>
  <c r="G48" i="8"/>
  <c r="E48" i="8"/>
  <c r="M48" i="8"/>
  <c r="F48" i="8"/>
  <c r="D48" i="8"/>
  <c r="C48" i="8"/>
  <c r="K48" i="8"/>
  <c r="I48" i="8"/>
  <c r="R46" i="8"/>
  <c r="T46" i="8"/>
  <c r="S46" i="8"/>
  <c r="N46" i="8"/>
  <c r="J46" i="8"/>
  <c r="P46" i="8"/>
  <c r="L46" i="8"/>
  <c r="I46" i="8"/>
  <c r="K46" i="8"/>
  <c r="M46" i="8"/>
  <c r="Q46" i="8"/>
  <c r="O46" i="8"/>
  <c r="G46" i="8"/>
  <c r="H46" i="8"/>
  <c r="D46" i="8"/>
  <c r="F46" i="8"/>
  <c r="E46" i="8"/>
  <c r="C46" i="8"/>
  <c r="T44" i="8"/>
  <c r="P44" i="8"/>
  <c r="L44" i="8"/>
  <c r="H44" i="8"/>
  <c r="N44" i="8"/>
  <c r="J44" i="8"/>
  <c r="R44" i="8"/>
  <c r="K44" i="8"/>
  <c r="E44" i="8"/>
  <c r="S44" i="8"/>
  <c r="M44" i="8"/>
  <c r="Q44" i="8"/>
  <c r="O44" i="8"/>
  <c r="F44" i="8"/>
  <c r="C44" i="8"/>
  <c r="G44" i="8"/>
  <c r="I44" i="8"/>
  <c r="D44" i="8"/>
  <c r="T64" i="8"/>
  <c r="P64" i="8"/>
  <c r="L64" i="8"/>
  <c r="H64" i="8"/>
  <c r="S64" i="8"/>
  <c r="R64" i="8"/>
  <c r="Q64" i="8"/>
  <c r="N64" i="8"/>
  <c r="J64" i="8"/>
  <c r="O64" i="8"/>
  <c r="G64" i="8"/>
  <c r="F64" i="8"/>
  <c r="E64" i="8"/>
  <c r="I64" i="8"/>
  <c r="C64" i="8"/>
  <c r="D64" i="8"/>
  <c r="M64" i="8"/>
  <c r="K64" i="8"/>
  <c r="R62" i="8"/>
  <c r="T62" i="8"/>
  <c r="S62" i="8"/>
  <c r="N62" i="8"/>
  <c r="J62" i="8"/>
  <c r="P62" i="8"/>
  <c r="L62" i="8"/>
  <c r="I62" i="8"/>
  <c r="Q62" i="8"/>
  <c r="K62" i="8"/>
  <c r="M62" i="8"/>
  <c r="O62" i="8"/>
  <c r="G62" i="8"/>
  <c r="D62" i="8"/>
  <c r="E62" i="8"/>
  <c r="F62" i="8"/>
  <c r="C62" i="8"/>
  <c r="H62" i="8"/>
  <c r="T60" i="8"/>
  <c r="P60" i="8"/>
  <c r="L60" i="8"/>
  <c r="H60" i="8"/>
  <c r="N60" i="8"/>
  <c r="J60" i="8"/>
  <c r="S60" i="8"/>
  <c r="Q60" i="8"/>
  <c r="K60" i="8"/>
  <c r="M60" i="8"/>
  <c r="R60" i="8"/>
  <c r="O60" i="8"/>
  <c r="I60" i="8"/>
  <c r="G60" i="8"/>
  <c r="E60" i="8"/>
  <c r="F60" i="8"/>
  <c r="C60" i="8"/>
  <c r="D60" i="8"/>
  <c r="Q67" i="8"/>
  <c r="S67" i="8"/>
  <c r="R67" i="8"/>
  <c r="M67" i="8"/>
  <c r="I67" i="8"/>
  <c r="O67" i="8"/>
  <c r="K67" i="8"/>
  <c r="T67" i="8"/>
  <c r="P67" i="8"/>
  <c r="F67" i="8"/>
  <c r="J67" i="8"/>
  <c r="L67" i="8"/>
  <c r="N67" i="8"/>
  <c r="G67" i="8"/>
  <c r="H67" i="8"/>
  <c r="C67" i="8"/>
  <c r="E67" i="8"/>
  <c r="D67" i="8"/>
  <c r="S77" i="8"/>
  <c r="T77" i="8"/>
  <c r="R77" i="8"/>
  <c r="Q77" i="8"/>
  <c r="O77" i="8"/>
  <c r="K77" i="8"/>
  <c r="G77" i="8"/>
  <c r="M77" i="8"/>
  <c r="N77" i="8"/>
  <c r="P77" i="8"/>
  <c r="J77" i="8"/>
  <c r="E77" i="8"/>
  <c r="I77" i="8"/>
  <c r="C77" i="8"/>
  <c r="D77" i="8"/>
  <c r="H77" i="8"/>
  <c r="F77" i="8"/>
  <c r="L77" i="8"/>
  <c r="S73" i="8"/>
  <c r="T73" i="8"/>
  <c r="O73" i="8"/>
  <c r="K73" i="8"/>
  <c r="G73" i="8"/>
  <c r="M73" i="8"/>
  <c r="J73" i="8"/>
  <c r="Q73" i="8"/>
  <c r="L73" i="8"/>
  <c r="N73" i="8"/>
  <c r="R73" i="8"/>
  <c r="P73" i="8"/>
  <c r="H73" i="8"/>
  <c r="I73" i="8"/>
  <c r="E73" i="8"/>
  <c r="F73" i="8"/>
  <c r="C73" i="8"/>
  <c r="D73" i="8"/>
  <c r="S69" i="8"/>
  <c r="T69" i="8"/>
  <c r="O69" i="8"/>
  <c r="K69" i="8"/>
  <c r="G69" i="8"/>
  <c r="R69" i="8"/>
  <c r="Q69" i="8"/>
  <c r="M69" i="8"/>
  <c r="I69" i="8"/>
  <c r="N69" i="8"/>
  <c r="P69" i="8"/>
  <c r="F69" i="8"/>
  <c r="D69" i="8"/>
  <c r="E69" i="8"/>
  <c r="C69" i="8"/>
  <c r="L69" i="8"/>
  <c r="H69" i="8"/>
  <c r="J69" i="8"/>
  <c r="R94" i="8"/>
  <c r="T94" i="8"/>
  <c r="S94" i="8"/>
  <c r="N94" i="8"/>
  <c r="J94" i="8"/>
  <c r="P94" i="8"/>
  <c r="L94" i="8"/>
  <c r="Q94" i="8"/>
  <c r="K94" i="8"/>
  <c r="M94" i="8"/>
  <c r="O94" i="8"/>
  <c r="H94" i="8"/>
  <c r="I94" i="8"/>
  <c r="D94" i="8"/>
  <c r="E94" i="8"/>
  <c r="G94" i="8"/>
  <c r="F94" i="8"/>
  <c r="C94" i="8"/>
  <c r="R90" i="8"/>
  <c r="N90" i="8"/>
  <c r="J90" i="8"/>
  <c r="S90" i="8"/>
  <c r="T90" i="8"/>
  <c r="Q90" i="8"/>
  <c r="P90" i="8"/>
  <c r="L90" i="8"/>
  <c r="M90" i="8"/>
  <c r="O90" i="8"/>
  <c r="F90" i="8"/>
  <c r="C90" i="8"/>
  <c r="G90" i="8"/>
  <c r="D90" i="8"/>
  <c r="E90" i="8"/>
  <c r="I90" i="8"/>
  <c r="K90" i="8"/>
  <c r="H90" i="8"/>
  <c r="R86" i="8"/>
  <c r="T86" i="8"/>
  <c r="N86" i="8"/>
  <c r="J86" i="8"/>
  <c r="S86" i="8"/>
  <c r="P86" i="8"/>
  <c r="L86" i="8"/>
  <c r="I86" i="8"/>
  <c r="H86" i="8"/>
  <c r="G86" i="8"/>
  <c r="K86" i="8"/>
  <c r="Q86" i="8"/>
  <c r="M86" i="8"/>
  <c r="O86" i="8"/>
  <c r="F86" i="8"/>
  <c r="D86" i="8"/>
  <c r="E86" i="8"/>
  <c r="C86" i="8"/>
  <c r="R82" i="8"/>
  <c r="Q82" i="8"/>
  <c r="N82" i="8"/>
  <c r="J82" i="8"/>
  <c r="T82" i="8"/>
  <c r="P82" i="8"/>
  <c r="L82" i="8"/>
  <c r="S82" i="8"/>
  <c r="M82" i="8"/>
  <c r="O82" i="8"/>
  <c r="K82" i="8"/>
  <c r="G82" i="8"/>
  <c r="H82" i="8"/>
  <c r="D82" i="8"/>
  <c r="I82" i="8"/>
  <c r="F82" i="8"/>
  <c r="E82" i="8"/>
  <c r="C82" i="8"/>
  <c r="R201" i="8"/>
  <c r="S201" i="8"/>
  <c r="T201" i="8"/>
  <c r="Q201" i="8"/>
  <c r="N201" i="8"/>
  <c r="O201" i="8"/>
  <c r="P201" i="8"/>
  <c r="J201" i="8"/>
  <c r="K201" i="8"/>
  <c r="M201" i="8"/>
  <c r="L201" i="8"/>
  <c r="G201" i="8"/>
  <c r="H201" i="8"/>
  <c r="D201" i="8"/>
  <c r="I201" i="8"/>
  <c r="E201" i="8"/>
  <c r="F201" i="8"/>
  <c r="C201" i="8"/>
  <c r="T203" i="8"/>
  <c r="Q203" i="8"/>
  <c r="R203" i="8"/>
  <c r="S203" i="8"/>
  <c r="P203" i="8"/>
  <c r="M203" i="8"/>
  <c r="N203" i="8"/>
  <c r="L203" i="8"/>
  <c r="O203" i="8"/>
  <c r="J203" i="8"/>
  <c r="K203" i="8"/>
  <c r="I203" i="8"/>
  <c r="E203" i="8"/>
  <c r="F203" i="8"/>
  <c r="G203" i="8"/>
  <c r="H203" i="8"/>
  <c r="C203" i="8"/>
  <c r="D203" i="8"/>
  <c r="R205" i="8"/>
  <c r="S205" i="8"/>
  <c r="T205" i="8"/>
  <c r="Q205" i="8"/>
  <c r="N205" i="8"/>
  <c r="O205" i="8"/>
  <c r="P205" i="8"/>
  <c r="J205" i="8"/>
  <c r="K205" i="8"/>
  <c r="L205" i="8"/>
  <c r="G205" i="8"/>
  <c r="H205" i="8"/>
  <c r="D205" i="8"/>
  <c r="I205" i="8"/>
  <c r="E205" i="8"/>
  <c r="M205" i="8"/>
  <c r="F205" i="8"/>
  <c r="C205" i="8"/>
  <c r="T207" i="8"/>
  <c r="Q207" i="8"/>
  <c r="R207" i="8"/>
  <c r="S207" i="8"/>
  <c r="P207" i="8"/>
  <c r="M207" i="8"/>
  <c r="N207" i="8"/>
  <c r="L207" i="8"/>
  <c r="O207" i="8"/>
  <c r="J207" i="8"/>
  <c r="I207" i="8"/>
  <c r="E207" i="8"/>
  <c r="K207" i="8"/>
  <c r="F207" i="8"/>
  <c r="G207" i="8"/>
  <c r="D207" i="8"/>
  <c r="C207" i="8"/>
  <c r="H207" i="8"/>
  <c r="R209" i="8"/>
  <c r="S209" i="8"/>
  <c r="T209" i="8"/>
  <c r="Q209" i="8"/>
  <c r="N209" i="8"/>
  <c r="O209" i="8"/>
  <c r="P209" i="8"/>
  <c r="M209" i="8"/>
  <c r="J209" i="8"/>
  <c r="K209" i="8"/>
  <c r="L209" i="8"/>
  <c r="G209" i="8"/>
  <c r="H209" i="8"/>
  <c r="D209" i="8"/>
  <c r="I209" i="8"/>
  <c r="E209" i="8"/>
  <c r="C209" i="8"/>
  <c r="F209" i="8"/>
  <c r="T211" i="8"/>
  <c r="Q211" i="8"/>
  <c r="R211" i="8"/>
  <c r="S211" i="8"/>
  <c r="P211" i="8"/>
  <c r="M211" i="8"/>
  <c r="N211" i="8"/>
  <c r="L211" i="8"/>
  <c r="O211" i="8"/>
  <c r="I211" i="8"/>
  <c r="E211" i="8"/>
  <c r="J211" i="8"/>
  <c r="F211" i="8"/>
  <c r="K211" i="8"/>
  <c r="G211" i="8"/>
  <c r="C211" i="8"/>
  <c r="D211" i="8"/>
  <c r="H211" i="8"/>
  <c r="R213" i="8"/>
  <c r="S213" i="8"/>
  <c r="T213" i="8"/>
  <c r="Q213" i="8"/>
  <c r="N213" i="8"/>
  <c r="O213" i="8"/>
  <c r="P213" i="8"/>
  <c r="M213" i="8"/>
  <c r="K213" i="8"/>
  <c r="L213" i="8"/>
  <c r="G213" i="8"/>
  <c r="H213" i="8"/>
  <c r="D213" i="8"/>
  <c r="I213" i="8"/>
  <c r="E213" i="8"/>
  <c r="F213" i="8"/>
  <c r="J213" i="8"/>
  <c r="C213" i="8"/>
  <c r="T215" i="8"/>
  <c r="Q215" i="8"/>
  <c r="R215" i="8"/>
  <c r="S215" i="8"/>
  <c r="P215" i="8"/>
  <c r="M215" i="8"/>
  <c r="N215" i="8"/>
  <c r="O215" i="8"/>
  <c r="L215" i="8"/>
  <c r="I215" i="8"/>
  <c r="E215" i="8"/>
  <c r="J215" i="8"/>
  <c r="F215" i="8"/>
  <c r="G215" i="8"/>
  <c r="C215" i="8"/>
  <c r="D215" i="8"/>
  <c r="H215" i="8"/>
  <c r="K215" i="8"/>
  <c r="R217" i="8"/>
  <c r="S217" i="8"/>
  <c r="T217" i="8"/>
  <c r="Q217" i="8"/>
  <c r="N217" i="8"/>
  <c r="O217" i="8"/>
  <c r="P217" i="8"/>
  <c r="K217" i="8"/>
  <c r="M217" i="8"/>
  <c r="L217" i="8"/>
  <c r="G217" i="8"/>
  <c r="H217" i="8"/>
  <c r="D217" i="8"/>
  <c r="I217" i="8"/>
  <c r="E217" i="8"/>
  <c r="F217" i="8"/>
  <c r="J217" i="8"/>
  <c r="C217" i="8"/>
  <c r="T219" i="8"/>
  <c r="Q219" i="8"/>
  <c r="R219" i="8"/>
  <c r="S219" i="8"/>
  <c r="P219" i="8"/>
  <c r="M219" i="8"/>
  <c r="N219" i="8"/>
  <c r="L219" i="8"/>
  <c r="O219" i="8"/>
  <c r="K219" i="8"/>
  <c r="I219" i="8"/>
  <c r="E219" i="8"/>
  <c r="J219" i="8"/>
  <c r="F219" i="8"/>
  <c r="G219" i="8"/>
  <c r="H219" i="8"/>
  <c r="C219" i="8"/>
  <c r="D219" i="8"/>
  <c r="R221" i="8"/>
  <c r="S221" i="8"/>
  <c r="T221" i="8"/>
  <c r="Q221" i="8"/>
  <c r="N221" i="8"/>
  <c r="O221" i="8"/>
  <c r="P221" i="8"/>
  <c r="K221" i="8"/>
  <c r="L221" i="8"/>
  <c r="M221" i="8"/>
  <c r="G221" i="8"/>
  <c r="H221" i="8"/>
  <c r="D221" i="8"/>
  <c r="I221" i="8"/>
  <c r="E221" i="8"/>
  <c r="F221" i="8"/>
  <c r="C221" i="8"/>
  <c r="J221" i="8"/>
  <c r="T223" i="8"/>
  <c r="Q223" i="8"/>
  <c r="R223" i="8"/>
  <c r="S223" i="8"/>
  <c r="P223" i="8"/>
  <c r="M223" i="8"/>
  <c r="N223" i="8"/>
  <c r="L223" i="8"/>
  <c r="O223" i="8"/>
  <c r="I223" i="8"/>
  <c r="E223" i="8"/>
  <c r="K223" i="8"/>
  <c r="J223" i="8"/>
  <c r="F223" i="8"/>
  <c r="G223" i="8"/>
  <c r="D223" i="8"/>
  <c r="C223" i="8"/>
  <c r="H223" i="8"/>
  <c r="R225" i="8"/>
  <c r="S225" i="8"/>
  <c r="T225" i="8"/>
  <c r="Q225" i="8"/>
  <c r="N225" i="8"/>
  <c r="O225" i="8"/>
  <c r="P225" i="8"/>
  <c r="M225" i="8"/>
  <c r="K225" i="8"/>
  <c r="L225" i="8"/>
  <c r="G225" i="8"/>
  <c r="H225" i="8"/>
  <c r="D225" i="8"/>
  <c r="I225" i="8"/>
  <c r="E225" i="8"/>
  <c r="J225" i="8"/>
  <c r="C225" i="8"/>
  <c r="F225" i="8"/>
  <c r="T227" i="8"/>
  <c r="Q227" i="8"/>
  <c r="R227" i="8"/>
  <c r="S227" i="8"/>
  <c r="P227" i="8"/>
  <c r="N227" i="8"/>
  <c r="L227" i="8"/>
  <c r="M227" i="8"/>
  <c r="I227" i="8"/>
  <c r="E227" i="8"/>
  <c r="O227" i="8"/>
  <c r="J227" i="8"/>
  <c r="F227" i="8"/>
  <c r="K227" i="8"/>
  <c r="G227" i="8"/>
  <c r="C227" i="8"/>
  <c r="D227" i="8"/>
  <c r="H227" i="8"/>
  <c r="R229" i="8"/>
  <c r="S229" i="8"/>
  <c r="T229" i="8"/>
  <c r="Q229" i="8"/>
  <c r="N229" i="8"/>
  <c r="O229" i="8"/>
  <c r="P229" i="8"/>
  <c r="K229" i="8"/>
  <c r="L229" i="8"/>
  <c r="G229" i="8"/>
  <c r="M229" i="8"/>
  <c r="H229" i="8"/>
  <c r="D229" i="8"/>
  <c r="I229" i="8"/>
  <c r="E229" i="8"/>
  <c r="F229" i="8"/>
  <c r="J229" i="8"/>
  <c r="C229" i="8"/>
  <c r="T231" i="8"/>
  <c r="Q231" i="8"/>
  <c r="R231" i="8"/>
  <c r="S231" i="8"/>
  <c r="P231" i="8"/>
  <c r="N231" i="8"/>
  <c r="O231" i="8"/>
  <c r="L231" i="8"/>
  <c r="M231" i="8"/>
  <c r="I231" i="8"/>
  <c r="E231" i="8"/>
  <c r="J231" i="8"/>
  <c r="F231" i="8"/>
  <c r="G231" i="8"/>
  <c r="K231" i="8"/>
  <c r="C231" i="8"/>
  <c r="D231" i="8"/>
  <c r="H231" i="8"/>
  <c r="R233" i="8"/>
  <c r="S233" i="8"/>
  <c r="T233" i="8"/>
  <c r="Q233" i="8"/>
  <c r="N233" i="8"/>
  <c r="O233" i="8"/>
  <c r="P233" i="8"/>
  <c r="K233" i="8"/>
  <c r="L233" i="8"/>
  <c r="G233" i="8"/>
  <c r="H233" i="8"/>
  <c r="D233" i="8"/>
  <c r="M233" i="8"/>
  <c r="I233" i="8"/>
  <c r="E233" i="8"/>
  <c r="F233" i="8"/>
  <c r="J233" i="8"/>
  <c r="C233" i="8"/>
  <c r="T235" i="8"/>
  <c r="Q235" i="8"/>
  <c r="R235" i="8"/>
  <c r="S235" i="8"/>
  <c r="P235" i="8"/>
  <c r="N235" i="8"/>
  <c r="L235" i="8"/>
  <c r="O235" i="8"/>
  <c r="M235" i="8"/>
  <c r="K235" i="8"/>
  <c r="I235" i="8"/>
  <c r="E235" i="8"/>
  <c r="J235" i="8"/>
  <c r="F235" i="8"/>
  <c r="G235" i="8"/>
  <c r="H235" i="8"/>
  <c r="C235" i="8"/>
  <c r="D235" i="8"/>
  <c r="R237" i="8"/>
  <c r="S237" i="8"/>
  <c r="T237" i="8"/>
  <c r="Q237" i="8"/>
  <c r="N237" i="8"/>
  <c r="O237" i="8"/>
  <c r="P237" i="8"/>
  <c r="K237" i="8"/>
  <c r="L237" i="8"/>
  <c r="G237" i="8"/>
  <c r="H237" i="8"/>
  <c r="D237" i="8"/>
  <c r="I237" i="8"/>
  <c r="E237" i="8"/>
  <c r="M237" i="8"/>
  <c r="F237" i="8"/>
  <c r="C237" i="8"/>
  <c r="J237" i="8"/>
  <c r="T239" i="8"/>
  <c r="Q239" i="8"/>
  <c r="R239" i="8"/>
  <c r="S239" i="8"/>
  <c r="P239" i="8"/>
  <c r="N239" i="8"/>
  <c r="L239" i="8"/>
  <c r="M239" i="8"/>
  <c r="O239" i="8"/>
  <c r="I239" i="8"/>
  <c r="E239" i="8"/>
  <c r="K239" i="8"/>
  <c r="J239" i="8"/>
  <c r="F239" i="8"/>
  <c r="G239" i="8"/>
  <c r="D239" i="8"/>
  <c r="C239" i="8"/>
  <c r="H239" i="8"/>
  <c r="R241" i="8"/>
  <c r="S241" i="8"/>
  <c r="T241" i="8"/>
  <c r="Q241" i="8"/>
  <c r="N241" i="8"/>
  <c r="O241" i="8"/>
  <c r="P241" i="8"/>
  <c r="K241" i="8"/>
  <c r="L241" i="8"/>
  <c r="M241" i="8"/>
  <c r="G241" i="8"/>
  <c r="H241" i="8"/>
  <c r="D241" i="8"/>
  <c r="I241" i="8"/>
  <c r="E241" i="8"/>
  <c r="J241" i="8"/>
  <c r="C241" i="8"/>
  <c r="F241" i="8"/>
  <c r="T243" i="8"/>
  <c r="Q243" i="8"/>
  <c r="R243" i="8"/>
  <c r="S243" i="8"/>
  <c r="P243" i="8"/>
  <c r="N243" i="8"/>
  <c r="L243" i="8"/>
  <c r="M243" i="8"/>
  <c r="I243" i="8"/>
  <c r="E243" i="8"/>
  <c r="J243" i="8"/>
  <c r="F243" i="8"/>
  <c r="O243" i="8"/>
  <c r="K243" i="8"/>
  <c r="G243" i="8"/>
  <c r="C243" i="8"/>
  <c r="D243" i="8"/>
  <c r="H243" i="8"/>
  <c r="R245" i="8"/>
  <c r="S245" i="8"/>
  <c r="T245" i="8"/>
  <c r="Q245" i="8"/>
  <c r="N245" i="8"/>
  <c r="O245" i="8"/>
  <c r="P245" i="8"/>
  <c r="K245" i="8"/>
  <c r="L245" i="8"/>
  <c r="G245" i="8"/>
  <c r="M245" i="8"/>
  <c r="H245" i="8"/>
  <c r="D245" i="8"/>
  <c r="I245" i="8"/>
  <c r="E245" i="8"/>
  <c r="F245" i="8"/>
  <c r="J245" i="8"/>
  <c r="C245" i="8"/>
  <c r="T247" i="8"/>
  <c r="Q247" i="8"/>
  <c r="R247" i="8"/>
  <c r="S247" i="8"/>
  <c r="P247" i="8"/>
  <c r="N247" i="8"/>
  <c r="O247" i="8"/>
  <c r="L247" i="8"/>
  <c r="M247" i="8"/>
  <c r="I247" i="8"/>
  <c r="E247" i="8"/>
  <c r="J247" i="8"/>
  <c r="F247" i="8"/>
  <c r="G247" i="8"/>
  <c r="C247" i="8"/>
  <c r="K247" i="8"/>
  <c r="D247" i="8"/>
  <c r="H247" i="8"/>
  <c r="R249" i="8"/>
  <c r="S249" i="8"/>
  <c r="T249" i="8"/>
  <c r="Q249" i="8"/>
  <c r="N249" i="8"/>
  <c r="O249" i="8"/>
  <c r="P249" i="8"/>
  <c r="K249" i="8"/>
  <c r="L249" i="8"/>
  <c r="G249" i="8"/>
  <c r="H249" i="8"/>
  <c r="D249" i="8"/>
  <c r="M249" i="8"/>
  <c r="I249" i="8"/>
  <c r="E249" i="8"/>
  <c r="F249" i="8"/>
  <c r="J249" i="8"/>
  <c r="C249" i="8"/>
  <c r="T251" i="8"/>
  <c r="R251" i="8"/>
  <c r="S251" i="8"/>
  <c r="P251" i="8"/>
  <c r="Q251" i="8"/>
  <c r="N251" i="8"/>
  <c r="L251" i="8"/>
  <c r="O251" i="8"/>
  <c r="M251" i="8"/>
  <c r="K251" i="8"/>
  <c r="I251" i="8"/>
  <c r="E251" i="8"/>
  <c r="J251" i="8"/>
  <c r="F251" i="8"/>
  <c r="G251" i="8"/>
  <c r="H251" i="8"/>
  <c r="C251" i="8"/>
  <c r="D251" i="8"/>
  <c r="R253" i="8"/>
  <c r="S253" i="8"/>
  <c r="T253" i="8"/>
  <c r="N253" i="8"/>
  <c r="O253" i="8"/>
  <c r="P253" i="8"/>
  <c r="Q253" i="8"/>
  <c r="K253" i="8"/>
  <c r="L253" i="8"/>
  <c r="G253" i="8"/>
  <c r="H253" i="8"/>
  <c r="D253" i="8"/>
  <c r="I253" i="8"/>
  <c r="E253" i="8"/>
  <c r="M253" i="8"/>
  <c r="F253" i="8"/>
  <c r="C253" i="8"/>
  <c r="J253" i="8"/>
  <c r="T255" i="8"/>
  <c r="R255" i="8"/>
  <c r="S255" i="8"/>
  <c r="P255" i="8"/>
  <c r="Q255" i="8"/>
  <c r="N255" i="8"/>
  <c r="L255" i="8"/>
  <c r="M255" i="8"/>
  <c r="O255" i="8"/>
  <c r="I255" i="8"/>
  <c r="E255" i="8"/>
  <c r="K255" i="8"/>
  <c r="J255" i="8"/>
  <c r="F255" i="8"/>
  <c r="G255" i="8"/>
  <c r="D255" i="8"/>
  <c r="C255" i="8"/>
  <c r="H255" i="8"/>
  <c r="R257" i="8"/>
  <c r="S257" i="8"/>
  <c r="T257" i="8"/>
  <c r="N257" i="8"/>
  <c r="O257" i="8"/>
  <c r="P257" i="8"/>
  <c r="Q257" i="8"/>
  <c r="K257" i="8"/>
  <c r="L257" i="8"/>
  <c r="M257" i="8"/>
  <c r="G257" i="8"/>
  <c r="H257" i="8"/>
  <c r="D257" i="8"/>
  <c r="I257" i="8"/>
  <c r="E257" i="8"/>
  <c r="J257" i="8"/>
  <c r="C257" i="8"/>
  <c r="F257" i="8"/>
  <c r="T259" i="8"/>
  <c r="R259" i="8"/>
  <c r="S259" i="8"/>
  <c r="P259" i="8"/>
  <c r="Q259" i="8"/>
  <c r="N259" i="8"/>
  <c r="L259" i="8"/>
  <c r="M259" i="8"/>
  <c r="I259" i="8"/>
  <c r="E259" i="8"/>
  <c r="J259" i="8"/>
  <c r="F259" i="8"/>
  <c r="K259" i="8"/>
  <c r="G259" i="8"/>
  <c r="C259" i="8"/>
  <c r="D259" i="8"/>
  <c r="O259" i="8"/>
  <c r="H259" i="8"/>
  <c r="R261" i="8"/>
  <c r="S261" i="8"/>
  <c r="T261" i="8"/>
  <c r="N261" i="8"/>
  <c r="O261" i="8"/>
  <c r="P261" i="8"/>
  <c r="K261" i="8"/>
  <c r="Q261" i="8"/>
  <c r="L261" i="8"/>
  <c r="G261" i="8"/>
  <c r="M261" i="8"/>
  <c r="H261" i="8"/>
  <c r="I261" i="8"/>
  <c r="E261" i="8"/>
  <c r="F261" i="8"/>
  <c r="J261" i="8"/>
  <c r="C261" i="8"/>
  <c r="D261" i="8"/>
  <c r="T263" i="8"/>
  <c r="R263" i="8"/>
  <c r="S263" i="8"/>
  <c r="P263" i="8"/>
  <c r="Q263" i="8"/>
  <c r="N263" i="8"/>
  <c r="O263" i="8"/>
  <c r="L263" i="8"/>
  <c r="M263" i="8"/>
  <c r="I263" i="8"/>
  <c r="E263" i="8"/>
  <c r="J263" i="8"/>
  <c r="F263" i="8"/>
  <c r="G263" i="8"/>
  <c r="C263" i="8"/>
  <c r="D263" i="8"/>
  <c r="K263" i="8"/>
  <c r="H263" i="8"/>
  <c r="R265" i="8"/>
  <c r="S265" i="8"/>
  <c r="T265" i="8"/>
  <c r="N265" i="8"/>
  <c r="O265" i="8"/>
  <c r="P265" i="8"/>
  <c r="K265" i="8"/>
  <c r="L265" i="8"/>
  <c r="Q265" i="8"/>
  <c r="G265" i="8"/>
  <c r="H265" i="8"/>
  <c r="M265" i="8"/>
  <c r="I265" i="8"/>
  <c r="E265" i="8"/>
  <c r="F265" i="8"/>
  <c r="J265" i="8"/>
  <c r="C265" i="8"/>
  <c r="D265" i="8"/>
  <c r="T267" i="8"/>
  <c r="R267" i="8"/>
  <c r="S267" i="8"/>
  <c r="P267" i="8"/>
  <c r="Q267" i="8"/>
  <c r="N267" i="8"/>
  <c r="L267" i="8"/>
  <c r="O267" i="8"/>
  <c r="M267" i="8"/>
  <c r="K267" i="8"/>
  <c r="I267" i="8"/>
  <c r="E267" i="8"/>
  <c r="J267" i="8"/>
  <c r="F267" i="8"/>
  <c r="G267" i="8"/>
  <c r="H267" i="8"/>
  <c r="C267" i="8"/>
  <c r="D267" i="8"/>
  <c r="R269" i="8"/>
  <c r="S269" i="8"/>
  <c r="T269" i="8"/>
  <c r="N269" i="8"/>
  <c r="O269" i="8"/>
  <c r="P269" i="8"/>
  <c r="Q269" i="8"/>
  <c r="K269" i="8"/>
  <c r="L269" i="8"/>
  <c r="G269" i="8"/>
  <c r="H269" i="8"/>
  <c r="I269" i="8"/>
  <c r="E269" i="8"/>
  <c r="F269" i="8"/>
  <c r="C269" i="8"/>
  <c r="J269" i="8"/>
  <c r="D269" i="8"/>
  <c r="M269" i="8"/>
  <c r="T271" i="8"/>
  <c r="R271" i="8"/>
  <c r="S271" i="8"/>
  <c r="P271" i="8"/>
  <c r="Q271" i="8"/>
  <c r="N271" i="8"/>
  <c r="L271" i="8"/>
  <c r="M271" i="8"/>
  <c r="O271" i="8"/>
  <c r="I271" i="8"/>
  <c r="E271" i="8"/>
  <c r="K271" i="8"/>
  <c r="J271" i="8"/>
  <c r="F271" i="8"/>
  <c r="G271" i="8"/>
  <c r="C271" i="8"/>
  <c r="H271" i="8"/>
  <c r="D271" i="8"/>
  <c r="R273" i="8"/>
  <c r="S273" i="8"/>
  <c r="T273" i="8"/>
  <c r="N273" i="8"/>
  <c r="O273" i="8"/>
  <c r="P273" i="8"/>
  <c r="Q273" i="8"/>
  <c r="K273" i="8"/>
  <c r="L273" i="8"/>
  <c r="M273" i="8"/>
  <c r="G273" i="8"/>
  <c r="H273" i="8"/>
  <c r="I273" i="8"/>
  <c r="E273" i="8"/>
  <c r="J273" i="8"/>
  <c r="C273" i="8"/>
  <c r="D273" i="8"/>
  <c r="F273" i="8"/>
  <c r="T275" i="8"/>
  <c r="R275" i="8"/>
  <c r="S275" i="8"/>
  <c r="P275" i="8"/>
  <c r="Q275" i="8"/>
  <c r="N275" i="8"/>
  <c r="L275" i="8"/>
  <c r="M275" i="8"/>
  <c r="O275" i="8"/>
  <c r="I275" i="8"/>
  <c r="E275" i="8"/>
  <c r="J275" i="8"/>
  <c r="F275" i="8"/>
  <c r="K275" i="8"/>
  <c r="G275" i="8"/>
  <c r="C275" i="8"/>
  <c r="D275" i="8"/>
  <c r="H275" i="8"/>
  <c r="R277" i="8"/>
  <c r="S277" i="8"/>
  <c r="T277" i="8"/>
  <c r="N277" i="8"/>
  <c r="O277" i="8"/>
  <c r="P277" i="8"/>
  <c r="K277" i="8"/>
  <c r="Q277" i="8"/>
  <c r="L277" i="8"/>
  <c r="G277" i="8"/>
  <c r="M277" i="8"/>
  <c r="H277" i="8"/>
  <c r="I277" i="8"/>
  <c r="E277" i="8"/>
  <c r="F277" i="8"/>
  <c r="J277" i="8"/>
  <c r="C277" i="8"/>
  <c r="D277" i="8"/>
  <c r="T279" i="8"/>
  <c r="R279" i="8"/>
  <c r="S279" i="8"/>
  <c r="P279" i="8"/>
  <c r="Q279" i="8"/>
  <c r="N279" i="8"/>
  <c r="O279" i="8"/>
  <c r="L279" i="8"/>
  <c r="M279" i="8"/>
  <c r="I279" i="8"/>
  <c r="E279" i="8"/>
  <c r="J279" i="8"/>
  <c r="F279" i="8"/>
  <c r="G279" i="8"/>
  <c r="C279" i="8"/>
  <c r="D279" i="8"/>
  <c r="K279" i="8"/>
  <c r="H279" i="8"/>
  <c r="R281" i="8"/>
  <c r="S281" i="8"/>
  <c r="T281" i="8"/>
  <c r="N281" i="8"/>
  <c r="O281" i="8"/>
  <c r="P281" i="8"/>
  <c r="K281" i="8"/>
  <c r="L281" i="8"/>
  <c r="G281" i="8"/>
  <c r="Q281" i="8"/>
  <c r="H281" i="8"/>
  <c r="M281" i="8"/>
  <c r="I281" i="8"/>
  <c r="E281" i="8"/>
  <c r="F281" i="8"/>
  <c r="J281" i="8"/>
  <c r="C281" i="8"/>
  <c r="D281" i="8"/>
  <c r="T283" i="8"/>
  <c r="R283" i="8"/>
  <c r="S283" i="8"/>
  <c r="P283" i="8"/>
  <c r="Q283" i="8"/>
  <c r="N283" i="8"/>
  <c r="L283" i="8"/>
  <c r="O283" i="8"/>
  <c r="M283" i="8"/>
  <c r="K283" i="8"/>
  <c r="I283" i="8"/>
  <c r="E283" i="8"/>
  <c r="J283" i="8"/>
  <c r="F283" i="8"/>
  <c r="G283" i="8"/>
  <c r="H283" i="8"/>
  <c r="C283" i="8"/>
  <c r="D283" i="8"/>
  <c r="R285" i="8"/>
  <c r="S285" i="8"/>
  <c r="T285" i="8"/>
  <c r="N285" i="8"/>
  <c r="O285" i="8"/>
  <c r="P285" i="8"/>
  <c r="Q285" i="8"/>
  <c r="K285" i="8"/>
  <c r="L285" i="8"/>
  <c r="G285" i="8"/>
  <c r="H285" i="8"/>
  <c r="I285" i="8"/>
  <c r="E285" i="8"/>
  <c r="M285" i="8"/>
  <c r="F285" i="8"/>
  <c r="C285" i="8"/>
  <c r="D285" i="8"/>
  <c r="J285" i="8"/>
  <c r="T287" i="8"/>
  <c r="R287" i="8"/>
  <c r="S287" i="8"/>
  <c r="P287" i="8"/>
  <c r="Q287" i="8"/>
  <c r="N287" i="8"/>
  <c r="L287" i="8"/>
  <c r="M287" i="8"/>
  <c r="O287" i="8"/>
  <c r="I287" i="8"/>
  <c r="E287" i="8"/>
  <c r="K287" i="8"/>
  <c r="J287" i="8"/>
  <c r="F287" i="8"/>
  <c r="G287" i="8"/>
  <c r="C287" i="8"/>
  <c r="H287" i="8"/>
  <c r="D287" i="8"/>
  <c r="R289" i="8"/>
  <c r="S289" i="8"/>
  <c r="T289" i="8"/>
  <c r="N289" i="8"/>
  <c r="O289" i="8"/>
  <c r="P289" i="8"/>
  <c r="Q289" i="8"/>
  <c r="K289" i="8"/>
  <c r="L289" i="8"/>
  <c r="M289" i="8"/>
  <c r="G289" i="8"/>
  <c r="H289" i="8"/>
  <c r="I289" i="8"/>
  <c r="E289" i="8"/>
  <c r="J289" i="8"/>
  <c r="C289" i="8"/>
  <c r="F289" i="8"/>
  <c r="D289" i="8"/>
  <c r="R22" i="8"/>
  <c r="S22" i="8"/>
  <c r="T22" i="8"/>
  <c r="N22" i="8"/>
  <c r="J22" i="8"/>
  <c r="F22" i="8"/>
  <c r="L22" i="8"/>
  <c r="P22" i="8"/>
  <c r="I22" i="8"/>
  <c r="H22" i="8"/>
  <c r="G22" i="8"/>
  <c r="K22" i="8"/>
  <c r="Q22" i="8"/>
  <c r="M22" i="8"/>
  <c r="O22" i="8"/>
  <c r="E22" i="8"/>
  <c r="D22" i="8"/>
  <c r="C22" i="8"/>
  <c r="R26" i="8"/>
  <c r="S26" i="8"/>
  <c r="N26" i="8"/>
  <c r="J26" i="8"/>
  <c r="F26" i="8"/>
  <c r="T26" i="8"/>
  <c r="Q26" i="8"/>
  <c r="P26" i="8"/>
  <c r="L26" i="8"/>
  <c r="M26" i="8"/>
  <c r="O26" i="8"/>
  <c r="E26" i="8"/>
  <c r="G26" i="8"/>
  <c r="D26" i="8"/>
  <c r="C26" i="8"/>
  <c r="K26" i="8"/>
  <c r="H26" i="8"/>
  <c r="I26" i="8"/>
  <c r="S29" i="8"/>
  <c r="T29" i="8"/>
  <c r="R29" i="8"/>
  <c r="Q29" i="8"/>
  <c r="P29" i="8"/>
  <c r="O29" i="8"/>
  <c r="K29" i="8"/>
  <c r="G29" i="8"/>
  <c r="M29" i="8"/>
  <c r="I29" i="8"/>
  <c r="N29" i="8"/>
  <c r="D29" i="8"/>
  <c r="L29" i="8"/>
  <c r="J29" i="8"/>
  <c r="H29" i="8"/>
  <c r="F29" i="8"/>
  <c r="E29" i="8"/>
  <c r="C29" i="8"/>
  <c r="R30" i="8"/>
  <c r="S30" i="8"/>
  <c r="T30" i="8"/>
  <c r="N30" i="8"/>
  <c r="J30" i="8"/>
  <c r="L30" i="8"/>
  <c r="I30" i="8"/>
  <c r="Q30" i="8"/>
  <c r="K30" i="8"/>
  <c r="M30" i="8"/>
  <c r="P30" i="8"/>
  <c r="O30" i="8"/>
  <c r="H30" i="8"/>
  <c r="C30" i="8"/>
  <c r="D30" i="8"/>
  <c r="G30" i="8"/>
  <c r="F30" i="8"/>
  <c r="E30" i="8"/>
  <c r="R58" i="8"/>
  <c r="N58" i="8"/>
  <c r="J58" i="8"/>
  <c r="S58" i="8"/>
  <c r="T58" i="8"/>
  <c r="Q58" i="8"/>
  <c r="P58" i="8"/>
  <c r="L58" i="8"/>
  <c r="M58" i="8"/>
  <c r="O58" i="8"/>
  <c r="H58" i="8"/>
  <c r="F58" i="8"/>
  <c r="D58" i="8"/>
  <c r="E58" i="8"/>
  <c r="I58" i="8"/>
  <c r="G58" i="8"/>
  <c r="K58" i="8"/>
  <c r="C58" i="8"/>
  <c r="R54" i="8"/>
  <c r="T54" i="8"/>
  <c r="N54" i="8"/>
  <c r="J54" i="8"/>
  <c r="S54" i="8"/>
  <c r="P54" i="8"/>
  <c r="L54" i="8"/>
  <c r="I54" i="8"/>
  <c r="H54" i="8"/>
  <c r="G54" i="8"/>
  <c r="K54" i="8"/>
  <c r="Q54" i="8"/>
  <c r="M54" i="8"/>
  <c r="O54" i="8"/>
  <c r="C54" i="8"/>
  <c r="F54" i="8"/>
  <c r="D54" i="8"/>
  <c r="E54" i="8"/>
  <c r="R50" i="8"/>
  <c r="Q50" i="8"/>
  <c r="N50" i="8"/>
  <c r="J50" i="8"/>
  <c r="T50" i="8"/>
  <c r="P50" i="8"/>
  <c r="L50" i="8"/>
  <c r="M50" i="8"/>
  <c r="O50" i="8"/>
  <c r="S50" i="8"/>
  <c r="K50" i="8"/>
  <c r="I50" i="8"/>
  <c r="D50" i="8"/>
  <c r="C50" i="8"/>
  <c r="G50" i="8"/>
  <c r="F50" i="8"/>
  <c r="E50" i="8"/>
  <c r="H50" i="8"/>
  <c r="T80" i="8"/>
  <c r="P80" i="8"/>
  <c r="L80" i="8"/>
  <c r="H80" i="8"/>
  <c r="S80" i="8"/>
  <c r="R80" i="8"/>
  <c r="Q80" i="8"/>
  <c r="N80" i="8"/>
  <c r="J80" i="8"/>
  <c r="O80" i="8"/>
  <c r="G80" i="8"/>
  <c r="M80" i="8"/>
  <c r="F80" i="8"/>
  <c r="I80" i="8"/>
  <c r="C80" i="8"/>
  <c r="E80" i="8"/>
  <c r="K80" i="8"/>
  <c r="D80" i="8"/>
  <c r="T76" i="8"/>
  <c r="P76" i="8"/>
  <c r="L76" i="8"/>
  <c r="H76" i="8"/>
  <c r="N76" i="8"/>
  <c r="J76" i="8"/>
  <c r="R76" i="8"/>
  <c r="K76" i="8"/>
  <c r="I76" i="8"/>
  <c r="M76" i="8"/>
  <c r="Q76" i="8"/>
  <c r="O76" i="8"/>
  <c r="S76" i="8"/>
  <c r="E76" i="8"/>
  <c r="G76" i="8"/>
  <c r="F76" i="8"/>
  <c r="D76" i="8"/>
  <c r="C76" i="8"/>
  <c r="T72" i="8"/>
  <c r="S72" i="8"/>
  <c r="R72" i="8"/>
  <c r="Q72" i="8"/>
  <c r="P72" i="8"/>
  <c r="L72" i="8"/>
  <c r="H72" i="8"/>
  <c r="N72" i="8"/>
  <c r="J72" i="8"/>
  <c r="O72" i="8"/>
  <c r="I72" i="8"/>
  <c r="E72" i="8"/>
  <c r="K72" i="8"/>
  <c r="C72" i="8"/>
  <c r="G72" i="8"/>
  <c r="F72" i="8"/>
  <c r="M72" i="8"/>
  <c r="D72" i="8"/>
  <c r="T68" i="8"/>
  <c r="P68" i="8"/>
  <c r="L68" i="8"/>
  <c r="H68" i="8"/>
  <c r="S68" i="8"/>
  <c r="N68" i="8"/>
  <c r="J68" i="8"/>
  <c r="K68" i="8"/>
  <c r="R68" i="8"/>
  <c r="M68" i="8"/>
  <c r="O68" i="8"/>
  <c r="Q68" i="8"/>
  <c r="E68" i="8"/>
  <c r="G68" i="8"/>
  <c r="F68" i="8"/>
  <c r="D68" i="8"/>
  <c r="C68" i="8"/>
  <c r="I68" i="8"/>
  <c r="S93" i="8"/>
  <c r="T93" i="8"/>
  <c r="R93" i="8"/>
  <c r="Q93" i="8"/>
  <c r="O93" i="8"/>
  <c r="K93" i="8"/>
  <c r="G93" i="8"/>
  <c r="M93" i="8"/>
  <c r="N93" i="8"/>
  <c r="P93" i="8"/>
  <c r="I93" i="8"/>
  <c r="D93" i="8"/>
  <c r="L93" i="8"/>
  <c r="J93" i="8"/>
  <c r="E93" i="8"/>
  <c r="H93" i="8"/>
  <c r="C93" i="8"/>
  <c r="F93" i="8"/>
  <c r="S89" i="8"/>
  <c r="T89" i="8"/>
  <c r="O89" i="8"/>
  <c r="K89" i="8"/>
  <c r="G89" i="8"/>
  <c r="M89" i="8"/>
  <c r="J89" i="8"/>
  <c r="R89" i="8"/>
  <c r="L89" i="8"/>
  <c r="N89" i="8"/>
  <c r="Q89" i="8"/>
  <c r="P89" i="8"/>
  <c r="H89" i="8"/>
  <c r="E89" i="8"/>
  <c r="F89" i="8"/>
  <c r="D89" i="8"/>
  <c r="I89" i="8"/>
  <c r="C89" i="8"/>
  <c r="S85" i="8"/>
  <c r="T85" i="8"/>
  <c r="O85" i="8"/>
  <c r="K85" i="8"/>
  <c r="G85" i="8"/>
  <c r="R85" i="8"/>
  <c r="Q85" i="8"/>
  <c r="M85" i="8"/>
  <c r="N85" i="8"/>
  <c r="P85" i="8"/>
  <c r="L85" i="8"/>
  <c r="I85" i="8"/>
  <c r="F85" i="8"/>
  <c r="E85" i="8"/>
  <c r="H85" i="8"/>
  <c r="C85" i="8"/>
  <c r="J85" i="8"/>
  <c r="D85" i="8"/>
  <c r="S81" i="8"/>
  <c r="T81" i="8"/>
  <c r="O81" i="8"/>
  <c r="K81" i="8"/>
  <c r="G81" i="8"/>
  <c r="M81" i="8"/>
  <c r="Q81" i="8"/>
  <c r="J81" i="8"/>
  <c r="I81" i="8"/>
  <c r="H81" i="8"/>
  <c r="L81" i="8"/>
  <c r="R81" i="8"/>
  <c r="N81" i="8"/>
  <c r="P81" i="8"/>
  <c r="D81" i="8"/>
  <c r="F81" i="8"/>
  <c r="E81" i="8"/>
  <c r="C81" i="8"/>
  <c r="T103" i="8"/>
  <c r="Q103" i="8"/>
  <c r="M103" i="8"/>
  <c r="N103" i="8"/>
  <c r="S103" i="8"/>
  <c r="R103" i="8"/>
  <c r="O103" i="8"/>
  <c r="P103" i="8"/>
  <c r="I103" i="8"/>
  <c r="E103" i="8"/>
  <c r="J103" i="8"/>
  <c r="F103" i="8"/>
  <c r="L103" i="8"/>
  <c r="K103" i="8"/>
  <c r="C103" i="8"/>
  <c r="H103" i="8"/>
  <c r="G103" i="8"/>
  <c r="D103" i="8"/>
  <c r="Q105" i="8"/>
  <c r="R105" i="8"/>
  <c r="S105" i="8"/>
  <c r="N105" i="8"/>
  <c r="T105" i="8"/>
  <c r="P105" i="8"/>
  <c r="O105" i="8"/>
  <c r="K105" i="8"/>
  <c r="L105" i="8"/>
  <c r="J105" i="8"/>
  <c r="F105" i="8"/>
  <c r="G105" i="8"/>
  <c r="C105" i="8"/>
  <c r="M105" i="8"/>
  <c r="H105" i="8"/>
  <c r="E105" i="8"/>
  <c r="D105" i="8"/>
  <c r="I105" i="8"/>
  <c r="S107" i="8"/>
  <c r="T107" i="8"/>
  <c r="P107" i="8"/>
  <c r="Q107" i="8"/>
  <c r="L107" i="8"/>
  <c r="M107" i="8"/>
  <c r="N107" i="8"/>
  <c r="K107" i="8"/>
  <c r="H107" i="8"/>
  <c r="D107" i="8"/>
  <c r="O107" i="8"/>
  <c r="I107" i="8"/>
  <c r="E107" i="8"/>
  <c r="R107" i="8"/>
  <c r="F107" i="8"/>
  <c r="C107" i="8"/>
  <c r="J107" i="8"/>
  <c r="G107" i="8"/>
  <c r="Q109" i="8"/>
  <c r="R109" i="8"/>
  <c r="S109" i="8"/>
  <c r="N109" i="8"/>
  <c r="O109" i="8"/>
  <c r="K109" i="8"/>
  <c r="T109" i="8"/>
  <c r="L109" i="8"/>
  <c r="J109" i="8"/>
  <c r="F109" i="8"/>
  <c r="G109" i="8"/>
  <c r="C109" i="8"/>
  <c r="P109" i="8"/>
  <c r="D109" i="8"/>
  <c r="M109" i="8"/>
  <c r="I109" i="8"/>
  <c r="H109" i="8"/>
  <c r="E109" i="8"/>
  <c r="S111" i="8"/>
  <c r="T111" i="8"/>
  <c r="R111" i="8"/>
  <c r="P111" i="8"/>
  <c r="L111" i="8"/>
  <c r="M111" i="8"/>
  <c r="Q111" i="8"/>
  <c r="N111" i="8"/>
  <c r="H111" i="8"/>
  <c r="D111" i="8"/>
  <c r="K111" i="8"/>
  <c r="I111" i="8"/>
  <c r="E111" i="8"/>
  <c r="O111" i="8"/>
  <c r="J111" i="8"/>
  <c r="G111" i="8"/>
  <c r="F111" i="8"/>
  <c r="C111" i="8"/>
  <c r="Q113" i="8"/>
  <c r="R113" i="8"/>
  <c r="S113" i="8"/>
  <c r="N113" i="8"/>
  <c r="O113" i="8"/>
  <c r="K113" i="8"/>
  <c r="P113" i="8"/>
  <c r="L113" i="8"/>
  <c r="M113" i="8"/>
  <c r="J113" i="8"/>
  <c r="F113" i="8"/>
  <c r="G113" i="8"/>
  <c r="C113" i="8"/>
  <c r="T113" i="8"/>
  <c r="H113" i="8"/>
  <c r="E113" i="8"/>
  <c r="D113" i="8"/>
  <c r="I113" i="8"/>
  <c r="S115" i="8"/>
  <c r="T115" i="8"/>
  <c r="Q115" i="8"/>
  <c r="P115" i="8"/>
  <c r="L115" i="8"/>
  <c r="R115" i="8"/>
  <c r="M115" i="8"/>
  <c r="N115" i="8"/>
  <c r="H115" i="8"/>
  <c r="D115" i="8"/>
  <c r="I115" i="8"/>
  <c r="E115" i="8"/>
  <c r="K115" i="8"/>
  <c r="F115" i="8"/>
  <c r="C115" i="8"/>
  <c r="O115" i="8"/>
  <c r="J115" i="8"/>
  <c r="G115" i="8"/>
  <c r="Q117" i="8"/>
  <c r="R117" i="8"/>
  <c r="S117" i="8"/>
  <c r="T117" i="8"/>
  <c r="N117" i="8"/>
  <c r="O117" i="8"/>
  <c r="K117" i="8"/>
  <c r="P117" i="8"/>
  <c r="L117" i="8"/>
  <c r="J117" i="8"/>
  <c r="F117" i="8"/>
  <c r="M117" i="8"/>
  <c r="G117" i="8"/>
  <c r="C117" i="8"/>
  <c r="D117" i="8"/>
  <c r="I117" i="8"/>
  <c r="H117" i="8"/>
  <c r="E117" i="8"/>
  <c r="S119" i="8"/>
  <c r="T119" i="8"/>
  <c r="P119" i="8"/>
  <c r="L119" i="8"/>
  <c r="M119" i="8"/>
  <c r="R119" i="8"/>
  <c r="Q119" i="8"/>
  <c r="N119" i="8"/>
  <c r="O119" i="8"/>
  <c r="H119" i="8"/>
  <c r="D119" i="8"/>
  <c r="I119" i="8"/>
  <c r="E119" i="8"/>
  <c r="J119" i="8"/>
  <c r="K119" i="8"/>
  <c r="G119" i="8"/>
  <c r="F119" i="8"/>
  <c r="C119" i="8"/>
  <c r="Q121" i="8"/>
  <c r="R121" i="8"/>
  <c r="S121" i="8"/>
  <c r="N121" i="8"/>
  <c r="T121" i="8"/>
  <c r="O121" i="8"/>
  <c r="K121" i="8"/>
  <c r="P121" i="8"/>
  <c r="L121" i="8"/>
  <c r="J121" i="8"/>
  <c r="F121" i="8"/>
  <c r="G121" i="8"/>
  <c r="C121" i="8"/>
  <c r="M121" i="8"/>
  <c r="H121" i="8"/>
  <c r="E121" i="8"/>
  <c r="D121" i="8"/>
  <c r="I121" i="8"/>
  <c r="S123" i="8"/>
  <c r="T123" i="8"/>
  <c r="Q123" i="8"/>
  <c r="P123" i="8"/>
  <c r="L123" i="8"/>
  <c r="M123" i="8"/>
  <c r="N123" i="8"/>
  <c r="K123" i="8"/>
  <c r="H123" i="8"/>
  <c r="D123" i="8"/>
  <c r="O123" i="8"/>
  <c r="I123" i="8"/>
  <c r="E123" i="8"/>
  <c r="F123" i="8"/>
  <c r="C123" i="8"/>
  <c r="J123" i="8"/>
  <c r="R123" i="8"/>
  <c r="G123" i="8"/>
  <c r="Q125" i="8"/>
  <c r="R125" i="8"/>
  <c r="S125" i="8"/>
  <c r="N125" i="8"/>
  <c r="O125" i="8"/>
  <c r="K125" i="8"/>
  <c r="T125" i="8"/>
  <c r="P125" i="8"/>
  <c r="L125" i="8"/>
  <c r="J125" i="8"/>
  <c r="F125" i="8"/>
  <c r="G125" i="8"/>
  <c r="C125" i="8"/>
  <c r="D125" i="8"/>
  <c r="I125" i="8"/>
  <c r="M125" i="8"/>
  <c r="H125" i="8"/>
  <c r="E125" i="8"/>
  <c r="S127" i="8"/>
  <c r="T127" i="8"/>
  <c r="R127" i="8"/>
  <c r="P127" i="8"/>
  <c r="L127" i="8"/>
  <c r="M127" i="8"/>
  <c r="Q127" i="8"/>
  <c r="N127" i="8"/>
  <c r="H127" i="8"/>
  <c r="D127" i="8"/>
  <c r="K127" i="8"/>
  <c r="I127" i="8"/>
  <c r="E127" i="8"/>
  <c r="O127" i="8"/>
  <c r="J127" i="8"/>
  <c r="G127" i="8"/>
  <c r="F127" i="8"/>
  <c r="C127" i="8"/>
  <c r="Q129" i="8"/>
  <c r="R129" i="8"/>
  <c r="S129" i="8"/>
  <c r="N129" i="8"/>
  <c r="O129" i="8"/>
  <c r="K129" i="8"/>
  <c r="P129" i="8"/>
  <c r="L129" i="8"/>
  <c r="T129" i="8"/>
  <c r="M129" i="8"/>
  <c r="J129" i="8"/>
  <c r="F129" i="8"/>
  <c r="G129" i="8"/>
  <c r="C129" i="8"/>
  <c r="H129" i="8"/>
  <c r="E129" i="8"/>
  <c r="D129" i="8"/>
  <c r="I129" i="8"/>
  <c r="S131" i="8"/>
  <c r="T131" i="8"/>
  <c r="Q131" i="8"/>
  <c r="P131" i="8"/>
  <c r="L131" i="8"/>
  <c r="R131" i="8"/>
  <c r="M131" i="8"/>
  <c r="N131" i="8"/>
  <c r="H131" i="8"/>
  <c r="D131" i="8"/>
  <c r="I131" i="8"/>
  <c r="E131" i="8"/>
  <c r="F131" i="8"/>
  <c r="C131" i="8"/>
  <c r="K131" i="8"/>
  <c r="J131" i="8"/>
  <c r="O131" i="8"/>
  <c r="G131" i="8"/>
  <c r="Q133" i="8"/>
  <c r="R133" i="8"/>
  <c r="S133" i="8"/>
  <c r="T133" i="8"/>
  <c r="N133" i="8"/>
  <c r="O133" i="8"/>
  <c r="P133" i="8"/>
  <c r="L133" i="8"/>
  <c r="J133" i="8"/>
  <c r="F133" i="8"/>
  <c r="M133" i="8"/>
  <c r="K133" i="8"/>
  <c r="G133" i="8"/>
  <c r="C133" i="8"/>
  <c r="D133" i="8"/>
  <c r="I133" i="8"/>
  <c r="H133" i="8"/>
  <c r="E133" i="8"/>
  <c r="S135" i="8"/>
  <c r="T135" i="8"/>
  <c r="P135" i="8"/>
  <c r="L135" i="8"/>
  <c r="M135" i="8"/>
  <c r="R135" i="8"/>
  <c r="Q135" i="8"/>
  <c r="N135" i="8"/>
  <c r="O135" i="8"/>
  <c r="H135" i="8"/>
  <c r="D135" i="8"/>
  <c r="I135" i="8"/>
  <c r="E135" i="8"/>
  <c r="J135" i="8"/>
  <c r="G135" i="8"/>
  <c r="F135" i="8"/>
  <c r="K135" i="8"/>
  <c r="C135" i="8"/>
  <c r="Q137" i="8"/>
  <c r="R137" i="8"/>
  <c r="S137" i="8"/>
  <c r="N137" i="8"/>
  <c r="T137" i="8"/>
  <c r="O137" i="8"/>
  <c r="P137" i="8"/>
  <c r="L137" i="8"/>
  <c r="J137" i="8"/>
  <c r="F137" i="8"/>
  <c r="K137" i="8"/>
  <c r="G137" i="8"/>
  <c r="C137" i="8"/>
  <c r="M137" i="8"/>
  <c r="H137" i="8"/>
  <c r="E137" i="8"/>
  <c r="D137" i="8"/>
  <c r="I137" i="8"/>
  <c r="S139" i="8"/>
  <c r="T139" i="8"/>
  <c r="Q139" i="8"/>
  <c r="P139" i="8"/>
  <c r="L139" i="8"/>
  <c r="M139" i="8"/>
  <c r="N139" i="8"/>
  <c r="R139" i="8"/>
  <c r="H139" i="8"/>
  <c r="D139" i="8"/>
  <c r="O139" i="8"/>
  <c r="I139" i="8"/>
  <c r="E139" i="8"/>
  <c r="K139" i="8"/>
  <c r="F139" i="8"/>
  <c r="C139" i="8"/>
  <c r="J139" i="8"/>
  <c r="G139" i="8"/>
  <c r="Q141" i="8"/>
  <c r="R141" i="8"/>
  <c r="S141" i="8"/>
  <c r="N141" i="8"/>
  <c r="O141" i="8"/>
  <c r="T141" i="8"/>
  <c r="P141" i="8"/>
  <c r="L141" i="8"/>
  <c r="J141" i="8"/>
  <c r="F141" i="8"/>
  <c r="K141" i="8"/>
  <c r="G141" i="8"/>
  <c r="C141" i="8"/>
  <c r="D141" i="8"/>
  <c r="I141" i="8"/>
  <c r="H141" i="8"/>
  <c r="M141" i="8"/>
  <c r="E141" i="8"/>
  <c r="S143" i="8"/>
  <c r="T143" i="8"/>
  <c r="P143" i="8"/>
  <c r="L143" i="8"/>
  <c r="R143" i="8"/>
  <c r="M143" i="8"/>
  <c r="Q143" i="8"/>
  <c r="N143" i="8"/>
  <c r="H143" i="8"/>
  <c r="D143" i="8"/>
  <c r="I143" i="8"/>
  <c r="E143" i="8"/>
  <c r="O143" i="8"/>
  <c r="J143" i="8"/>
  <c r="K143" i="8"/>
  <c r="G143" i="8"/>
  <c r="F143" i="8"/>
  <c r="C143" i="8"/>
  <c r="Q145" i="8"/>
  <c r="R145" i="8"/>
  <c r="S145" i="8"/>
  <c r="N145" i="8"/>
  <c r="O145" i="8"/>
  <c r="P145" i="8"/>
  <c r="L145" i="8"/>
  <c r="M145" i="8"/>
  <c r="J145" i="8"/>
  <c r="F145" i="8"/>
  <c r="T145" i="8"/>
  <c r="K145" i="8"/>
  <c r="G145" i="8"/>
  <c r="C145" i="8"/>
  <c r="H145" i="8"/>
  <c r="E145" i="8"/>
  <c r="D145" i="8"/>
  <c r="I145" i="8"/>
  <c r="S147" i="8"/>
  <c r="T147" i="8"/>
  <c r="Q147" i="8"/>
  <c r="P147" i="8"/>
  <c r="L147" i="8"/>
  <c r="M147" i="8"/>
  <c r="N147" i="8"/>
  <c r="H147" i="8"/>
  <c r="D147" i="8"/>
  <c r="R147" i="8"/>
  <c r="I147" i="8"/>
  <c r="E147" i="8"/>
  <c r="O147" i="8"/>
  <c r="F147" i="8"/>
  <c r="C147" i="8"/>
  <c r="K147" i="8"/>
  <c r="J147" i="8"/>
  <c r="G147" i="8"/>
  <c r="Q149" i="8"/>
  <c r="R149" i="8"/>
  <c r="S149" i="8"/>
  <c r="T149" i="8"/>
  <c r="N149" i="8"/>
  <c r="O149" i="8"/>
  <c r="P149" i="8"/>
  <c r="L149" i="8"/>
  <c r="J149" i="8"/>
  <c r="F149" i="8"/>
  <c r="M149" i="8"/>
  <c r="K149" i="8"/>
  <c r="G149" i="8"/>
  <c r="C149" i="8"/>
  <c r="D149" i="8"/>
  <c r="I149" i="8"/>
  <c r="H149" i="8"/>
  <c r="E149" i="8"/>
  <c r="S151" i="8"/>
  <c r="T151" i="8"/>
  <c r="P151" i="8"/>
  <c r="L151" i="8"/>
  <c r="R151" i="8"/>
  <c r="M151" i="8"/>
  <c r="Q151" i="8"/>
  <c r="N151" i="8"/>
  <c r="O151" i="8"/>
  <c r="H151" i="8"/>
  <c r="D151" i="8"/>
  <c r="I151" i="8"/>
  <c r="E151" i="8"/>
  <c r="J151" i="8"/>
  <c r="G151" i="8"/>
  <c r="F151" i="8"/>
  <c r="K151" i="8"/>
  <c r="C151" i="8"/>
  <c r="Q153" i="8"/>
  <c r="R153" i="8"/>
  <c r="S153" i="8"/>
  <c r="N153" i="8"/>
  <c r="T153" i="8"/>
  <c r="O153" i="8"/>
  <c r="P153" i="8"/>
  <c r="L153" i="8"/>
  <c r="J153" i="8"/>
  <c r="F153" i="8"/>
  <c r="K153" i="8"/>
  <c r="G153" i="8"/>
  <c r="C153" i="8"/>
  <c r="M153" i="8"/>
  <c r="H153" i="8"/>
  <c r="E153" i="8"/>
  <c r="D153" i="8"/>
  <c r="I153" i="8"/>
  <c r="S155" i="8"/>
  <c r="T155" i="8"/>
  <c r="Q155" i="8"/>
  <c r="P155" i="8"/>
  <c r="L155" i="8"/>
  <c r="M155" i="8"/>
  <c r="N155" i="8"/>
  <c r="H155" i="8"/>
  <c r="D155" i="8"/>
  <c r="O155" i="8"/>
  <c r="I155" i="8"/>
  <c r="E155" i="8"/>
  <c r="R155" i="8"/>
  <c r="K155" i="8"/>
  <c r="F155" i="8"/>
  <c r="C155" i="8"/>
  <c r="J155" i="8"/>
  <c r="G155" i="8"/>
  <c r="Q157" i="8"/>
  <c r="R157" i="8"/>
  <c r="S157" i="8"/>
  <c r="N157" i="8"/>
  <c r="O157" i="8"/>
  <c r="T157" i="8"/>
  <c r="P157" i="8"/>
  <c r="L157" i="8"/>
  <c r="J157" i="8"/>
  <c r="F157" i="8"/>
  <c r="K157" i="8"/>
  <c r="G157" i="8"/>
  <c r="C157" i="8"/>
  <c r="M157" i="8"/>
  <c r="D157" i="8"/>
  <c r="I157" i="8"/>
  <c r="H157" i="8"/>
  <c r="E157" i="8"/>
  <c r="S159" i="8"/>
  <c r="T159" i="8"/>
  <c r="P159" i="8"/>
  <c r="L159" i="8"/>
  <c r="R159" i="8"/>
  <c r="M159" i="8"/>
  <c r="Q159" i="8"/>
  <c r="N159" i="8"/>
  <c r="H159" i="8"/>
  <c r="D159" i="8"/>
  <c r="I159" i="8"/>
  <c r="E159" i="8"/>
  <c r="O159" i="8"/>
  <c r="J159" i="8"/>
  <c r="K159" i="8"/>
  <c r="G159" i="8"/>
  <c r="F159" i="8"/>
  <c r="C159" i="8"/>
  <c r="Q161" i="8"/>
  <c r="R161" i="8"/>
  <c r="S161" i="8"/>
  <c r="N161" i="8"/>
  <c r="O161" i="8"/>
  <c r="P161" i="8"/>
  <c r="L161" i="8"/>
  <c r="M161" i="8"/>
  <c r="J161" i="8"/>
  <c r="F161" i="8"/>
  <c r="K161" i="8"/>
  <c r="G161" i="8"/>
  <c r="C161" i="8"/>
  <c r="T161" i="8"/>
  <c r="H161" i="8"/>
  <c r="E161" i="8"/>
  <c r="D161" i="8"/>
  <c r="I161" i="8"/>
  <c r="S163" i="8"/>
  <c r="T163" i="8"/>
  <c r="Q163" i="8"/>
  <c r="P163" i="8"/>
  <c r="L163" i="8"/>
  <c r="M163" i="8"/>
  <c r="N163" i="8"/>
  <c r="H163" i="8"/>
  <c r="D163" i="8"/>
  <c r="I163" i="8"/>
  <c r="E163" i="8"/>
  <c r="R163" i="8"/>
  <c r="F163" i="8"/>
  <c r="O163" i="8"/>
  <c r="C163" i="8"/>
  <c r="K163" i="8"/>
  <c r="J163" i="8"/>
  <c r="G163" i="8"/>
  <c r="Q165" i="8"/>
  <c r="R165" i="8"/>
  <c r="S165" i="8"/>
  <c r="T165" i="8"/>
  <c r="N165" i="8"/>
  <c r="O165" i="8"/>
  <c r="P165" i="8"/>
  <c r="L165" i="8"/>
  <c r="J165" i="8"/>
  <c r="F165" i="8"/>
  <c r="M165" i="8"/>
  <c r="K165" i="8"/>
  <c r="G165" i="8"/>
  <c r="C165" i="8"/>
  <c r="D165" i="8"/>
  <c r="I165" i="8"/>
  <c r="H165" i="8"/>
  <c r="E165" i="8"/>
  <c r="S167" i="8"/>
  <c r="T167" i="8"/>
  <c r="P167" i="8"/>
  <c r="L167" i="8"/>
  <c r="R167" i="8"/>
  <c r="M167" i="8"/>
  <c r="Q167" i="8"/>
  <c r="N167" i="8"/>
  <c r="O167" i="8"/>
  <c r="H167" i="8"/>
  <c r="D167" i="8"/>
  <c r="I167" i="8"/>
  <c r="E167" i="8"/>
  <c r="J167" i="8"/>
  <c r="G167" i="8"/>
  <c r="F167" i="8"/>
  <c r="C167" i="8"/>
  <c r="K167" i="8"/>
  <c r="Q169" i="8"/>
  <c r="R169" i="8"/>
  <c r="S169" i="8"/>
  <c r="N169" i="8"/>
  <c r="T169" i="8"/>
  <c r="O169" i="8"/>
  <c r="P169" i="8"/>
  <c r="L169" i="8"/>
  <c r="J169" i="8"/>
  <c r="F169" i="8"/>
  <c r="K169" i="8"/>
  <c r="G169" i="8"/>
  <c r="C169" i="8"/>
  <c r="M169" i="8"/>
  <c r="H169" i="8"/>
  <c r="E169" i="8"/>
  <c r="D169" i="8"/>
  <c r="I169" i="8"/>
  <c r="S171" i="8"/>
  <c r="T171" i="8"/>
  <c r="Q171" i="8"/>
  <c r="P171" i="8"/>
  <c r="L171" i="8"/>
  <c r="M171" i="8"/>
  <c r="N171" i="8"/>
  <c r="R171" i="8"/>
  <c r="H171" i="8"/>
  <c r="D171" i="8"/>
  <c r="O171" i="8"/>
  <c r="I171" i="8"/>
  <c r="E171" i="8"/>
  <c r="F171" i="8"/>
  <c r="K171" i="8"/>
  <c r="C171" i="8"/>
  <c r="J171" i="8"/>
  <c r="G171" i="8"/>
  <c r="Q173" i="8"/>
  <c r="R173" i="8"/>
  <c r="S173" i="8"/>
  <c r="N173" i="8"/>
  <c r="O173" i="8"/>
  <c r="T173" i="8"/>
  <c r="P173" i="8"/>
  <c r="L173" i="8"/>
  <c r="J173" i="8"/>
  <c r="F173" i="8"/>
  <c r="K173" i="8"/>
  <c r="G173" i="8"/>
  <c r="C173" i="8"/>
  <c r="D173" i="8"/>
  <c r="M173" i="8"/>
  <c r="I173" i="8"/>
  <c r="H173" i="8"/>
  <c r="E173" i="8"/>
  <c r="S175" i="8"/>
  <c r="T175" i="8"/>
  <c r="P175" i="8"/>
  <c r="L175" i="8"/>
  <c r="R175" i="8"/>
  <c r="M175" i="8"/>
  <c r="Q175" i="8"/>
  <c r="N175" i="8"/>
  <c r="H175" i="8"/>
  <c r="D175" i="8"/>
  <c r="I175" i="8"/>
  <c r="E175" i="8"/>
  <c r="O175" i="8"/>
  <c r="J175" i="8"/>
  <c r="G175" i="8"/>
  <c r="F175" i="8"/>
  <c r="C175" i="8"/>
  <c r="K175" i="8"/>
  <c r="Q177" i="8"/>
  <c r="R177" i="8"/>
  <c r="S177" i="8"/>
  <c r="N177" i="8"/>
  <c r="O177" i="8"/>
  <c r="P177" i="8"/>
  <c r="L177" i="8"/>
  <c r="M177" i="8"/>
  <c r="J177" i="8"/>
  <c r="F177" i="8"/>
  <c r="K177" i="8"/>
  <c r="G177" i="8"/>
  <c r="C177" i="8"/>
  <c r="H177" i="8"/>
  <c r="T177" i="8"/>
  <c r="E177" i="8"/>
  <c r="D177" i="8"/>
  <c r="I177" i="8"/>
  <c r="S179" i="8"/>
  <c r="T179" i="8"/>
  <c r="Q179" i="8"/>
  <c r="P179" i="8"/>
  <c r="L179" i="8"/>
  <c r="M179" i="8"/>
  <c r="N179" i="8"/>
  <c r="H179" i="8"/>
  <c r="D179" i="8"/>
  <c r="R179" i="8"/>
  <c r="I179" i="8"/>
  <c r="E179" i="8"/>
  <c r="F179" i="8"/>
  <c r="K179" i="8"/>
  <c r="C179" i="8"/>
  <c r="O179" i="8"/>
  <c r="J179" i="8"/>
  <c r="G179" i="8"/>
  <c r="Q181" i="8"/>
  <c r="R181" i="8"/>
  <c r="S181" i="8"/>
  <c r="T181" i="8"/>
  <c r="N181" i="8"/>
  <c r="O181" i="8"/>
  <c r="P181" i="8"/>
  <c r="L181" i="8"/>
  <c r="J181" i="8"/>
  <c r="F181" i="8"/>
  <c r="M181" i="8"/>
  <c r="K181" i="8"/>
  <c r="G181" i="8"/>
  <c r="C181" i="8"/>
  <c r="D181" i="8"/>
  <c r="I181" i="8"/>
  <c r="H181" i="8"/>
  <c r="E181" i="8"/>
  <c r="S183" i="8"/>
  <c r="T183" i="8"/>
  <c r="P183" i="8"/>
  <c r="L183" i="8"/>
  <c r="R183" i="8"/>
  <c r="M183" i="8"/>
  <c r="Q183" i="8"/>
  <c r="N183" i="8"/>
  <c r="O183" i="8"/>
  <c r="H183" i="8"/>
  <c r="D183" i="8"/>
  <c r="I183" i="8"/>
  <c r="E183" i="8"/>
  <c r="J183" i="8"/>
  <c r="G183" i="8"/>
  <c r="F183" i="8"/>
  <c r="K183" i="8"/>
  <c r="C183" i="8"/>
  <c r="Q185" i="8"/>
  <c r="R185" i="8"/>
  <c r="S185" i="8"/>
  <c r="N185" i="8"/>
  <c r="T185" i="8"/>
  <c r="O185" i="8"/>
  <c r="P185" i="8"/>
  <c r="L185" i="8"/>
  <c r="J185" i="8"/>
  <c r="F185" i="8"/>
  <c r="K185" i="8"/>
  <c r="G185" i="8"/>
  <c r="C185" i="8"/>
  <c r="M185" i="8"/>
  <c r="H185" i="8"/>
  <c r="E185" i="8"/>
  <c r="D185" i="8"/>
  <c r="I185" i="8"/>
  <c r="S187" i="8"/>
  <c r="T187" i="8"/>
  <c r="Q187" i="8"/>
  <c r="P187" i="8"/>
  <c r="L187" i="8"/>
  <c r="M187" i="8"/>
  <c r="N187" i="8"/>
  <c r="H187" i="8"/>
  <c r="D187" i="8"/>
  <c r="O187" i="8"/>
  <c r="I187" i="8"/>
  <c r="E187" i="8"/>
  <c r="R187" i="8"/>
  <c r="F187" i="8"/>
  <c r="K187" i="8"/>
  <c r="C187" i="8"/>
  <c r="J187" i="8"/>
  <c r="G187" i="8"/>
  <c r="Q189" i="8"/>
  <c r="R189" i="8"/>
  <c r="S189" i="8"/>
  <c r="N189" i="8"/>
  <c r="O189" i="8"/>
  <c r="T189" i="8"/>
  <c r="P189" i="8"/>
  <c r="L189" i="8"/>
  <c r="J189" i="8"/>
  <c r="F189" i="8"/>
  <c r="K189" i="8"/>
  <c r="G189" i="8"/>
  <c r="C189" i="8"/>
  <c r="D189" i="8"/>
  <c r="I189" i="8"/>
  <c r="M189" i="8"/>
  <c r="H189" i="8"/>
  <c r="E189" i="8"/>
  <c r="S191" i="8"/>
  <c r="T191" i="8"/>
  <c r="P191" i="8"/>
  <c r="L191" i="8"/>
  <c r="R191" i="8"/>
  <c r="M191" i="8"/>
  <c r="Q191" i="8"/>
  <c r="N191" i="8"/>
  <c r="H191" i="8"/>
  <c r="D191" i="8"/>
  <c r="I191" i="8"/>
  <c r="E191" i="8"/>
  <c r="O191" i="8"/>
  <c r="J191" i="8"/>
  <c r="G191" i="8"/>
  <c r="F191" i="8"/>
  <c r="C191" i="8"/>
  <c r="K191" i="8"/>
  <c r="Q193" i="8"/>
  <c r="R193" i="8"/>
  <c r="S193" i="8"/>
  <c r="N193" i="8"/>
  <c r="O193" i="8"/>
  <c r="P193" i="8"/>
  <c r="L193" i="8"/>
  <c r="T193" i="8"/>
  <c r="M193" i="8"/>
  <c r="J193" i="8"/>
  <c r="F193" i="8"/>
  <c r="K193" i="8"/>
  <c r="G193" i="8"/>
  <c r="C193" i="8"/>
  <c r="H193" i="8"/>
  <c r="E193" i="8"/>
  <c r="D193" i="8"/>
  <c r="I193" i="8"/>
  <c r="S21" i="8"/>
  <c r="T21" i="8"/>
  <c r="O21" i="8"/>
  <c r="K21" i="8"/>
  <c r="G21" i="8"/>
  <c r="R21" i="8"/>
  <c r="Q21" i="8"/>
  <c r="P21" i="8"/>
  <c r="M21" i="8"/>
  <c r="I21" i="8"/>
  <c r="N21" i="8"/>
  <c r="F21" i="8"/>
  <c r="L21" i="8"/>
  <c r="E21" i="8"/>
  <c r="D21" i="8"/>
  <c r="J21" i="8"/>
  <c r="H21" i="8"/>
  <c r="C21" i="8"/>
  <c r="S25" i="8"/>
  <c r="T25" i="8"/>
  <c r="O25" i="8"/>
  <c r="K25" i="8"/>
  <c r="G25" i="8"/>
  <c r="M25" i="8"/>
  <c r="I25" i="8"/>
  <c r="J25" i="8"/>
  <c r="R25" i="8"/>
  <c r="P25" i="8"/>
  <c r="L25" i="8"/>
  <c r="N25" i="8"/>
  <c r="Q25" i="8"/>
  <c r="F25" i="8"/>
  <c r="H25" i="8"/>
  <c r="E25" i="8"/>
  <c r="C25" i="8"/>
  <c r="D25" i="8"/>
  <c r="Q31" i="8"/>
  <c r="M31" i="8"/>
  <c r="I31" i="8"/>
  <c r="T31" i="8"/>
  <c r="S31" i="8"/>
  <c r="P31" i="8"/>
  <c r="O31" i="8"/>
  <c r="K31" i="8"/>
  <c r="L31" i="8"/>
  <c r="F31" i="8"/>
  <c r="N31" i="8"/>
  <c r="R31" i="8"/>
  <c r="G31" i="8"/>
  <c r="E31" i="8"/>
  <c r="H31" i="8"/>
  <c r="C31" i="8"/>
  <c r="D31" i="8"/>
  <c r="J31" i="8"/>
  <c r="Q59" i="8"/>
  <c r="M59" i="8"/>
  <c r="I59" i="8"/>
  <c r="S59" i="8"/>
  <c r="R59" i="8"/>
  <c r="O59" i="8"/>
  <c r="K59" i="8"/>
  <c r="P59" i="8"/>
  <c r="H59" i="8"/>
  <c r="G59" i="8"/>
  <c r="F59" i="8"/>
  <c r="J59" i="8"/>
  <c r="L59" i="8"/>
  <c r="T59" i="8"/>
  <c r="N59" i="8"/>
  <c r="C59" i="8"/>
  <c r="E59" i="8"/>
  <c r="D59" i="8"/>
  <c r="Q55" i="8"/>
  <c r="M55" i="8"/>
  <c r="I55" i="8"/>
  <c r="T55" i="8"/>
  <c r="O55" i="8"/>
  <c r="K55" i="8"/>
  <c r="R55" i="8"/>
  <c r="L55" i="8"/>
  <c r="F55" i="8"/>
  <c r="N55" i="8"/>
  <c r="P55" i="8"/>
  <c r="S55" i="8"/>
  <c r="J55" i="8"/>
  <c r="G55" i="8"/>
  <c r="C55" i="8"/>
  <c r="D55" i="8"/>
  <c r="H55" i="8"/>
  <c r="E55" i="8"/>
  <c r="Q51" i="8"/>
  <c r="S51" i="8"/>
  <c r="R51" i="8"/>
  <c r="M51" i="8"/>
  <c r="I51" i="8"/>
  <c r="O51" i="8"/>
  <c r="K51" i="8"/>
  <c r="P51" i="8"/>
  <c r="F51" i="8"/>
  <c r="J51" i="8"/>
  <c r="T51" i="8"/>
  <c r="L51" i="8"/>
  <c r="N51" i="8"/>
  <c r="H51" i="8"/>
  <c r="C51" i="8"/>
  <c r="G51" i="8"/>
  <c r="E51" i="8"/>
  <c r="D51" i="8"/>
  <c r="Q47" i="8"/>
  <c r="M47" i="8"/>
  <c r="I47" i="8"/>
  <c r="T47" i="8"/>
  <c r="S47" i="8"/>
  <c r="O47" i="8"/>
  <c r="K47" i="8"/>
  <c r="L47" i="8"/>
  <c r="F47" i="8"/>
  <c r="R47" i="8"/>
  <c r="N47" i="8"/>
  <c r="P47" i="8"/>
  <c r="E47" i="8"/>
  <c r="G47" i="8"/>
  <c r="C47" i="8"/>
  <c r="D47" i="8"/>
  <c r="J47" i="8"/>
  <c r="H47" i="8"/>
  <c r="S45" i="8"/>
  <c r="T45" i="8"/>
  <c r="R45" i="8"/>
  <c r="Q45" i="8"/>
  <c r="O45" i="8"/>
  <c r="K45" i="8"/>
  <c r="G45" i="8"/>
  <c r="M45" i="8"/>
  <c r="I45" i="8"/>
  <c r="N45" i="8"/>
  <c r="P45" i="8"/>
  <c r="H45" i="8"/>
  <c r="J45" i="8"/>
  <c r="E45" i="8"/>
  <c r="C45" i="8"/>
  <c r="D45" i="8"/>
  <c r="F45" i="8"/>
  <c r="L45" i="8"/>
  <c r="Q43" i="8"/>
  <c r="M43" i="8"/>
  <c r="I43" i="8"/>
  <c r="S43" i="8"/>
  <c r="R43" i="8"/>
  <c r="O43" i="8"/>
  <c r="K43" i="8"/>
  <c r="P43" i="8"/>
  <c r="H43" i="8"/>
  <c r="G43" i="8"/>
  <c r="F43" i="8"/>
  <c r="T43" i="8"/>
  <c r="J43" i="8"/>
  <c r="L43" i="8"/>
  <c r="N43" i="8"/>
  <c r="E43" i="8"/>
  <c r="C43" i="8"/>
  <c r="D43" i="8"/>
  <c r="Q63" i="8"/>
  <c r="M63" i="8"/>
  <c r="I63" i="8"/>
  <c r="T63" i="8"/>
  <c r="S63" i="8"/>
  <c r="O63" i="8"/>
  <c r="K63" i="8"/>
  <c r="L63" i="8"/>
  <c r="F63" i="8"/>
  <c r="N63" i="8"/>
  <c r="P63" i="8"/>
  <c r="R63" i="8"/>
  <c r="C63" i="8"/>
  <c r="D63" i="8"/>
  <c r="H63" i="8"/>
  <c r="E63" i="8"/>
  <c r="J63" i="8"/>
  <c r="G63" i="8"/>
  <c r="S61" i="8"/>
  <c r="T61" i="8"/>
  <c r="R61" i="8"/>
  <c r="Q61" i="8"/>
  <c r="O61" i="8"/>
  <c r="K61" i="8"/>
  <c r="G61" i="8"/>
  <c r="M61" i="8"/>
  <c r="I61" i="8"/>
  <c r="N61" i="8"/>
  <c r="P61" i="8"/>
  <c r="L61" i="8"/>
  <c r="J61" i="8"/>
  <c r="H61" i="8"/>
  <c r="E61" i="8"/>
  <c r="C61" i="8"/>
  <c r="F61" i="8"/>
  <c r="D61" i="8"/>
  <c r="S65" i="8"/>
  <c r="T65" i="8"/>
  <c r="O65" i="8"/>
  <c r="K65" i="8"/>
  <c r="G65" i="8"/>
  <c r="M65" i="8"/>
  <c r="I65" i="8"/>
  <c r="R65" i="8"/>
  <c r="J65" i="8"/>
  <c r="H65" i="8"/>
  <c r="L65" i="8"/>
  <c r="Q65" i="8"/>
  <c r="N65" i="8"/>
  <c r="P65" i="8"/>
  <c r="F65" i="8"/>
  <c r="E65" i="8"/>
  <c r="D65" i="8"/>
  <c r="C65" i="8"/>
  <c r="Q79" i="8"/>
  <c r="M79" i="8"/>
  <c r="I79" i="8"/>
  <c r="T79" i="8"/>
  <c r="S79" i="8"/>
  <c r="O79" i="8"/>
  <c r="K79" i="8"/>
  <c r="L79" i="8"/>
  <c r="F79" i="8"/>
  <c r="R79" i="8"/>
  <c r="N79" i="8"/>
  <c r="P79" i="8"/>
  <c r="H79" i="8"/>
  <c r="C79" i="8"/>
  <c r="D79" i="8"/>
  <c r="G79" i="8"/>
  <c r="J79" i="8"/>
  <c r="E79" i="8"/>
  <c r="Q75" i="8"/>
  <c r="M75" i="8"/>
  <c r="I75" i="8"/>
  <c r="S75" i="8"/>
  <c r="R75" i="8"/>
  <c r="O75" i="8"/>
  <c r="K75" i="8"/>
  <c r="P75" i="8"/>
  <c r="H75" i="8"/>
  <c r="G75" i="8"/>
  <c r="F75" i="8"/>
  <c r="T75" i="8"/>
  <c r="J75" i="8"/>
  <c r="L75" i="8"/>
  <c r="N75" i="8"/>
  <c r="C75" i="8"/>
  <c r="E75" i="8"/>
  <c r="D75" i="8"/>
  <c r="Q71" i="8"/>
  <c r="M71" i="8"/>
  <c r="I71" i="8"/>
  <c r="T71" i="8"/>
  <c r="O71" i="8"/>
  <c r="K71" i="8"/>
  <c r="L71" i="8"/>
  <c r="F71" i="8"/>
  <c r="N71" i="8"/>
  <c r="S71" i="8"/>
  <c r="R71" i="8"/>
  <c r="P71" i="8"/>
  <c r="J71" i="8"/>
  <c r="C71" i="8"/>
  <c r="D71" i="8"/>
  <c r="H71" i="8"/>
  <c r="E71" i="8"/>
  <c r="G71" i="8"/>
  <c r="T96" i="8"/>
  <c r="P96" i="8"/>
  <c r="L96" i="8"/>
  <c r="H96" i="8"/>
  <c r="S96" i="8"/>
  <c r="R96" i="8"/>
  <c r="Q96" i="8"/>
  <c r="N96" i="8"/>
  <c r="J96" i="8"/>
  <c r="O96" i="8"/>
  <c r="G96" i="8"/>
  <c r="F96" i="8"/>
  <c r="E96" i="8"/>
  <c r="C96" i="8"/>
  <c r="D96" i="8"/>
  <c r="M96" i="8"/>
  <c r="I96" i="8"/>
  <c r="K96" i="8"/>
  <c r="T92" i="8"/>
  <c r="P92" i="8"/>
  <c r="L92" i="8"/>
  <c r="H92" i="8"/>
  <c r="N92" i="8"/>
  <c r="J92" i="8"/>
  <c r="Q92" i="8"/>
  <c r="K92" i="8"/>
  <c r="I92" i="8"/>
  <c r="M92" i="8"/>
  <c r="S92" i="8"/>
  <c r="R92" i="8"/>
  <c r="O92" i="8"/>
  <c r="F92" i="8"/>
  <c r="C92" i="8"/>
  <c r="D92" i="8"/>
  <c r="G92" i="8"/>
  <c r="E92" i="8"/>
  <c r="T88" i="8"/>
  <c r="S88" i="8"/>
  <c r="R88" i="8"/>
  <c r="Q88" i="8"/>
  <c r="P88" i="8"/>
  <c r="L88" i="8"/>
  <c r="H88" i="8"/>
  <c r="N88" i="8"/>
  <c r="J88" i="8"/>
  <c r="O88" i="8"/>
  <c r="G88" i="8"/>
  <c r="E88" i="8"/>
  <c r="M88" i="8"/>
  <c r="K88" i="8"/>
  <c r="I88" i="8"/>
  <c r="F88" i="8"/>
  <c r="C88" i="8"/>
  <c r="D88" i="8"/>
  <c r="T84" i="8"/>
  <c r="P84" i="8"/>
  <c r="L84" i="8"/>
  <c r="H84" i="8"/>
  <c r="S84" i="8"/>
  <c r="N84" i="8"/>
  <c r="J84" i="8"/>
  <c r="K84" i="8"/>
  <c r="Q84" i="8"/>
  <c r="M84" i="8"/>
  <c r="O84" i="8"/>
  <c r="R84" i="8"/>
  <c r="E84" i="8"/>
  <c r="C84" i="8"/>
  <c r="F84" i="8"/>
  <c r="D84" i="8"/>
  <c r="G84" i="8"/>
  <c r="I84" i="8"/>
  <c r="T200" i="8"/>
  <c r="R200" i="8"/>
  <c r="S200" i="8"/>
  <c r="P200" i="8"/>
  <c r="Q200" i="8"/>
  <c r="N200" i="8"/>
  <c r="L200" i="8"/>
  <c r="M200" i="8"/>
  <c r="I200" i="8"/>
  <c r="E200" i="8"/>
  <c r="O200" i="8"/>
  <c r="J200" i="8"/>
  <c r="F200" i="8"/>
  <c r="K200" i="8"/>
  <c r="G200" i="8"/>
  <c r="C200" i="8"/>
  <c r="D200" i="8"/>
  <c r="H200" i="8"/>
  <c r="Q202" i="8"/>
  <c r="R202" i="8"/>
  <c r="S202" i="8"/>
  <c r="T202" i="8"/>
  <c r="M202" i="8"/>
  <c r="N202" i="8"/>
  <c r="O202" i="8"/>
  <c r="J202" i="8"/>
  <c r="P202" i="8"/>
  <c r="K202" i="8"/>
  <c r="F202" i="8"/>
  <c r="L202" i="8"/>
  <c r="G202" i="8"/>
  <c r="H202" i="8"/>
  <c r="D202" i="8"/>
  <c r="E202" i="8"/>
  <c r="I202" i="8"/>
  <c r="C202" i="8"/>
  <c r="S204" i="8"/>
  <c r="T204" i="8"/>
  <c r="Q204" i="8"/>
  <c r="R204" i="8"/>
  <c r="O204" i="8"/>
  <c r="P204" i="8"/>
  <c r="M204" i="8"/>
  <c r="N204" i="8"/>
  <c r="K204" i="8"/>
  <c r="L204" i="8"/>
  <c r="H204" i="8"/>
  <c r="D204" i="8"/>
  <c r="I204" i="8"/>
  <c r="E204" i="8"/>
  <c r="F204" i="8"/>
  <c r="J204" i="8"/>
  <c r="C204" i="8"/>
  <c r="G204" i="8"/>
  <c r="Q206" i="8"/>
  <c r="R206" i="8"/>
  <c r="S206" i="8"/>
  <c r="T206" i="8"/>
  <c r="M206" i="8"/>
  <c r="N206" i="8"/>
  <c r="O206" i="8"/>
  <c r="J206" i="8"/>
  <c r="K206" i="8"/>
  <c r="F206" i="8"/>
  <c r="G206" i="8"/>
  <c r="P206" i="8"/>
  <c r="L206" i="8"/>
  <c r="H206" i="8"/>
  <c r="D206" i="8"/>
  <c r="E206" i="8"/>
  <c r="I206" i="8"/>
  <c r="C206" i="8"/>
  <c r="S208" i="8"/>
  <c r="T208" i="8"/>
  <c r="Q208" i="8"/>
  <c r="R208" i="8"/>
  <c r="O208" i="8"/>
  <c r="P208" i="8"/>
  <c r="M208" i="8"/>
  <c r="K208" i="8"/>
  <c r="N208" i="8"/>
  <c r="L208" i="8"/>
  <c r="J208" i="8"/>
  <c r="H208" i="8"/>
  <c r="D208" i="8"/>
  <c r="I208" i="8"/>
  <c r="E208" i="8"/>
  <c r="F208" i="8"/>
  <c r="G208" i="8"/>
  <c r="C208" i="8"/>
  <c r="Q210" i="8"/>
  <c r="R210" i="8"/>
  <c r="S210" i="8"/>
  <c r="T210" i="8"/>
  <c r="M210" i="8"/>
  <c r="N210" i="8"/>
  <c r="O210" i="8"/>
  <c r="P210" i="8"/>
  <c r="J210" i="8"/>
  <c r="K210" i="8"/>
  <c r="F210" i="8"/>
  <c r="G210" i="8"/>
  <c r="H210" i="8"/>
  <c r="D210" i="8"/>
  <c r="L210" i="8"/>
  <c r="E210" i="8"/>
  <c r="C210" i="8"/>
  <c r="I210" i="8"/>
  <c r="S212" i="8"/>
  <c r="T212" i="8"/>
  <c r="Q212" i="8"/>
  <c r="R212" i="8"/>
  <c r="O212" i="8"/>
  <c r="P212" i="8"/>
  <c r="M212" i="8"/>
  <c r="K212" i="8"/>
  <c r="L212" i="8"/>
  <c r="N212" i="8"/>
  <c r="H212" i="8"/>
  <c r="D212" i="8"/>
  <c r="I212" i="8"/>
  <c r="E212" i="8"/>
  <c r="J212" i="8"/>
  <c r="F212" i="8"/>
  <c r="G212" i="8"/>
  <c r="C212" i="8"/>
  <c r="Q214" i="8"/>
  <c r="R214" i="8"/>
  <c r="S214" i="8"/>
  <c r="T214" i="8"/>
  <c r="M214" i="8"/>
  <c r="N214" i="8"/>
  <c r="O214" i="8"/>
  <c r="P214" i="8"/>
  <c r="K214" i="8"/>
  <c r="L214" i="8"/>
  <c r="J214" i="8"/>
  <c r="F214" i="8"/>
  <c r="G214" i="8"/>
  <c r="H214" i="8"/>
  <c r="D214" i="8"/>
  <c r="I214" i="8"/>
  <c r="E214" i="8"/>
  <c r="C214" i="8"/>
  <c r="S216" i="8"/>
  <c r="T216" i="8"/>
  <c r="Q216" i="8"/>
  <c r="R216" i="8"/>
  <c r="O216" i="8"/>
  <c r="P216" i="8"/>
  <c r="M216" i="8"/>
  <c r="K216" i="8"/>
  <c r="L216" i="8"/>
  <c r="H216" i="8"/>
  <c r="D216" i="8"/>
  <c r="I216" i="8"/>
  <c r="E216" i="8"/>
  <c r="N216" i="8"/>
  <c r="J216" i="8"/>
  <c r="F216" i="8"/>
  <c r="C216" i="8"/>
  <c r="G216" i="8"/>
  <c r="Q218" i="8"/>
  <c r="R218" i="8"/>
  <c r="S218" i="8"/>
  <c r="T218" i="8"/>
  <c r="M218" i="8"/>
  <c r="N218" i="8"/>
  <c r="O218" i="8"/>
  <c r="P218" i="8"/>
  <c r="K218" i="8"/>
  <c r="J218" i="8"/>
  <c r="F218" i="8"/>
  <c r="L218" i="8"/>
  <c r="G218" i="8"/>
  <c r="H218" i="8"/>
  <c r="D218" i="8"/>
  <c r="E218" i="8"/>
  <c r="I218" i="8"/>
  <c r="C218" i="8"/>
  <c r="S220" i="8"/>
  <c r="T220" i="8"/>
  <c r="Q220" i="8"/>
  <c r="R220" i="8"/>
  <c r="O220" i="8"/>
  <c r="P220" i="8"/>
  <c r="M220" i="8"/>
  <c r="N220" i="8"/>
  <c r="K220" i="8"/>
  <c r="L220" i="8"/>
  <c r="H220" i="8"/>
  <c r="D220" i="8"/>
  <c r="I220" i="8"/>
  <c r="E220" i="8"/>
  <c r="J220" i="8"/>
  <c r="F220" i="8"/>
  <c r="C220" i="8"/>
  <c r="G220" i="8"/>
  <c r="Q222" i="8"/>
  <c r="R222" i="8"/>
  <c r="S222" i="8"/>
  <c r="T222" i="8"/>
  <c r="M222" i="8"/>
  <c r="N222" i="8"/>
  <c r="O222" i="8"/>
  <c r="K222" i="8"/>
  <c r="J222" i="8"/>
  <c r="F222" i="8"/>
  <c r="G222" i="8"/>
  <c r="L222" i="8"/>
  <c r="H222" i="8"/>
  <c r="D222" i="8"/>
  <c r="P222" i="8"/>
  <c r="E222" i="8"/>
  <c r="I222" i="8"/>
  <c r="C222" i="8"/>
  <c r="S224" i="8"/>
  <c r="T224" i="8"/>
  <c r="Q224" i="8"/>
  <c r="R224" i="8"/>
  <c r="O224" i="8"/>
  <c r="P224" i="8"/>
  <c r="M224" i="8"/>
  <c r="K224" i="8"/>
  <c r="N224" i="8"/>
  <c r="L224" i="8"/>
  <c r="H224" i="8"/>
  <c r="D224" i="8"/>
  <c r="I224" i="8"/>
  <c r="E224" i="8"/>
  <c r="J224" i="8"/>
  <c r="F224" i="8"/>
  <c r="G224" i="8"/>
  <c r="C224" i="8"/>
  <c r="Q226" i="8"/>
  <c r="R226" i="8"/>
  <c r="S226" i="8"/>
  <c r="T226" i="8"/>
  <c r="M226" i="8"/>
  <c r="N226" i="8"/>
  <c r="O226" i="8"/>
  <c r="P226" i="8"/>
  <c r="K226" i="8"/>
  <c r="J226" i="8"/>
  <c r="F226" i="8"/>
  <c r="G226" i="8"/>
  <c r="H226" i="8"/>
  <c r="D226" i="8"/>
  <c r="L226" i="8"/>
  <c r="E226" i="8"/>
  <c r="C226" i="8"/>
  <c r="I226" i="8"/>
  <c r="S228" i="8"/>
  <c r="T228" i="8"/>
  <c r="Q228" i="8"/>
  <c r="R228" i="8"/>
  <c r="O228" i="8"/>
  <c r="P228" i="8"/>
  <c r="K228" i="8"/>
  <c r="L228" i="8"/>
  <c r="N228" i="8"/>
  <c r="M228" i="8"/>
  <c r="H228" i="8"/>
  <c r="D228" i="8"/>
  <c r="I228" i="8"/>
  <c r="E228" i="8"/>
  <c r="J228" i="8"/>
  <c r="F228" i="8"/>
  <c r="G228" i="8"/>
  <c r="C228" i="8"/>
  <c r="Q230" i="8"/>
  <c r="R230" i="8"/>
  <c r="S230" i="8"/>
  <c r="T230" i="8"/>
  <c r="N230" i="8"/>
  <c r="O230" i="8"/>
  <c r="M230" i="8"/>
  <c r="P230" i="8"/>
  <c r="K230" i="8"/>
  <c r="L230" i="8"/>
  <c r="J230" i="8"/>
  <c r="F230" i="8"/>
  <c r="G230" i="8"/>
  <c r="H230" i="8"/>
  <c r="D230" i="8"/>
  <c r="I230" i="8"/>
  <c r="C230" i="8"/>
  <c r="E230" i="8"/>
  <c r="S232" i="8"/>
  <c r="T232" i="8"/>
  <c r="Q232" i="8"/>
  <c r="R232" i="8"/>
  <c r="O232" i="8"/>
  <c r="P232" i="8"/>
  <c r="K232" i="8"/>
  <c r="L232" i="8"/>
  <c r="M232" i="8"/>
  <c r="H232" i="8"/>
  <c r="D232" i="8"/>
  <c r="I232" i="8"/>
  <c r="E232" i="8"/>
  <c r="J232" i="8"/>
  <c r="F232" i="8"/>
  <c r="C232" i="8"/>
  <c r="G232" i="8"/>
  <c r="N232" i="8"/>
  <c r="Q234" i="8"/>
  <c r="R234" i="8"/>
  <c r="S234" i="8"/>
  <c r="T234" i="8"/>
  <c r="N234" i="8"/>
  <c r="O234" i="8"/>
  <c r="M234" i="8"/>
  <c r="P234" i="8"/>
  <c r="K234" i="8"/>
  <c r="J234" i="8"/>
  <c r="F234" i="8"/>
  <c r="L234" i="8"/>
  <c r="G234" i="8"/>
  <c r="H234" i="8"/>
  <c r="D234" i="8"/>
  <c r="E234" i="8"/>
  <c r="I234" i="8"/>
  <c r="C234" i="8"/>
  <c r="S236" i="8"/>
  <c r="T236" i="8"/>
  <c r="Q236" i="8"/>
  <c r="R236" i="8"/>
  <c r="O236" i="8"/>
  <c r="P236" i="8"/>
  <c r="N236" i="8"/>
  <c r="K236" i="8"/>
  <c r="L236" i="8"/>
  <c r="M236" i="8"/>
  <c r="H236" i="8"/>
  <c r="D236" i="8"/>
  <c r="I236" i="8"/>
  <c r="E236" i="8"/>
  <c r="J236" i="8"/>
  <c r="F236" i="8"/>
  <c r="C236" i="8"/>
  <c r="G236" i="8"/>
  <c r="Q238" i="8"/>
  <c r="R238" i="8"/>
  <c r="S238" i="8"/>
  <c r="T238" i="8"/>
  <c r="N238" i="8"/>
  <c r="O238" i="8"/>
  <c r="M238" i="8"/>
  <c r="K238" i="8"/>
  <c r="P238" i="8"/>
  <c r="J238" i="8"/>
  <c r="F238" i="8"/>
  <c r="G238" i="8"/>
  <c r="L238" i="8"/>
  <c r="H238" i="8"/>
  <c r="D238" i="8"/>
  <c r="E238" i="8"/>
  <c r="I238" i="8"/>
  <c r="C238" i="8"/>
  <c r="S240" i="8"/>
  <c r="T240" i="8"/>
  <c r="Q240" i="8"/>
  <c r="R240" i="8"/>
  <c r="O240" i="8"/>
  <c r="P240" i="8"/>
  <c r="K240" i="8"/>
  <c r="N240" i="8"/>
  <c r="L240" i="8"/>
  <c r="M240" i="8"/>
  <c r="H240" i="8"/>
  <c r="D240" i="8"/>
  <c r="I240" i="8"/>
  <c r="E240" i="8"/>
  <c r="J240" i="8"/>
  <c r="F240" i="8"/>
  <c r="G240" i="8"/>
  <c r="C240" i="8"/>
  <c r="Q242" i="8"/>
  <c r="R242" i="8"/>
  <c r="S242" i="8"/>
  <c r="T242" i="8"/>
  <c r="N242" i="8"/>
  <c r="O242" i="8"/>
  <c r="P242" i="8"/>
  <c r="M242" i="8"/>
  <c r="K242" i="8"/>
  <c r="J242" i="8"/>
  <c r="F242" i="8"/>
  <c r="G242" i="8"/>
  <c r="H242" i="8"/>
  <c r="D242" i="8"/>
  <c r="E242" i="8"/>
  <c r="I242" i="8"/>
  <c r="C242" i="8"/>
  <c r="L242" i="8"/>
  <c r="S244" i="8"/>
  <c r="T244" i="8"/>
  <c r="Q244" i="8"/>
  <c r="R244" i="8"/>
  <c r="O244" i="8"/>
  <c r="P244" i="8"/>
  <c r="K244" i="8"/>
  <c r="L244" i="8"/>
  <c r="N244" i="8"/>
  <c r="M244" i="8"/>
  <c r="H244" i="8"/>
  <c r="D244" i="8"/>
  <c r="I244" i="8"/>
  <c r="E244" i="8"/>
  <c r="J244" i="8"/>
  <c r="F244" i="8"/>
  <c r="G244" i="8"/>
  <c r="C244" i="8"/>
  <c r="Q246" i="8"/>
  <c r="R246" i="8"/>
  <c r="S246" i="8"/>
  <c r="T246" i="8"/>
  <c r="N246" i="8"/>
  <c r="O246" i="8"/>
  <c r="M246" i="8"/>
  <c r="P246" i="8"/>
  <c r="K246" i="8"/>
  <c r="L246" i="8"/>
  <c r="J246" i="8"/>
  <c r="F246" i="8"/>
  <c r="G246" i="8"/>
  <c r="H246" i="8"/>
  <c r="D246" i="8"/>
  <c r="I246" i="8"/>
  <c r="C246" i="8"/>
  <c r="E246" i="8"/>
  <c r="S248" i="8"/>
  <c r="T248" i="8"/>
  <c r="Q248" i="8"/>
  <c r="R248" i="8"/>
  <c r="O248" i="8"/>
  <c r="P248" i="8"/>
  <c r="K248" i="8"/>
  <c r="L248" i="8"/>
  <c r="M248" i="8"/>
  <c r="N248" i="8"/>
  <c r="H248" i="8"/>
  <c r="D248" i="8"/>
  <c r="I248" i="8"/>
  <c r="E248" i="8"/>
  <c r="J248" i="8"/>
  <c r="F248" i="8"/>
  <c r="C248" i="8"/>
  <c r="G248" i="8"/>
  <c r="R250" i="8"/>
  <c r="S250" i="8"/>
  <c r="T250" i="8"/>
  <c r="Q250" i="8"/>
  <c r="N250" i="8"/>
  <c r="O250" i="8"/>
  <c r="M250" i="8"/>
  <c r="P250" i="8"/>
  <c r="K250" i="8"/>
  <c r="J250" i="8"/>
  <c r="F250" i="8"/>
  <c r="L250" i="8"/>
  <c r="G250" i="8"/>
  <c r="H250" i="8"/>
  <c r="D250" i="8"/>
  <c r="E250" i="8"/>
  <c r="I250" i="8"/>
  <c r="C250" i="8"/>
  <c r="S252" i="8"/>
  <c r="T252" i="8"/>
  <c r="R252" i="8"/>
  <c r="O252" i="8"/>
  <c r="P252" i="8"/>
  <c r="Q252" i="8"/>
  <c r="N252" i="8"/>
  <c r="K252" i="8"/>
  <c r="L252" i="8"/>
  <c r="M252" i="8"/>
  <c r="H252" i="8"/>
  <c r="D252" i="8"/>
  <c r="I252" i="8"/>
  <c r="E252" i="8"/>
  <c r="J252" i="8"/>
  <c r="F252" i="8"/>
  <c r="C252" i="8"/>
  <c r="G252" i="8"/>
  <c r="R254" i="8"/>
  <c r="S254" i="8"/>
  <c r="T254" i="8"/>
  <c r="Q254" i="8"/>
  <c r="N254" i="8"/>
  <c r="O254" i="8"/>
  <c r="M254" i="8"/>
  <c r="K254" i="8"/>
  <c r="J254" i="8"/>
  <c r="F254" i="8"/>
  <c r="P254" i="8"/>
  <c r="G254" i="8"/>
  <c r="L254" i="8"/>
  <c r="H254" i="8"/>
  <c r="D254" i="8"/>
  <c r="E254" i="8"/>
  <c r="I254" i="8"/>
  <c r="C254" i="8"/>
  <c r="S256" i="8"/>
  <c r="T256" i="8"/>
  <c r="R256" i="8"/>
  <c r="O256" i="8"/>
  <c r="P256" i="8"/>
  <c r="Q256" i="8"/>
  <c r="K256" i="8"/>
  <c r="N256" i="8"/>
  <c r="L256" i="8"/>
  <c r="M256" i="8"/>
  <c r="H256" i="8"/>
  <c r="D256" i="8"/>
  <c r="I256" i="8"/>
  <c r="E256" i="8"/>
  <c r="J256" i="8"/>
  <c r="F256" i="8"/>
  <c r="G256" i="8"/>
  <c r="C256" i="8"/>
  <c r="R258" i="8"/>
  <c r="S258" i="8"/>
  <c r="T258" i="8"/>
  <c r="Q258" i="8"/>
  <c r="N258" i="8"/>
  <c r="O258" i="8"/>
  <c r="P258" i="8"/>
  <c r="M258" i="8"/>
  <c r="K258" i="8"/>
  <c r="J258" i="8"/>
  <c r="F258" i="8"/>
  <c r="G258" i="8"/>
  <c r="H258" i="8"/>
  <c r="D258" i="8"/>
  <c r="L258" i="8"/>
  <c r="E258" i="8"/>
  <c r="C258" i="8"/>
  <c r="I258" i="8"/>
  <c r="R262" i="8"/>
  <c r="S262" i="8"/>
  <c r="T262" i="8"/>
  <c r="Q262" i="8"/>
  <c r="N262" i="8"/>
  <c r="O262" i="8"/>
  <c r="M262" i="8"/>
  <c r="P262" i="8"/>
  <c r="K262" i="8"/>
  <c r="L262" i="8"/>
  <c r="J262" i="8"/>
  <c r="F262" i="8"/>
  <c r="G262" i="8"/>
  <c r="H262" i="8"/>
  <c r="I262" i="8"/>
  <c r="D262" i="8"/>
  <c r="E262" i="8"/>
  <c r="C262" i="8"/>
  <c r="S264" i="8"/>
  <c r="T264" i="8"/>
  <c r="R264" i="8"/>
  <c r="O264" i="8"/>
  <c r="P264" i="8"/>
  <c r="Q264" i="8"/>
  <c r="K264" i="8"/>
  <c r="L264" i="8"/>
  <c r="M264" i="8"/>
  <c r="H264" i="8"/>
  <c r="N264" i="8"/>
  <c r="I264" i="8"/>
  <c r="E264" i="8"/>
  <c r="J264" i="8"/>
  <c r="F264" i="8"/>
  <c r="C264" i="8"/>
  <c r="G264" i="8"/>
  <c r="D264" i="8"/>
  <c r="R266" i="8"/>
  <c r="S266" i="8"/>
  <c r="T266" i="8"/>
  <c r="Q266" i="8"/>
  <c r="N266" i="8"/>
  <c r="O266" i="8"/>
  <c r="M266" i="8"/>
  <c r="P266" i="8"/>
  <c r="K266" i="8"/>
  <c r="J266" i="8"/>
  <c r="F266" i="8"/>
  <c r="L266" i="8"/>
  <c r="G266" i="8"/>
  <c r="H266" i="8"/>
  <c r="E266" i="8"/>
  <c r="D266" i="8"/>
  <c r="I266" i="8"/>
  <c r="C266" i="8"/>
  <c r="S268" i="8"/>
  <c r="T268" i="8"/>
  <c r="R268" i="8"/>
  <c r="O268" i="8"/>
  <c r="P268" i="8"/>
  <c r="Q268" i="8"/>
  <c r="N268" i="8"/>
  <c r="K268" i="8"/>
  <c r="L268" i="8"/>
  <c r="M268" i="8"/>
  <c r="H268" i="8"/>
  <c r="I268" i="8"/>
  <c r="E268" i="8"/>
  <c r="J268" i="8"/>
  <c r="F268" i="8"/>
  <c r="C268" i="8"/>
  <c r="D268" i="8"/>
  <c r="G268" i="8"/>
  <c r="R270" i="8"/>
  <c r="S270" i="8"/>
  <c r="T270" i="8"/>
  <c r="Q270" i="8"/>
  <c r="N270" i="8"/>
  <c r="O270" i="8"/>
  <c r="M270" i="8"/>
  <c r="K270" i="8"/>
  <c r="J270" i="8"/>
  <c r="F270" i="8"/>
  <c r="G270" i="8"/>
  <c r="P270" i="8"/>
  <c r="L270" i="8"/>
  <c r="H270" i="8"/>
  <c r="D270" i="8"/>
  <c r="E270" i="8"/>
  <c r="I270" i="8"/>
  <c r="C270" i="8"/>
  <c r="S272" i="8"/>
  <c r="T272" i="8"/>
  <c r="R272" i="8"/>
  <c r="O272" i="8"/>
  <c r="P272" i="8"/>
  <c r="Q272" i="8"/>
  <c r="K272" i="8"/>
  <c r="N272" i="8"/>
  <c r="L272" i="8"/>
  <c r="M272" i="8"/>
  <c r="H272" i="8"/>
  <c r="I272" i="8"/>
  <c r="E272" i="8"/>
  <c r="J272" i="8"/>
  <c r="F272" i="8"/>
  <c r="G272" i="8"/>
  <c r="C272" i="8"/>
  <c r="D272" i="8"/>
  <c r="R274" i="8"/>
  <c r="S274" i="8"/>
  <c r="T274" i="8"/>
  <c r="Q274" i="8"/>
  <c r="N274" i="8"/>
  <c r="O274" i="8"/>
  <c r="P274" i="8"/>
  <c r="M274" i="8"/>
  <c r="K274" i="8"/>
  <c r="J274" i="8"/>
  <c r="F274" i="8"/>
  <c r="G274" i="8"/>
  <c r="H274" i="8"/>
  <c r="D274" i="8"/>
  <c r="L274" i="8"/>
  <c r="E274" i="8"/>
  <c r="C274" i="8"/>
  <c r="I274" i="8"/>
  <c r="S276" i="8"/>
  <c r="T276" i="8"/>
  <c r="R276" i="8"/>
  <c r="O276" i="8"/>
  <c r="P276" i="8"/>
  <c r="Q276" i="8"/>
  <c r="K276" i="8"/>
  <c r="L276" i="8"/>
  <c r="N276" i="8"/>
  <c r="M276" i="8"/>
  <c r="H276" i="8"/>
  <c r="I276" i="8"/>
  <c r="E276" i="8"/>
  <c r="J276" i="8"/>
  <c r="F276" i="8"/>
  <c r="G276" i="8"/>
  <c r="C276" i="8"/>
  <c r="D276" i="8"/>
  <c r="R278" i="8"/>
  <c r="S278" i="8"/>
  <c r="T278" i="8"/>
  <c r="Q278" i="8"/>
  <c r="N278" i="8"/>
  <c r="O278" i="8"/>
  <c r="M278" i="8"/>
  <c r="P278" i="8"/>
  <c r="K278" i="8"/>
  <c r="L278" i="8"/>
  <c r="J278" i="8"/>
  <c r="F278" i="8"/>
  <c r="G278" i="8"/>
  <c r="H278" i="8"/>
  <c r="I278" i="8"/>
  <c r="D278" i="8"/>
  <c r="E278" i="8"/>
  <c r="C278" i="8"/>
  <c r="S280" i="8"/>
  <c r="T280" i="8"/>
  <c r="R280" i="8"/>
  <c r="O280" i="8"/>
  <c r="P280" i="8"/>
  <c r="Q280" i="8"/>
  <c r="K280" i="8"/>
  <c r="L280" i="8"/>
  <c r="M280" i="8"/>
  <c r="H280" i="8"/>
  <c r="I280" i="8"/>
  <c r="E280" i="8"/>
  <c r="N280" i="8"/>
  <c r="J280" i="8"/>
  <c r="F280" i="8"/>
  <c r="C280" i="8"/>
  <c r="G280" i="8"/>
  <c r="D280" i="8"/>
  <c r="R282" i="8"/>
  <c r="S282" i="8"/>
  <c r="T282" i="8"/>
  <c r="Q282" i="8"/>
  <c r="N282" i="8"/>
  <c r="O282" i="8"/>
  <c r="M282" i="8"/>
  <c r="P282" i="8"/>
  <c r="K282" i="8"/>
  <c r="J282" i="8"/>
  <c r="F282" i="8"/>
  <c r="L282" i="8"/>
  <c r="G282" i="8"/>
  <c r="H282" i="8"/>
  <c r="E282" i="8"/>
  <c r="D282" i="8"/>
  <c r="I282" i="8"/>
  <c r="C282" i="8"/>
  <c r="S284" i="8"/>
  <c r="T284" i="8"/>
  <c r="R284" i="8"/>
  <c r="O284" i="8"/>
  <c r="P284" i="8"/>
  <c r="Q284" i="8"/>
  <c r="N284" i="8"/>
  <c r="K284" i="8"/>
  <c r="L284" i="8"/>
  <c r="M284" i="8"/>
  <c r="H284" i="8"/>
  <c r="I284" i="8"/>
  <c r="E284" i="8"/>
  <c r="J284" i="8"/>
  <c r="F284" i="8"/>
  <c r="C284" i="8"/>
  <c r="D284" i="8"/>
  <c r="G284" i="8"/>
  <c r="R286" i="8"/>
  <c r="S286" i="8"/>
  <c r="T286" i="8"/>
  <c r="Q286" i="8"/>
  <c r="N286" i="8"/>
  <c r="O286" i="8"/>
  <c r="M286" i="8"/>
  <c r="K286" i="8"/>
  <c r="J286" i="8"/>
  <c r="F286" i="8"/>
  <c r="G286" i="8"/>
  <c r="L286" i="8"/>
  <c r="H286" i="8"/>
  <c r="D286" i="8"/>
  <c r="P286" i="8"/>
  <c r="E286" i="8"/>
  <c r="I286" i="8"/>
  <c r="C286" i="8"/>
  <c r="S288" i="8"/>
  <c r="T288" i="8"/>
  <c r="R288" i="8"/>
  <c r="O288" i="8"/>
  <c r="P288" i="8"/>
  <c r="Q288" i="8"/>
  <c r="K288" i="8"/>
  <c r="N288" i="8"/>
  <c r="L288" i="8"/>
  <c r="M288" i="8"/>
  <c r="H288" i="8"/>
  <c r="I288" i="8"/>
  <c r="E288" i="8"/>
  <c r="J288" i="8"/>
  <c r="F288" i="8"/>
  <c r="G288" i="8"/>
  <c r="C288" i="8"/>
  <c r="D288" i="8"/>
  <c r="R290" i="8"/>
  <c r="S290" i="8"/>
  <c r="T290" i="8"/>
  <c r="Q290" i="8"/>
  <c r="N290" i="8"/>
  <c r="O290" i="8"/>
  <c r="P290" i="8"/>
  <c r="M290" i="8"/>
  <c r="K290" i="8"/>
  <c r="J290" i="8"/>
  <c r="F290" i="8"/>
  <c r="G290" i="8"/>
  <c r="H290" i="8"/>
  <c r="D290" i="8"/>
  <c r="L290" i="8"/>
  <c r="E290" i="8"/>
  <c r="C290" i="8"/>
  <c r="I290" i="8"/>
  <c r="T36" i="8"/>
  <c r="P36" i="8"/>
  <c r="L36" i="8"/>
  <c r="H36" i="8"/>
  <c r="S36" i="8"/>
  <c r="N36" i="8"/>
  <c r="J36" i="8"/>
  <c r="K36" i="8"/>
  <c r="E36" i="8"/>
  <c r="R36" i="8"/>
  <c r="M36" i="8"/>
  <c r="O36" i="8"/>
  <c r="Q36" i="8"/>
  <c r="I36" i="8"/>
  <c r="G36" i="8"/>
  <c r="C36" i="8"/>
  <c r="F36" i="8"/>
  <c r="D36" i="8"/>
  <c r="Q27" i="8"/>
  <c r="S27" i="8"/>
  <c r="M27" i="8"/>
  <c r="I27" i="8"/>
  <c r="R27" i="8"/>
  <c r="O27" i="8"/>
  <c r="K27" i="8"/>
  <c r="H27" i="8"/>
  <c r="G27" i="8"/>
  <c r="F27" i="8"/>
  <c r="J27" i="8"/>
  <c r="P27" i="8"/>
  <c r="L27" i="8"/>
  <c r="T27" i="8"/>
  <c r="N27" i="8"/>
  <c r="E27" i="8"/>
  <c r="C27" i="8"/>
  <c r="D27" i="8"/>
  <c r="Q23" i="8"/>
  <c r="P23" i="8"/>
  <c r="M23" i="8"/>
  <c r="I23" i="8"/>
  <c r="T23" i="8"/>
  <c r="S23" i="8"/>
  <c r="O23" i="8"/>
  <c r="K23" i="8"/>
  <c r="R23" i="8"/>
  <c r="L23" i="8"/>
  <c r="N23" i="8"/>
  <c r="J23" i="8"/>
  <c r="H23" i="8"/>
  <c r="C23" i="8"/>
  <c r="D23" i="8"/>
  <c r="G23" i="8"/>
  <c r="F23" i="8"/>
  <c r="E23" i="8"/>
  <c r="S33" i="8"/>
  <c r="T33" i="8"/>
  <c r="O33" i="8"/>
  <c r="K33" i="8"/>
  <c r="G33" i="8"/>
  <c r="M33" i="8"/>
  <c r="I33" i="8"/>
  <c r="R33" i="8"/>
  <c r="P33" i="8"/>
  <c r="J33" i="8"/>
  <c r="H33" i="8"/>
  <c r="L33" i="8"/>
  <c r="Q33" i="8"/>
  <c r="N33" i="8"/>
  <c r="F33" i="8"/>
  <c r="E33" i="8"/>
  <c r="C33" i="8"/>
  <c r="D33" i="8"/>
  <c r="Q35" i="8"/>
  <c r="S35" i="8"/>
  <c r="R35" i="8"/>
  <c r="M35" i="8"/>
  <c r="I35" i="8"/>
  <c r="O35" i="8"/>
  <c r="K35" i="8"/>
  <c r="T35" i="8"/>
  <c r="F35" i="8"/>
  <c r="P35" i="8"/>
  <c r="J35" i="8"/>
  <c r="L35" i="8"/>
  <c r="N35" i="8"/>
  <c r="C35" i="8"/>
  <c r="E35" i="8"/>
  <c r="G35" i="8"/>
  <c r="D35" i="8"/>
  <c r="H35" i="8"/>
  <c r="S57" i="8"/>
  <c r="T57" i="8"/>
  <c r="O57" i="8"/>
  <c r="K57" i="8"/>
  <c r="G57" i="8"/>
  <c r="M57" i="8"/>
  <c r="I57" i="8"/>
  <c r="J57" i="8"/>
  <c r="R57" i="8"/>
  <c r="L57" i="8"/>
  <c r="N57" i="8"/>
  <c r="Q57" i="8"/>
  <c r="P57" i="8"/>
  <c r="E57" i="8"/>
  <c r="H57" i="8"/>
  <c r="F57" i="8"/>
  <c r="D57" i="8"/>
  <c r="C57" i="8"/>
  <c r="S53" i="8"/>
  <c r="T53" i="8"/>
  <c r="O53" i="8"/>
  <c r="K53" i="8"/>
  <c r="G53" i="8"/>
  <c r="R53" i="8"/>
  <c r="Q53" i="8"/>
  <c r="M53" i="8"/>
  <c r="I53" i="8"/>
  <c r="N53" i="8"/>
  <c r="P53" i="8"/>
  <c r="L53" i="8"/>
  <c r="F53" i="8"/>
  <c r="D53" i="8"/>
  <c r="H53" i="8"/>
  <c r="E53" i="8"/>
  <c r="J53" i="8"/>
  <c r="C53" i="8"/>
  <c r="S49" i="8"/>
  <c r="T49" i="8"/>
  <c r="O49" i="8"/>
  <c r="K49" i="8"/>
  <c r="G49" i="8"/>
  <c r="M49" i="8"/>
  <c r="I49" i="8"/>
  <c r="Q49" i="8"/>
  <c r="J49" i="8"/>
  <c r="H49" i="8"/>
  <c r="L49" i="8"/>
  <c r="R49" i="8"/>
  <c r="N49" i="8"/>
  <c r="P49" i="8"/>
  <c r="F49" i="8"/>
  <c r="E49" i="8"/>
  <c r="C49" i="8"/>
  <c r="D49" i="8"/>
  <c r="R66" i="8"/>
  <c r="Q66" i="8"/>
  <c r="N66" i="8"/>
  <c r="J66" i="8"/>
  <c r="T66" i="8"/>
  <c r="P66" i="8"/>
  <c r="L66" i="8"/>
  <c r="M66" i="8"/>
  <c r="S66" i="8"/>
  <c r="O66" i="8"/>
  <c r="K66" i="8"/>
  <c r="H66" i="8"/>
  <c r="C66" i="8"/>
  <c r="D66" i="8"/>
  <c r="G66" i="8"/>
  <c r="I66" i="8"/>
  <c r="F66" i="8"/>
  <c r="E66" i="8"/>
  <c r="R78" i="8"/>
  <c r="T78" i="8"/>
  <c r="S78" i="8"/>
  <c r="N78" i="8"/>
  <c r="J78" i="8"/>
  <c r="P78" i="8"/>
  <c r="L78" i="8"/>
  <c r="K78" i="8"/>
  <c r="M78" i="8"/>
  <c r="Q78" i="8"/>
  <c r="O78" i="8"/>
  <c r="I78" i="8"/>
  <c r="C78" i="8"/>
  <c r="D78" i="8"/>
  <c r="E78" i="8"/>
  <c r="H78" i="8"/>
  <c r="F78" i="8"/>
  <c r="G78" i="8"/>
  <c r="R74" i="8"/>
  <c r="N74" i="8"/>
  <c r="J74" i="8"/>
  <c r="S74" i="8"/>
  <c r="T74" i="8"/>
  <c r="Q74" i="8"/>
  <c r="P74" i="8"/>
  <c r="L74" i="8"/>
  <c r="M74" i="8"/>
  <c r="O74" i="8"/>
  <c r="G74" i="8"/>
  <c r="F74" i="8"/>
  <c r="H74" i="8"/>
  <c r="D74" i="8"/>
  <c r="C74" i="8"/>
  <c r="K74" i="8"/>
  <c r="I74" i="8"/>
  <c r="E74" i="8"/>
  <c r="R70" i="8"/>
  <c r="T70" i="8"/>
  <c r="N70" i="8"/>
  <c r="J70" i="8"/>
  <c r="S70" i="8"/>
  <c r="P70" i="8"/>
  <c r="L70" i="8"/>
  <c r="Q70" i="8"/>
  <c r="I70" i="8"/>
  <c r="H70" i="8"/>
  <c r="G70" i="8"/>
  <c r="K70" i="8"/>
  <c r="M70" i="8"/>
  <c r="O70" i="8"/>
  <c r="F70" i="8"/>
  <c r="D70" i="8"/>
  <c r="E70" i="8"/>
  <c r="C70" i="8"/>
  <c r="Q95" i="8"/>
  <c r="M95" i="8"/>
  <c r="I95" i="8"/>
  <c r="T95" i="8"/>
  <c r="S95" i="8"/>
  <c r="O95" i="8"/>
  <c r="K95" i="8"/>
  <c r="L95" i="8"/>
  <c r="F95" i="8"/>
  <c r="N95" i="8"/>
  <c r="P95" i="8"/>
  <c r="R95" i="8"/>
  <c r="G95" i="8"/>
  <c r="H95" i="8"/>
  <c r="C95" i="8"/>
  <c r="D95" i="8"/>
  <c r="J95" i="8"/>
  <c r="E95" i="8"/>
  <c r="Q91" i="8"/>
  <c r="M91" i="8"/>
  <c r="I91" i="8"/>
  <c r="S91" i="8"/>
  <c r="R91" i="8"/>
  <c r="O91" i="8"/>
  <c r="K91" i="8"/>
  <c r="P91" i="8"/>
  <c r="H91" i="8"/>
  <c r="G91" i="8"/>
  <c r="F91" i="8"/>
  <c r="J91" i="8"/>
  <c r="L91" i="8"/>
  <c r="T91" i="8"/>
  <c r="N91" i="8"/>
  <c r="C91" i="8"/>
  <c r="E91" i="8"/>
  <c r="D91" i="8"/>
  <c r="Q87" i="8"/>
  <c r="M87" i="8"/>
  <c r="I87" i="8"/>
  <c r="T87" i="8"/>
  <c r="O87" i="8"/>
  <c r="K87" i="8"/>
  <c r="R87" i="8"/>
  <c r="L87" i="8"/>
  <c r="F87" i="8"/>
  <c r="S87" i="8"/>
  <c r="N87" i="8"/>
  <c r="P87" i="8"/>
  <c r="J87" i="8"/>
  <c r="H87" i="8"/>
  <c r="C87" i="8"/>
  <c r="D87" i="8"/>
  <c r="G87" i="8"/>
  <c r="E87" i="8"/>
  <c r="Q83" i="8"/>
  <c r="S83" i="8"/>
  <c r="R83" i="8"/>
  <c r="M83" i="8"/>
  <c r="I83" i="8"/>
  <c r="O83" i="8"/>
  <c r="K83" i="8"/>
  <c r="P83" i="8"/>
  <c r="F83" i="8"/>
  <c r="J83" i="8"/>
  <c r="T83" i="8"/>
  <c r="L83" i="8"/>
  <c r="N83" i="8"/>
  <c r="G83" i="8"/>
  <c r="C83" i="8"/>
  <c r="E83" i="8"/>
  <c r="H83" i="8"/>
  <c r="D83" i="8"/>
  <c r="R104" i="8"/>
  <c r="S104" i="8"/>
  <c r="T104" i="8"/>
  <c r="P104" i="8"/>
  <c r="O104" i="8"/>
  <c r="K104" i="8"/>
  <c r="L104" i="8"/>
  <c r="M104" i="8"/>
  <c r="G104" i="8"/>
  <c r="C104" i="8"/>
  <c r="H104" i="8"/>
  <c r="D104" i="8"/>
  <c r="E104" i="8"/>
  <c r="Q104" i="8"/>
  <c r="J104" i="8"/>
  <c r="I104" i="8"/>
  <c r="N104" i="8"/>
  <c r="F104" i="8"/>
  <c r="T106" i="8"/>
  <c r="P106" i="8"/>
  <c r="Q106" i="8"/>
  <c r="R106" i="8"/>
  <c r="S106" i="8"/>
  <c r="M106" i="8"/>
  <c r="N106" i="8"/>
  <c r="O106" i="8"/>
  <c r="K106" i="8"/>
  <c r="I106" i="8"/>
  <c r="E106" i="8"/>
  <c r="L106" i="8"/>
  <c r="J106" i="8"/>
  <c r="F106" i="8"/>
  <c r="C106" i="8"/>
  <c r="H106" i="8"/>
  <c r="G106" i="8"/>
  <c r="D106" i="8"/>
  <c r="R108" i="8"/>
  <c r="S108" i="8"/>
  <c r="T108" i="8"/>
  <c r="O108" i="8"/>
  <c r="K108" i="8"/>
  <c r="Q108" i="8"/>
  <c r="L108" i="8"/>
  <c r="P108" i="8"/>
  <c r="M108" i="8"/>
  <c r="N108" i="8"/>
  <c r="G108" i="8"/>
  <c r="C108" i="8"/>
  <c r="H108" i="8"/>
  <c r="D108" i="8"/>
  <c r="I108" i="8"/>
  <c r="F108" i="8"/>
  <c r="E108" i="8"/>
  <c r="J108" i="8"/>
  <c r="T110" i="8"/>
  <c r="P110" i="8"/>
  <c r="Q110" i="8"/>
  <c r="R110" i="8"/>
  <c r="M110" i="8"/>
  <c r="S110" i="8"/>
  <c r="N110" i="8"/>
  <c r="O110" i="8"/>
  <c r="K110" i="8"/>
  <c r="I110" i="8"/>
  <c r="E110" i="8"/>
  <c r="J110" i="8"/>
  <c r="F110" i="8"/>
  <c r="L110" i="8"/>
  <c r="G110" i="8"/>
  <c r="D110" i="8"/>
  <c r="C110" i="8"/>
  <c r="H110" i="8"/>
  <c r="R112" i="8"/>
  <c r="S112" i="8"/>
  <c r="T112" i="8"/>
  <c r="O112" i="8"/>
  <c r="K112" i="8"/>
  <c r="P112" i="8"/>
  <c r="L112" i="8"/>
  <c r="M112" i="8"/>
  <c r="Q112" i="8"/>
  <c r="G112" i="8"/>
  <c r="C112" i="8"/>
  <c r="N112" i="8"/>
  <c r="H112" i="8"/>
  <c r="D112" i="8"/>
  <c r="E112" i="8"/>
  <c r="J112" i="8"/>
  <c r="I112" i="8"/>
  <c r="F112" i="8"/>
  <c r="T114" i="8"/>
  <c r="Q114" i="8"/>
  <c r="R114" i="8"/>
  <c r="M114" i="8"/>
  <c r="N114" i="8"/>
  <c r="S114" i="8"/>
  <c r="O114" i="8"/>
  <c r="K114" i="8"/>
  <c r="P114" i="8"/>
  <c r="I114" i="8"/>
  <c r="E114" i="8"/>
  <c r="J114" i="8"/>
  <c r="F114" i="8"/>
  <c r="C114" i="8"/>
  <c r="H114" i="8"/>
  <c r="G114" i="8"/>
  <c r="L114" i="8"/>
  <c r="D114" i="8"/>
  <c r="R116" i="8"/>
  <c r="S116" i="8"/>
  <c r="T116" i="8"/>
  <c r="O116" i="8"/>
  <c r="K116" i="8"/>
  <c r="Q116" i="8"/>
  <c r="P116" i="8"/>
  <c r="L116" i="8"/>
  <c r="M116" i="8"/>
  <c r="G116" i="8"/>
  <c r="C116" i="8"/>
  <c r="H116" i="8"/>
  <c r="D116" i="8"/>
  <c r="N116" i="8"/>
  <c r="I116" i="8"/>
  <c r="F116" i="8"/>
  <c r="E116" i="8"/>
  <c r="J116" i="8"/>
  <c r="T118" i="8"/>
  <c r="Q118" i="8"/>
  <c r="R118" i="8"/>
  <c r="M118" i="8"/>
  <c r="N118" i="8"/>
  <c r="O118" i="8"/>
  <c r="K118" i="8"/>
  <c r="L118" i="8"/>
  <c r="I118" i="8"/>
  <c r="E118" i="8"/>
  <c r="S118" i="8"/>
  <c r="P118" i="8"/>
  <c r="J118" i="8"/>
  <c r="F118" i="8"/>
  <c r="G118" i="8"/>
  <c r="D118" i="8"/>
  <c r="C118" i="8"/>
  <c r="H118" i="8"/>
  <c r="R120" i="8"/>
  <c r="S120" i="8"/>
  <c r="T120" i="8"/>
  <c r="O120" i="8"/>
  <c r="K120" i="8"/>
  <c r="P120" i="8"/>
  <c r="L120" i="8"/>
  <c r="M120" i="8"/>
  <c r="G120" i="8"/>
  <c r="C120" i="8"/>
  <c r="Q120" i="8"/>
  <c r="H120" i="8"/>
  <c r="D120" i="8"/>
  <c r="N120" i="8"/>
  <c r="E120" i="8"/>
  <c r="J120" i="8"/>
  <c r="I120" i="8"/>
  <c r="F120" i="8"/>
  <c r="T122" i="8"/>
  <c r="Q122" i="8"/>
  <c r="R122" i="8"/>
  <c r="S122" i="8"/>
  <c r="M122" i="8"/>
  <c r="N122" i="8"/>
  <c r="O122" i="8"/>
  <c r="K122" i="8"/>
  <c r="I122" i="8"/>
  <c r="E122" i="8"/>
  <c r="L122" i="8"/>
  <c r="J122" i="8"/>
  <c r="F122" i="8"/>
  <c r="P122" i="8"/>
  <c r="C122" i="8"/>
  <c r="H122" i="8"/>
  <c r="G122" i="8"/>
  <c r="D122" i="8"/>
  <c r="R124" i="8"/>
  <c r="S124" i="8"/>
  <c r="T124" i="8"/>
  <c r="O124" i="8"/>
  <c r="K124" i="8"/>
  <c r="Q124" i="8"/>
  <c r="P124" i="8"/>
  <c r="L124" i="8"/>
  <c r="M124" i="8"/>
  <c r="N124" i="8"/>
  <c r="G124" i="8"/>
  <c r="C124" i="8"/>
  <c r="H124" i="8"/>
  <c r="D124" i="8"/>
  <c r="I124" i="8"/>
  <c r="F124" i="8"/>
  <c r="E124" i="8"/>
  <c r="J124" i="8"/>
  <c r="T126" i="8"/>
  <c r="Q126" i="8"/>
  <c r="R126" i="8"/>
  <c r="M126" i="8"/>
  <c r="S126" i="8"/>
  <c r="N126" i="8"/>
  <c r="O126" i="8"/>
  <c r="K126" i="8"/>
  <c r="I126" i="8"/>
  <c r="E126" i="8"/>
  <c r="J126" i="8"/>
  <c r="F126" i="8"/>
  <c r="L126" i="8"/>
  <c r="G126" i="8"/>
  <c r="P126" i="8"/>
  <c r="D126" i="8"/>
  <c r="C126" i="8"/>
  <c r="H126" i="8"/>
  <c r="R128" i="8"/>
  <c r="S128" i="8"/>
  <c r="T128" i="8"/>
  <c r="O128" i="8"/>
  <c r="K128" i="8"/>
  <c r="P128" i="8"/>
  <c r="L128" i="8"/>
  <c r="M128" i="8"/>
  <c r="G128" i="8"/>
  <c r="C128" i="8"/>
  <c r="N128" i="8"/>
  <c r="H128" i="8"/>
  <c r="D128" i="8"/>
  <c r="Q128" i="8"/>
  <c r="E128" i="8"/>
  <c r="J128" i="8"/>
  <c r="I128" i="8"/>
  <c r="F128" i="8"/>
  <c r="T130" i="8"/>
  <c r="Q130" i="8"/>
  <c r="R130" i="8"/>
  <c r="M130" i="8"/>
  <c r="N130" i="8"/>
  <c r="S130" i="8"/>
  <c r="O130" i="8"/>
  <c r="P130" i="8"/>
  <c r="I130" i="8"/>
  <c r="E130" i="8"/>
  <c r="J130" i="8"/>
  <c r="F130" i="8"/>
  <c r="K130" i="8"/>
  <c r="L130" i="8"/>
  <c r="C130" i="8"/>
  <c r="H130" i="8"/>
  <c r="G130" i="8"/>
  <c r="D130" i="8"/>
  <c r="R132" i="8"/>
  <c r="S132" i="8"/>
  <c r="T132" i="8"/>
  <c r="O132" i="8"/>
  <c r="Q132" i="8"/>
  <c r="P132" i="8"/>
  <c r="L132" i="8"/>
  <c r="M132" i="8"/>
  <c r="K132" i="8"/>
  <c r="G132" i="8"/>
  <c r="C132" i="8"/>
  <c r="H132" i="8"/>
  <c r="D132" i="8"/>
  <c r="N132" i="8"/>
  <c r="I132" i="8"/>
  <c r="F132" i="8"/>
  <c r="E132" i="8"/>
  <c r="J132" i="8"/>
  <c r="T134" i="8"/>
  <c r="Q134" i="8"/>
  <c r="R134" i="8"/>
  <c r="M134" i="8"/>
  <c r="N134" i="8"/>
  <c r="O134" i="8"/>
  <c r="L134" i="8"/>
  <c r="I134" i="8"/>
  <c r="E134" i="8"/>
  <c r="P134" i="8"/>
  <c r="J134" i="8"/>
  <c r="F134" i="8"/>
  <c r="S134" i="8"/>
  <c r="K134" i="8"/>
  <c r="G134" i="8"/>
  <c r="D134" i="8"/>
  <c r="C134" i="8"/>
  <c r="H134" i="8"/>
  <c r="R136" i="8"/>
  <c r="S136" i="8"/>
  <c r="T136" i="8"/>
  <c r="O136" i="8"/>
  <c r="P136" i="8"/>
  <c r="L136" i="8"/>
  <c r="M136" i="8"/>
  <c r="K136" i="8"/>
  <c r="G136" i="8"/>
  <c r="C136" i="8"/>
  <c r="H136" i="8"/>
  <c r="D136" i="8"/>
  <c r="E136" i="8"/>
  <c r="N136" i="8"/>
  <c r="J136" i="8"/>
  <c r="Q136" i="8"/>
  <c r="I136" i="8"/>
  <c r="F136" i="8"/>
  <c r="T138" i="8"/>
  <c r="Q138" i="8"/>
  <c r="R138" i="8"/>
  <c r="S138" i="8"/>
  <c r="M138" i="8"/>
  <c r="N138" i="8"/>
  <c r="O138" i="8"/>
  <c r="I138" i="8"/>
  <c r="E138" i="8"/>
  <c r="L138" i="8"/>
  <c r="J138" i="8"/>
  <c r="F138" i="8"/>
  <c r="P138" i="8"/>
  <c r="K138" i="8"/>
  <c r="C138" i="8"/>
  <c r="H138" i="8"/>
  <c r="G138" i="8"/>
  <c r="D138" i="8"/>
  <c r="R140" i="8"/>
  <c r="S140" i="8"/>
  <c r="T140" i="8"/>
  <c r="O140" i="8"/>
  <c r="Q140" i="8"/>
  <c r="P140" i="8"/>
  <c r="L140" i="8"/>
  <c r="M140" i="8"/>
  <c r="N140" i="8"/>
  <c r="K140" i="8"/>
  <c r="G140" i="8"/>
  <c r="C140" i="8"/>
  <c r="H140" i="8"/>
  <c r="D140" i="8"/>
  <c r="I140" i="8"/>
  <c r="F140" i="8"/>
  <c r="E140" i="8"/>
  <c r="J140" i="8"/>
  <c r="T142" i="8"/>
  <c r="Q142" i="8"/>
  <c r="R142" i="8"/>
  <c r="M142" i="8"/>
  <c r="S142" i="8"/>
  <c r="N142" i="8"/>
  <c r="O142" i="8"/>
  <c r="I142" i="8"/>
  <c r="E142" i="8"/>
  <c r="J142" i="8"/>
  <c r="F142" i="8"/>
  <c r="L142" i="8"/>
  <c r="K142" i="8"/>
  <c r="G142" i="8"/>
  <c r="D142" i="8"/>
  <c r="P142" i="8"/>
  <c r="C142" i="8"/>
  <c r="H142" i="8"/>
  <c r="R144" i="8"/>
  <c r="S144" i="8"/>
  <c r="T144" i="8"/>
  <c r="O144" i="8"/>
  <c r="P144" i="8"/>
  <c r="L144" i="8"/>
  <c r="M144" i="8"/>
  <c r="Q144" i="8"/>
  <c r="K144" i="8"/>
  <c r="G144" i="8"/>
  <c r="C144" i="8"/>
  <c r="N144" i="8"/>
  <c r="H144" i="8"/>
  <c r="D144" i="8"/>
  <c r="E144" i="8"/>
  <c r="J144" i="8"/>
  <c r="I144" i="8"/>
  <c r="F144" i="8"/>
  <c r="T146" i="8"/>
  <c r="Q146" i="8"/>
  <c r="M146" i="8"/>
  <c r="N146" i="8"/>
  <c r="S146" i="8"/>
  <c r="R146" i="8"/>
  <c r="O146" i="8"/>
  <c r="P146" i="8"/>
  <c r="I146" i="8"/>
  <c r="E146" i="8"/>
  <c r="J146" i="8"/>
  <c r="F146" i="8"/>
  <c r="K146" i="8"/>
  <c r="C146" i="8"/>
  <c r="L146" i="8"/>
  <c r="H146" i="8"/>
  <c r="G146" i="8"/>
  <c r="D146" i="8"/>
  <c r="R148" i="8"/>
  <c r="S148" i="8"/>
  <c r="T148" i="8"/>
  <c r="O148" i="8"/>
  <c r="Q148" i="8"/>
  <c r="P148" i="8"/>
  <c r="L148" i="8"/>
  <c r="M148" i="8"/>
  <c r="K148" i="8"/>
  <c r="G148" i="8"/>
  <c r="C148" i="8"/>
  <c r="H148" i="8"/>
  <c r="D148" i="8"/>
  <c r="N148" i="8"/>
  <c r="I148" i="8"/>
  <c r="F148" i="8"/>
  <c r="E148" i="8"/>
  <c r="J148" i="8"/>
  <c r="T150" i="8"/>
  <c r="Q150" i="8"/>
  <c r="R150" i="8"/>
  <c r="M150" i="8"/>
  <c r="N150" i="8"/>
  <c r="O150" i="8"/>
  <c r="L150" i="8"/>
  <c r="I150" i="8"/>
  <c r="E150" i="8"/>
  <c r="P150" i="8"/>
  <c r="J150" i="8"/>
  <c r="F150" i="8"/>
  <c r="K150" i="8"/>
  <c r="G150" i="8"/>
  <c r="D150" i="8"/>
  <c r="S150" i="8"/>
  <c r="C150" i="8"/>
  <c r="H150" i="8"/>
  <c r="R152" i="8"/>
  <c r="S152" i="8"/>
  <c r="T152" i="8"/>
  <c r="O152" i="8"/>
  <c r="P152" i="8"/>
  <c r="L152" i="8"/>
  <c r="M152" i="8"/>
  <c r="K152" i="8"/>
  <c r="G152" i="8"/>
  <c r="C152" i="8"/>
  <c r="Q152" i="8"/>
  <c r="H152" i="8"/>
  <c r="D152" i="8"/>
  <c r="E152" i="8"/>
  <c r="J152" i="8"/>
  <c r="N152" i="8"/>
  <c r="I152" i="8"/>
  <c r="F152" i="8"/>
  <c r="T154" i="8"/>
  <c r="Q154" i="8"/>
  <c r="S154" i="8"/>
  <c r="M154" i="8"/>
  <c r="N154" i="8"/>
  <c r="R154" i="8"/>
  <c r="O154" i="8"/>
  <c r="I154" i="8"/>
  <c r="E154" i="8"/>
  <c r="L154" i="8"/>
  <c r="J154" i="8"/>
  <c r="F154" i="8"/>
  <c r="P154" i="8"/>
  <c r="K154" i="8"/>
  <c r="C154" i="8"/>
  <c r="H154" i="8"/>
  <c r="G154" i="8"/>
  <c r="D154" i="8"/>
  <c r="R156" i="8"/>
  <c r="S156" i="8"/>
  <c r="T156" i="8"/>
  <c r="O156" i="8"/>
  <c r="Q156" i="8"/>
  <c r="P156" i="8"/>
  <c r="L156" i="8"/>
  <c r="M156" i="8"/>
  <c r="N156" i="8"/>
  <c r="K156" i="8"/>
  <c r="G156" i="8"/>
  <c r="C156" i="8"/>
  <c r="H156" i="8"/>
  <c r="D156" i="8"/>
  <c r="I156" i="8"/>
  <c r="F156" i="8"/>
  <c r="E156" i="8"/>
  <c r="J156" i="8"/>
  <c r="T158" i="8"/>
  <c r="Q158" i="8"/>
  <c r="R158" i="8"/>
  <c r="M158" i="8"/>
  <c r="S158" i="8"/>
  <c r="N158" i="8"/>
  <c r="O158" i="8"/>
  <c r="I158" i="8"/>
  <c r="E158" i="8"/>
  <c r="J158" i="8"/>
  <c r="F158" i="8"/>
  <c r="L158" i="8"/>
  <c r="K158" i="8"/>
  <c r="G158" i="8"/>
  <c r="D158" i="8"/>
  <c r="C158" i="8"/>
  <c r="P158" i="8"/>
  <c r="H158" i="8"/>
  <c r="R160" i="8"/>
  <c r="S160" i="8"/>
  <c r="T160" i="8"/>
  <c r="O160" i="8"/>
  <c r="P160" i="8"/>
  <c r="L160" i="8"/>
  <c r="M160" i="8"/>
  <c r="K160" i="8"/>
  <c r="G160" i="8"/>
  <c r="C160" i="8"/>
  <c r="N160" i="8"/>
  <c r="H160" i="8"/>
  <c r="D160" i="8"/>
  <c r="Q160" i="8"/>
  <c r="E160" i="8"/>
  <c r="J160" i="8"/>
  <c r="I160" i="8"/>
  <c r="F160" i="8"/>
  <c r="T162" i="8"/>
  <c r="Q162" i="8"/>
  <c r="M162" i="8"/>
  <c r="N162" i="8"/>
  <c r="S162" i="8"/>
  <c r="R162" i="8"/>
  <c r="O162" i="8"/>
  <c r="P162" i="8"/>
  <c r="I162" i="8"/>
  <c r="E162" i="8"/>
  <c r="J162" i="8"/>
  <c r="F162" i="8"/>
  <c r="K162" i="8"/>
  <c r="C162" i="8"/>
  <c r="H162" i="8"/>
  <c r="L162" i="8"/>
  <c r="G162" i="8"/>
  <c r="D162" i="8"/>
  <c r="R164" i="8"/>
  <c r="S164" i="8"/>
  <c r="T164" i="8"/>
  <c r="O164" i="8"/>
  <c r="Q164" i="8"/>
  <c r="P164" i="8"/>
  <c r="L164" i="8"/>
  <c r="M164" i="8"/>
  <c r="K164" i="8"/>
  <c r="G164" i="8"/>
  <c r="C164" i="8"/>
  <c r="H164" i="8"/>
  <c r="D164" i="8"/>
  <c r="N164" i="8"/>
  <c r="I164" i="8"/>
  <c r="F164" i="8"/>
  <c r="E164" i="8"/>
  <c r="J164" i="8"/>
  <c r="T166" i="8"/>
  <c r="Q166" i="8"/>
  <c r="R166" i="8"/>
  <c r="M166" i="8"/>
  <c r="N166" i="8"/>
  <c r="O166" i="8"/>
  <c r="S166" i="8"/>
  <c r="L166" i="8"/>
  <c r="I166" i="8"/>
  <c r="E166" i="8"/>
  <c r="P166" i="8"/>
  <c r="J166" i="8"/>
  <c r="F166" i="8"/>
  <c r="K166" i="8"/>
  <c r="G166" i="8"/>
  <c r="D166" i="8"/>
  <c r="C166" i="8"/>
  <c r="H166" i="8"/>
  <c r="R168" i="8"/>
  <c r="S168" i="8"/>
  <c r="T168" i="8"/>
  <c r="O168" i="8"/>
  <c r="P168" i="8"/>
  <c r="L168" i="8"/>
  <c r="M168" i="8"/>
  <c r="K168" i="8"/>
  <c r="G168" i="8"/>
  <c r="C168" i="8"/>
  <c r="H168" i="8"/>
  <c r="D168" i="8"/>
  <c r="E168" i="8"/>
  <c r="J168" i="8"/>
  <c r="I168" i="8"/>
  <c r="Q168" i="8"/>
  <c r="N168" i="8"/>
  <c r="F168" i="8"/>
  <c r="T170" i="8"/>
  <c r="Q170" i="8"/>
  <c r="S170" i="8"/>
  <c r="M170" i="8"/>
  <c r="N170" i="8"/>
  <c r="R170" i="8"/>
  <c r="O170" i="8"/>
  <c r="I170" i="8"/>
  <c r="E170" i="8"/>
  <c r="L170" i="8"/>
  <c r="J170" i="8"/>
  <c r="F170" i="8"/>
  <c r="P170" i="8"/>
  <c r="K170" i="8"/>
  <c r="C170" i="8"/>
  <c r="H170" i="8"/>
  <c r="G170" i="8"/>
  <c r="D170" i="8"/>
  <c r="R172" i="8"/>
  <c r="S172" i="8"/>
  <c r="T172" i="8"/>
  <c r="O172" i="8"/>
  <c r="Q172" i="8"/>
  <c r="P172" i="8"/>
  <c r="L172" i="8"/>
  <c r="M172" i="8"/>
  <c r="N172" i="8"/>
  <c r="K172" i="8"/>
  <c r="G172" i="8"/>
  <c r="C172" i="8"/>
  <c r="H172" i="8"/>
  <c r="D172" i="8"/>
  <c r="I172" i="8"/>
  <c r="F172" i="8"/>
  <c r="E172" i="8"/>
  <c r="J172" i="8"/>
  <c r="T174" i="8"/>
  <c r="Q174" i="8"/>
  <c r="R174" i="8"/>
  <c r="M174" i="8"/>
  <c r="S174" i="8"/>
  <c r="N174" i="8"/>
  <c r="O174" i="8"/>
  <c r="I174" i="8"/>
  <c r="E174" i="8"/>
  <c r="J174" i="8"/>
  <c r="F174" i="8"/>
  <c r="L174" i="8"/>
  <c r="P174" i="8"/>
  <c r="G174" i="8"/>
  <c r="D174" i="8"/>
  <c r="K174" i="8"/>
  <c r="C174" i="8"/>
  <c r="H174" i="8"/>
  <c r="R176" i="8"/>
  <c r="S176" i="8"/>
  <c r="T176" i="8"/>
  <c r="O176" i="8"/>
  <c r="P176" i="8"/>
  <c r="L176" i="8"/>
  <c r="M176" i="8"/>
  <c r="Q176" i="8"/>
  <c r="K176" i="8"/>
  <c r="G176" i="8"/>
  <c r="C176" i="8"/>
  <c r="N176" i="8"/>
  <c r="H176" i="8"/>
  <c r="D176" i="8"/>
  <c r="E176" i="8"/>
  <c r="J176" i="8"/>
  <c r="I176" i="8"/>
  <c r="F176" i="8"/>
  <c r="T178" i="8"/>
  <c r="Q178" i="8"/>
  <c r="M178" i="8"/>
  <c r="N178" i="8"/>
  <c r="S178" i="8"/>
  <c r="R178" i="8"/>
  <c r="O178" i="8"/>
  <c r="P178" i="8"/>
  <c r="I178" i="8"/>
  <c r="E178" i="8"/>
  <c r="J178" i="8"/>
  <c r="F178" i="8"/>
  <c r="K178" i="8"/>
  <c r="C178" i="8"/>
  <c r="H178" i="8"/>
  <c r="G178" i="8"/>
  <c r="L178" i="8"/>
  <c r="D178" i="8"/>
  <c r="R180" i="8"/>
  <c r="S180" i="8"/>
  <c r="T180" i="8"/>
  <c r="O180" i="8"/>
  <c r="Q180" i="8"/>
  <c r="P180" i="8"/>
  <c r="L180" i="8"/>
  <c r="M180" i="8"/>
  <c r="K180" i="8"/>
  <c r="G180" i="8"/>
  <c r="C180" i="8"/>
  <c r="H180" i="8"/>
  <c r="D180" i="8"/>
  <c r="N180" i="8"/>
  <c r="I180" i="8"/>
  <c r="F180" i="8"/>
  <c r="E180" i="8"/>
  <c r="J180" i="8"/>
  <c r="T182" i="8"/>
  <c r="Q182" i="8"/>
  <c r="R182" i="8"/>
  <c r="M182" i="8"/>
  <c r="N182" i="8"/>
  <c r="O182" i="8"/>
  <c r="L182" i="8"/>
  <c r="I182" i="8"/>
  <c r="E182" i="8"/>
  <c r="S182" i="8"/>
  <c r="P182" i="8"/>
  <c r="J182" i="8"/>
  <c r="F182" i="8"/>
  <c r="G182" i="8"/>
  <c r="D182" i="8"/>
  <c r="K182" i="8"/>
  <c r="C182" i="8"/>
  <c r="H182" i="8"/>
  <c r="R184" i="8"/>
  <c r="S184" i="8"/>
  <c r="T184" i="8"/>
  <c r="O184" i="8"/>
  <c r="P184" i="8"/>
  <c r="L184" i="8"/>
  <c r="M184" i="8"/>
  <c r="K184" i="8"/>
  <c r="G184" i="8"/>
  <c r="C184" i="8"/>
  <c r="Q184" i="8"/>
  <c r="H184" i="8"/>
  <c r="D184" i="8"/>
  <c r="N184" i="8"/>
  <c r="E184" i="8"/>
  <c r="J184" i="8"/>
  <c r="I184" i="8"/>
  <c r="F184" i="8"/>
  <c r="T186" i="8"/>
  <c r="Q186" i="8"/>
  <c r="S186" i="8"/>
  <c r="M186" i="8"/>
  <c r="N186" i="8"/>
  <c r="R186" i="8"/>
  <c r="O186" i="8"/>
  <c r="I186" i="8"/>
  <c r="E186" i="8"/>
  <c r="L186" i="8"/>
  <c r="J186" i="8"/>
  <c r="F186" i="8"/>
  <c r="P186" i="8"/>
  <c r="K186" i="8"/>
  <c r="C186" i="8"/>
  <c r="H186" i="8"/>
  <c r="G186" i="8"/>
  <c r="D186" i="8"/>
  <c r="R188" i="8"/>
  <c r="S188" i="8"/>
  <c r="T188" i="8"/>
  <c r="O188" i="8"/>
  <c r="Q188" i="8"/>
  <c r="P188" i="8"/>
  <c r="L188" i="8"/>
  <c r="M188" i="8"/>
  <c r="N188" i="8"/>
  <c r="K188" i="8"/>
  <c r="G188" i="8"/>
  <c r="C188" i="8"/>
  <c r="H188" i="8"/>
  <c r="D188" i="8"/>
  <c r="I188" i="8"/>
  <c r="F188" i="8"/>
  <c r="E188" i="8"/>
  <c r="J188" i="8"/>
  <c r="T190" i="8"/>
  <c r="Q190" i="8"/>
  <c r="R190" i="8"/>
  <c r="M190" i="8"/>
  <c r="S190" i="8"/>
  <c r="N190" i="8"/>
  <c r="O190" i="8"/>
  <c r="I190" i="8"/>
  <c r="E190" i="8"/>
  <c r="J190" i="8"/>
  <c r="F190" i="8"/>
  <c r="L190" i="8"/>
  <c r="G190" i="8"/>
  <c r="P190" i="8"/>
  <c r="D190" i="8"/>
  <c r="K190" i="8"/>
  <c r="C190" i="8"/>
  <c r="H190" i="8"/>
  <c r="R192" i="8"/>
  <c r="S192" i="8"/>
  <c r="T192" i="8"/>
  <c r="O192" i="8"/>
  <c r="P192" i="8"/>
  <c r="L192" i="8"/>
  <c r="M192" i="8"/>
  <c r="K192" i="8"/>
  <c r="G192" i="8"/>
  <c r="C192" i="8"/>
  <c r="N192" i="8"/>
  <c r="H192" i="8"/>
  <c r="D192" i="8"/>
  <c r="Q192" i="8"/>
  <c r="E192" i="8"/>
  <c r="J192" i="8"/>
  <c r="I192" i="8"/>
  <c r="F192" i="8"/>
  <c r="Z44" i="12"/>
  <c r="Z44" i="11"/>
  <c r="F15" i="4"/>
  <c r="F16" i="4"/>
  <c r="F17" i="4"/>
  <c r="F18" i="4"/>
  <c r="F19" i="4"/>
  <c r="F20" i="4"/>
  <c r="F21" i="4"/>
  <c r="F22" i="4"/>
  <c r="F23" i="4"/>
  <c r="F24" i="4"/>
  <c r="F25" i="4"/>
  <c r="F26" i="4"/>
  <c r="F27" i="4"/>
  <c r="F28" i="4"/>
  <c r="F29" i="4"/>
  <c r="D242" i="4" s="1"/>
  <c r="F30" i="4"/>
  <c r="D243" i="4" s="1"/>
  <c r="F31" i="4"/>
  <c r="D244" i="4" s="1"/>
  <c r="F32" i="4"/>
  <c r="D245" i="4" s="1"/>
  <c r="F33" i="4"/>
  <c r="D246" i="4" s="1"/>
  <c r="F34" i="4"/>
  <c r="D247" i="4" s="1"/>
  <c r="F35" i="4"/>
  <c r="D248" i="4" s="1"/>
  <c r="F36" i="4"/>
  <c r="D249" i="4" s="1"/>
  <c r="F37" i="4"/>
  <c r="D250" i="4" s="1"/>
  <c r="F38" i="4"/>
  <c r="D251" i="4" s="1"/>
  <c r="F39" i="4"/>
  <c r="D252" i="4" s="1"/>
  <c r="F40" i="4"/>
  <c r="D253" i="4" s="1"/>
  <c r="F41" i="4"/>
  <c r="D254" i="4" s="1"/>
  <c r="F42" i="4"/>
  <c r="D255" i="4" s="1"/>
  <c r="F43" i="4"/>
  <c r="D256" i="4" s="1"/>
  <c r="D15" i="4"/>
  <c r="D16" i="4"/>
  <c r="D18" i="4"/>
  <c r="D19" i="4"/>
  <c r="D20" i="4"/>
  <c r="D21" i="4"/>
  <c r="D22" i="4"/>
  <c r="D23" i="4"/>
  <c r="D24" i="4"/>
  <c r="D25" i="4"/>
  <c r="D26" i="4"/>
  <c r="D27" i="4"/>
  <c r="D28" i="4"/>
  <c r="D29" i="4"/>
  <c r="D30" i="4"/>
  <c r="D31" i="4"/>
  <c r="D32" i="4"/>
  <c r="D33" i="4"/>
  <c r="D34" i="4"/>
  <c r="D35" i="4"/>
  <c r="D36" i="4"/>
  <c r="D37" i="4"/>
  <c r="D38" i="4"/>
  <c r="D39" i="4"/>
  <c r="D40" i="4"/>
  <c r="D41" i="4"/>
  <c r="D42" i="4"/>
  <c r="D43"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F14" i="4"/>
  <c r="D14" i="4"/>
  <c r="C14" i="4"/>
  <c r="C287" i="12" l="1"/>
  <c r="B287" i="12"/>
  <c r="B260" i="8" s="1"/>
  <c r="H194" i="8"/>
  <c r="F194" i="8"/>
  <c r="P194" i="8"/>
  <c r="N194" i="8"/>
  <c r="C194" i="8"/>
  <c r="J194" i="8"/>
  <c r="O194" i="8"/>
  <c r="M194" i="8"/>
  <c r="D194" i="8"/>
  <c r="K194" i="8"/>
  <c r="E194" i="8"/>
  <c r="R194" i="8"/>
  <c r="Q194" i="8"/>
  <c r="G194" i="8"/>
  <c r="L194" i="8"/>
  <c r="I194" i="8"/>
  <c r="S194" i="8"/>
  <c r="T194" i="8"/>
  <c r="B225" i="4"/>
  <c r="T260" i="8" l="1"/>
  <c r="T291" i="8" s="1"/>
  <c r="Q260" i="8"/>
  <c r="Q291" i="8" s="1"/>
  <c r="M260" i="8"/>
  <c r="M291" i="8" s="1"/>
  <c r="J260" i="8"/>
  <c r="J291" i="8" s="1"/>
  <c r="D260" i="8"/>
  <c r="D291" i="8" s="1"/>
  <c r="O260" i="8"/>
  <c r="O291" i="8" s="1"/>
  <c r="I260" i="8"/>
  <c r="I291" i="8" s="1"/>
  <c r="P260" i="8"/>
  <c r="P291" i="8" s="1"/>
  <c r="N260" i="8"/>
  <c r="N291" i="8" s="1"/>
  <c r="C260" i="8"/>
  <c r="C291" i="8" s="1"/>
  <c r="R260" i="8"/>
  <c r="R291" i="8" s="1"/>
  <c r="K260" i="8"/>
  <c r="K291" i="8" s="1"/>
  <c r="H260" i="8"/>
  <c r="H291" i="8" s="1"/>
  <c r="F260" i="8"/>
  <c r="F291" i="8" s="1"/>
  <c r="L260" i="8"/>
  <c r="L291" i="8" s="1"/>
  <c r="G260" i="8"/>
  <c r="G291" i="8" s="1"/>
  <c r="S260" i="8"/>
  <c r="S291" i="8" s="1"/>
  <c r="E260" i="8"/>
  <c r="E291" i="8" s="1"/>
  <c r="B230" i="4"/>
  <c r="B9" i="8" s="1"/>
  <c r="B231" i="4"/>
  <c r="B10" i="8" s="1"/>
  <c r="B227" i="4"/>
  <c r="B6" i="8" s="1"/>
  <c r="S6" i="8" l="1"/>
  <c r="T6" i="8"/>
  <c r="O6" i="8"/>
  <c r="K6" i="8"/>
  <c r="G6" i="8"/>
  <c r="M6" i="8"/>
  <c r="R6" i="8"/>
  <c r="J6" i="8"/>
  <c r="I6" i="8"/>
  <c r="H6" i="8"/>
  <c r="L6" i="8"/>
  <c r="Q6" i="8"/>
  <c r="N6" i="8"/>
  <c r="P6" i="8"/>
  <c r="F6" i="8"/>
  <c r="E6" i="8"/>
  <c r="C6" i="8"/>
  <c r="D6" i="8"/>
  <c r="R10" i="8"/>
  <c r="S10" i="8"/>
  <c r="N10" i="8"/>
  <c r="J10" i="8"/>
  <c r="F10" i="8"/>
  <c r="T10" i="8"/>
  <c r="Q10" i="8"/>
  <c r="P10" i="8"/>
  <c r="L10" i="8"/>
  <c r="M10" i="8"/>
  <c r="O10" i="8"/>
  <c r="G10" i="8"/>
  <c r="E10" i="8"/>
  <c r="H10" i="8"/>
  <c r="D10" i="8"/>
  <c r="I10" i="8"/>
  <c r="C10" i="8"/>
  <c r="K10" i="8"/>
  <c r="S9" i="8"/>
  <c r="T9" i="8"/>
  <c r="O9" i="8"/>
  <c r="K9" i="8"/>
  <c r="G9" i="8"/>
  <c r="R9" i="8"/>
  <c r="M9" i="8"/>
  <c r="I9" i="8"/>
  <c r="J9" i="8"/>
  <c r="Q9" i="8"/>
  <c r="L9" i="8"/>
  <c r="N9" i="8"/>
  <c r="P9" i="8"/>
  <c r="H9" i="8"/>
  <c r="D9" i="8"/>
  <c r="F9" i="8"/>
  <c r="E9" i="8"/>
  <c r="C9" i="8"/>
  <c r="C257" i="4"/>
  <c r="C258" i="4"/>
  <c r="C259" i="4"/>
  <c r="C260" i="4"/>
  <c r="C261" i="4"/>
  <c r="C262" i="4"/>
  <c r="C263" i="4"/>
  <c r="B262" i="4"/>
  <c r="B41" i="8" s="1"/>
  <c r="B263" i="4"/>
  <c r="B42" i="8" s="1"/>
  <c r="B258" i="4"/>
  <c r="B259" i="4"/>
  <c r="B38" i="8" s="1"/>
  <c r="B260" i="4"/>
  <c r="B39" i="8" s="1"/>
  <c r="B261" i="4"/>
  <c r="B40" i="8" s="1"/>
  <c r="B233" i="4"/>
  <c r="B12" i="8" s="1"/>
  <c r="C233" i="4"/>
  <c r="B234" i="4"/>
  <c r="B13" i="8" s="1"/>
  <c r="C234" i="4"/>
  <c r="B235" i="4"/>
  <c r="B14" i="8" s="1"/>
  <c r="C235" i="4"/>
  <c r="B236" i="4"/>
  <c r="B15" i="8" s="1"/>
  <c r="C236" i="4"/>
  <c r="B237" i="4"/>
  <c r="B16" i="8" s="1"/>
  <c r="C237" i="4"/>
  <c r="B238" i="4"/>
  <c r="B17" i="8" s="1"/>
  <c r="C238" i="4"/>
  <c r="B239" i="4"/>
  <c r="B18" i="8" s="1"/>
  <c r="C239" i="4"/>
  <c r="B240" i="4"/>
  <c r="B19" i="8" s="1"/>
  <c r="C240" i="4"/>
  <c r="B241" i="4"/>
  <c r="B20" i="8" s="1"/>
  <c r="C241" i="4"/>
  <c r="D287" i="4"/>
  <c r="C228" i="4"/>
  <c r="C229" i="4"/>
  <c r="C230" i="4"/>
  <c r="C231" i="4"/>
  <c r="C232" i="4"/>
  <c r="B232" i="4"/>
  <c r="B11" i="8" s="1"/>
  <c r="B229" i="4"/>
  <c r="B8" i="8" s="1"/>
  <c r="B228" i="4"/>
  <c r="B7" i="8" s="1"/>
  <c r="Z15" i="4"/>
  <c r="C289" i="4" s="1"/>
  <c r="C227" i="4"/>
  <c r="Z16" i="4"/>
  <c r="C290" i="4" s="1"/>
  <c r="Z17" i="4"/>
  <c r="C291" i="4" s="1"/>
  <c r="Z18" i="4"/>
  <c r="C292" i="4" s="1"/>
  <c r="Z19" i="4"/>
  <c r="C293" i="4" s="1"/>
  <c r="Z20" i="4"/>
  <c r="C294" i="4" s="1"/>
  <c r="Z21" i="4"/>
  <c r="C295" i="4" s="1"/>
  <c r="Z22" i="4"/>
  <c r="C296" i="4" s="1"/>
  <c r="Z23" i="4"/>
  <c r="C297" i="4" s="1"/>
  <c r="Z24" i="4"/>
  <c r="C298" i="4" s="1"/>
  <c r="Z25" i="4"/>
  <c r="C299" i="4" s="1"/>
  <c r="Z26" i="4"/>
  <c r="C300" i="4" s="1"/>
  <c r="Z27" i="4"/>
  <c r="C301" i="4" s="1"/>
  <c r="Z28" i="4"/>
  <c r="C302" i="4" s="1"/>
  <c r="Z29" i="4"/>
  <c r="C303" i="4" s="1"/>
  <c r="Z30" i="4"/>
  <c r="C304" i="4" s="1"/>
  <c r="Z31" i="4"/>
  <c r="C305" i="4" s="1"/>
  <c r="Z32" i="4"/>
  <c r="C306" i="4" s="1"/>
  <c r="Z33" i="4"/>
  <c r="C307" i="4" s="1"/>
  <c r="Z34" i="4"/>
  <c r="C308" i="4" s="1"/>
  <c r="Z35" i="4"/>
  <c r="C309" i="4" s="1"/>
  <c r="Z36" i="4"/>
  <c r="C310" i="4" s="1"/>
  <c r="Z37" i="4"/>
  <c r="C311" i="4" s="1"/>
  <c r="Z38" i="4"/>
  <c r="C312" i="4" s="1"/>
  <c r="Z39" i="4"/>
  <c r="C313" i="4" s="1"/>
  <c r="Z40" i="4"/>
  <c r="C314" i="4" s="1"/>
  <c r="Z41" i="4"/>
  <c r="C315" i="4" s="1"/>
  <c r="Z42" i="4"/>
  <c r="C316" i="4" s="1"/>
  <c r="Z43" i="4"/>
  <c r="C317" i="4" s="1"/>
  <c r="S13" i="8" l="1"/>
  <c r="P13" i="8"/>
  <c r="M13" i="8"/>
  <c r="H13" i="8"/>
  <c r="J13" i="8"/>
  <c r="T13" i="8"/>
  <c r="O13" i="8"/>
  <c r="I13" i="8"/>
  <c r="L13" i="8"/>
  <c r="D13" i="8"/>
  <c r="R13" i="8"/>
  <c r="K13" i="8"/>
  <c r="N13" i="8"/>
  <c r="E13" i="8"/>
  <c r="Q13" i="8"/>
  <c r="G13" i="8"/>
  <c r="C13" i="8"/>
  <c r="F13" i="8"/>
  <c r="T20" i="8"/>
  <c r="P20" i="8"/>
  <c r="L20" i="8"/>
  <c r="H20" i="8"/>
  <c r="S20" i="8"/>
  <c r="N20" i="8"/>
  <c r="J20" i="8"/>
  <c r="K20" i="8"/>
  <c r="E20" i="8"/>
  <c r="Q20" i="8"/>
  <c r="M20" i="8"/>
  <c r="O20" i="8"/>
  <c r="R20" i="8"/>
  <c r="F20" i="8"/>
  <c r="D20" i="8"/>
  <c r="I20" i="8"/>
  <c r="G20" i="8"/>
  <c r="C20" i="8"/>
  <c r="R18" i="8"/>
  <c r="S18" i="8"/>
  <c r="Q18" i="8"/>
  <c r="P18" i="8"/>
  <c r="N18" i="8"/>
  <c r="J18" i="8"/>
  <c r="F18" i="8"/>
  <c r="T18" i="8"/>
  <c r="L18" i="8"/>
  <c r="M18" i="8"/>
  <c r="O18" i="8"/>
  <c r="K18" i="8"/>
  <c r="G18" i="8"/>
  <c r="I18" i="8"/>
  <c r="H18" i="8"/>
  <c r="D18" i="8"/>
  <c r="C18" i="8"/>
  <c r="E18" i="8"/>
  <c r="T16" i="8"/>
  <c r="P16" i="8"/>
  <c r="L16" i="8"/>
  <c r="H16" i="8"/>
  <c r="R16" i="8"/>
  <c r="Q16" i="8"/>
  <c r="N16" i="8"/>
  <c r="J16" i="8"/>
  <c r="O16" i="8"/>
  <c r="G16" i="8"/>
  <c r="F16" i="8"/>
  <c r="E16" i="8"/>
  <c r="S16" i="8"/>
  <c r="I16" i="8"/>
  <c r="M16" i="8"/>
  <c r="C16" i="8"/>
  <c r="D16" i="8"/>
  <c r="K16" i="8"/>
  <c r="R14" i="8"/>
  <c r="S14" i="8"/>
  <c r="T14" i="8"/>
  <c r="N14" i="8"/>
  <c r="J14" i="8"/>
  <c r="F14" i="8"/>
  <c r="L14" i="8"/>
  <c r="I14" i="8"/>
  <c r="P14" i="8"/>
  <c r="K14" i="8"/>
  <c r="M14" i="8"/>
  <c r="Q14" i="8"/>
  <c r="O14" i="8"/>
  <c r="C14" i="8"/>
  <c r="D14" i="8"/>
  <c r="H14" i="8"/>
  <c r="E14" i="8"/>
  <c r="G14" i="8"/>
  <c r="T12" i="8"/>
  <c r="P12" i="8"/>
  <c r="L12" i="8"/>
  <c r="H12" i="8"/>
  <c r="S12" i="8"/>
  <c r="N12" i="8"/>
  <c r="J12" i="8"/>
  <c r="R12" i="8"/>
  <c r="K12" i="8"/>
  <c r="E12" i="8"/>
  <c r="M12" i="8"/>
  <c r="Q12" i="8"/>
  <c r="O12" i="8"/>
  <c r="I12" i="8"/>
  <c r="F12" i="8"/>
  <c r="G12" i="8"/>
  <c r="C12" i="8"/>
  <c r="D12" i="8"/>
  <c r="Q11" i="8"/>
  <c r="S11" i="8"/>
  <c r="M11" i="8"/>
  <c r="I11" i="8"/>
  <c r="R11" i="8"/>
  <c r="O11" i="8"/>
  <c r="K11" i="8"/>
  <c r="P11" i="8"/>
  <c r="H11" i="8"/>
  <c r="G11" i="8"/>
  <c r="F11" i="8"/>
  <c r="T11" i="8"/>
  <c r="J11" i="8"/>
  <c r="L11" i="8"/>
  <c r="N11" i="8"/>
  <c r="E11" i="8"/>
  <c r="C11" i="8"/>
  <c r="D11" i="8"/>
  <c r="T40" i="8"/>
  <c r="P40" i="8"/>
  <c r="S40" i="8"/>
  <c r="R40" i="8"/>
  <c r="Q40" i="8"/>
  <c r="L40" i="8"/>
  <c r="H40" i="8"/>
  <c r="N40" i="8"/>
  <c r="J40" i="8"/>
  <c r="O40" i="8"/>
  <c r="E40" i="8"/>
  <c r="M40" i="8"/>
  <c r="I40" i="8"/>
  <c r="K40" i="8"/>
  <c r="G40" i="8"/>
  <c r="C40" i="8"/>
  <c r="D40" i="8"/>
  <c r="F40" i="8"/>
  <c r="R42" i="8"/>
  <c r="N42" i="8"/>
  <c r="J42" i="8"/>
  <c r="S42" i="8"/>
  <c r="T42" i="8"/>
  <c r="Q42" i="8"/>
  <c r="P42" i="8"/>
  <c r="L42" i="8"/>
  <c r="M42" i="8"/>
  <c r="O42" i="8"/>
  <c r="F42" i="8"/>
  <c r="E42" i="8"/>
  <c r="C42" i="8"/>
  <c r="I42" i="8"/>
  <c r="D42" i="8"/>
  <c r="H42" i="8"/>
  <c r="K42" i="8"/>
  <c r="G42" i="8"/>
  <c r="Q7" i="8"/>
  <c r="P7" i="8"/>
  <c r="M7" i="8"/>
  <c r="I7" i="8"/>
  <c r="T7" i="8"/>
  <c r="S7" i="8"/>
  <c r="O7" i="8"/>
  <c r="K7" i="8"/>
  <c r="L7" i="8"/>
  <c r="N7" i="8"/>
  <c r="R7" i="8"/>
  <c r="J7" i="8"/>
  <c r="F7" i="8"/>
  <c r="C7" i="8"/>
  <c r="G7" i="8"/>
  <c r="E7" i="8"/>
  <c r="D7" i="8"/>
  <c r="H7" i="8"/>
  <c r="Q19" i="8"/>
  <c r="S19" i="8"/>
  <c r="R19" i="8"/>
  <c r="M19" i="8"/>
  <c r="I19" i="8"/>
  <c r="O19" i="8"/>
  <c r="K19" i="8"/>
  <c r="J19" i="8"/>
  <c r="T19" i="8"/>
  <c r="L19" i="8"/>
  <c r="P19" i="8"/>
  <c r="N19" i="8"/>
  <c r="F19" i="8"/>
  <c r="G19" i="8"/>
  <c r="C19" i="8"/>
  <c r="E19" i="8"/>
  <c r="H19" i="8"/>
  <c r="D19" i="8"/>
  <c r="S17" i="8"/>
  <c r="T17" i="8"/>
  <c r="O17" i="8"/>
  <c r="K17" i="8"/>
  <c r="G17" i="8"/>
  <c r="M17" i="8"/>
  <c r="I17" i="8"/>
  <c r="Q17" i="8"/>
  <c r="J17" i="8"/>
  <c r="H17" i="8"/>
  <c r="L17" i="8"/>
  <c r="R17" i="8"/>
  <c r="P17" i="8"/>
  <c r="N17" i="8"/>
  <c r="D17" i="8"/>
  <c r="E17" i="8"/>
  <c r="F17" i="8"/>
  <c r="C17" i="8"/>
  <c r="Q15" i="8"/>
  <c r="M15" i="8"/>
  <c r="I15" i="8"/>
  <c r="T15" i="8"/>
  <c r="S15" i="8"/>
  <c r="P15" i="8"/>
  <c r="O15" i="8"/>
  <c r="K15" i="8"/>
  <c r="L15" i="8"/>
  <c r="R15" i="8"/>
  <c r="N15" i="8"/>
  <c r="H15" i="8"/>
  <c r="E15" i="8"/>
  <c r="C15" i="8"/>
  <c r="D15" i="8"/>
  <c r="G15" i="8"/>
  <c r="J15" i="8"/>
  <c r="F15" i="8"/>
  <c r="Q39" i="8"/>
  <c r="P39" i="8"/>
  <c r="M39" i="8"/>
  <c r="I39" i="8"/>
  <c r="T39" i="8"/>
  <c r="O39" i="8"/>
  <c r="K39" i="8"/>
  <c r="S39" i="8"/>
  <c r="L39" i="8"/>
  <c r="F39" i="8"/>
  <c r="N39" i="8"/>
  <c r="R39" i="8"/>
  <c r="J39" i="8"/>
  <c r="G39" i="8"/>
  <c r="H39" i="8"/>
  <c r="C39" i="8"/>
  <c r="D39" i="8"/>
  <c r="E39" i="8"/>
  <c r="S41" i="8"/>
  <c r="T41" i="8"/>
  <c r="O41" i="8"/>
  <c r="K41" i="8"/>
  <c r="G41" i="8"/>
  <c r="M41" i="8"/>
  <c r="I41" i="8"/>
  <c r="J41" i="8"/>
  <c r="Q41" i="8"/>
  <c r="L41" i="8"/>
  <c r="N41" i="8"/>
  <c r="R41" i="8"/>
  <c r="P41" i="8"/>
  <c r="D41" i="8"/>
  <c r="F41" i="8"/>
  <c r="E41" i="8"/>
  <c r="C41" i="8"/>
  <c r="H41" i="8"/>
  <c r="T8" i="8"/>
  <c r="P8" i="8"/>
  <c r="R8" i="8"/>
  <c r="Q8" i="8"/>
  <c r="L8" i="8"/>
  <c r="H8" i="8"/>
  <c r="N8" i="8"/>
  <c r="J8" i="8"/>
  <c r="S8" i="8"/>
  <c r="O8" i="8"/>
  <c r="E8" i="8"/>
  <c r="I8" i="8"/>
  <c r="K8" i="8"/>
  <c r="M8" i="8"/>
  <c r="G8" i="8"/>
  <c r="D8" i="8"/>
  <c r="F8" i="8"/>
  <c r="C8" i="8"/>
  <c r="R38" i="8"/>
  <c r="T38" i="8"/>
  <c r="N38" i="8"/>
  <c r="J38" i="8"/>
  <c r="S38" i="8"/>
  <c r="L38" i="8"/>
  <c r="Q38" i="8"/>
  <c r="I38" i="8"/>
  <c r="H38" i="8"/>
  <c r="G38" i="8"/>
  <c r="K38" i="8"/>
  <c r="P38" i="8"/>
  <c r="M38" i="8"/>
  <c r="O38" i="8"/>
  <c r="F38" i="8"/>
  <c r="E38" i="8"/>
  <c r="D38" i="8"/>
  <c r="C38" i="8"/>
  <c r="B37" i="8"/>
  <c r="Z14" i="4"/>
  <c r="S37" i="8" l="1"/>
  <c r="T37" i="8"/>
  <c r="O37" i="8"/>
  <c r="O97" i="8" s="1"/>
  <c r="K37" i="8"/>
  <c r="K97" i="8" s="1"/>
  <c r="G37" i="8"/>
  <c r="R37" i="8"/>
  <c r="Q37" i="8"/>
  <c r="Q97" i="8" s="1"/>
  <c r="P37" i="8"/>
  <c r="P97" i="8" s="1"/>
  <c r="M37" i="8"/>
  <c r="I37" i="8"/>
  <c r="N37" i="8"/>
  <c r="N97" i="8" s="1"/>
  <c r="H37" i="8"/>
  <c r="H97" i="8" s="1"/>
  <c r="F37" i="8"/>
  <c r="E37" i="8"/>
  <c r="L37" i="8"/>
  <c r="L97" i="8" s="1"/>
  <c r="J37" i="8"/>
  <c r="J97" i="8" s="1"/>
  <c r="C37" i="8"/>
  <c r="C97" i="8" s="1"/>
  <c r="D37" i="8"/>
  <c r="D97" i="8" s="1"/>
  <c r="R97" i="8"/>
  <c r="G97" i="8"/>
  <c r="T97" i="8"/>
  <c r="E97" i="8"/>
  <c r="M97" i="8"/>
  <c r="F97" i="8"/>
  <c r="S97" i="8"/>
  <c r="I97" i="8"/>
  <c r="C288" i="4"/>
  <c r="J15" i="4"/>
  <c r="N15" i="4" s="1"/>
  <c r="J16" i="4"/>
  <c r="N16" i="4" s="1"/>
  <c r="J17" i="4"/>
  <c r="N17" i="4" s="1"/>
  <c r="J18" i="4"/>
  <c r="N18" i="4" s="1"/>
  <c r="J19" i="4"/>
  <c r="N19" i="4" s="1"/>
  <c r="J20" i="4"/>
  <c r="N20" i="4" s="1"/>
  <c r="J21" i="4"/>
  <c r="N21" i="4" s="1"/>
  <c r="J22" i="4"/>
  <c r="N22" i="4" s="1"/>
  <c r="J23" i="4"/>
  <c r="N23" i="4" s="1"/>
  <c r="J24" i="4"/>
  <c r="N24" i="4" s="1"/>
  <c r="J25" i="4"/>
  <c r="N25" i="4" s="1"/>
  <c r="J26" i="4"/>
  <c r="N26" i="4" s="1"/>
  <c r="J27" i="4"/>
  <c r="N27" i="4" s="1"/>
  <c r="J28" i="4"/>
  <c r="N28" i="4" s="1"/>
  <c r="J29" i="4"/>
  <c r="N29" i="4" s="1"/>
  <c r="J30" i="4"/>
  <c r="N30" i="4" s="1"/>
  <c r="J31" i="4"/>
  <c r="N31" i="4" s="1"/>
  <c r="J32" i="4"/>
  <c r="N32" i="4" s="1"/>
  <c r="J33" i="4"/>
  <c r="N33" i="4" s="1"/>
  <c r="J34" i="4"/>
  <c r="N34" i="4" s="1"/>
  <c r="J35" i="4"/>
  <c r="N35" i="4" s="1"/>
  <c r="J36" i="4"/>
  <c r="N36" i="4" s="1"/>
  <c r="J37" i="4"/>
  <c r="N37" i="4" s="1"/>
  <c r="J38" i="4"/>
  <c r="N38" i="4" s="1"/>
  <c r="J39" i="4"/>
  <c r="N39" i="4" s="1"/>
  <c r="J40" i="4"/>
  <c r="N40" i="4" s="1"/>
  <c r="J41" i="4"/>
  <c r="N41" i="4" s="1"/>
  <c r="J42" i="4"/>
  <c r="N42" i="4" s="1"/>
  <c r="J43" i="4"/>
  <c r="N43" i="4" s="1"/>
  <c r="N14" i="4"/>
  <c r="N44" i="4" l="1"/>
  <c r="C287" i="4" s="1"/>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57"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14" i="4"/>
  <c r="D239" i="4" l="1"/>
  <c r="D235" i="4"/>
  <c r="D240" i="4"/>
  <c r="D236" i="4"/>
  <c r="D241" i="4"/>
  <c r="D237" i="4"/>
  <c r="D233" i="4"/>
  <c r="D238" i="4"/>
  <c r="D234" i="4"/>
  <c r="D231" i="4"/>
  <c r="D232" i="4"/>
  <c r="D228" i="4"/>
  <c r="D227" i="4"/>
  <c r="D229" i="4"/>
  <c r="D230" i="4"/>
</calcChain>
</file>

<file path=xl/sharedStrings.xml><?xml version="1.0" encoding="utf-8"?>
<sst xmlns="http://schemas.openxmlformats.org/spreadsheetml/2006/main" count="1376" uniqueCount="327">
  <si>
    <t>LIFE CYCLE ASSESSMENT CALCULATOR</t>
  </si>
  <si>
    <r>
      <rPr>
        <sz val="11"/>
        <color rgb="FF000000"/>
        <rFont val="Times"/>
      </rPr>
      <t>Olga Fuentes Daza</t>
    </r>
    <r>
      <rPr>
        <vertAlign val="superscript"/>
        <sz val="11"/>
        <color rgb="FF000000"/>
        <rFont val="Times"/>
      </rPr>
      <t>a</t>
    </r>
    <r>
      <rPr>
        <sz val="11"/>
        <color rgb="FF000000"/>
        <rFont val="Times"/>
      </rPr>
      <t xml:space="preserve"> , Felipe A. Mesa N</t>
    </r>
    <r>
      <rPr>
        <vertAlign val="superscript"/>
        <sz val="11"/>
        <color rgb="FF000000"/>
        <rFont val="Times"/>
      </rPr>
      <t>a</t>
    </r>
    <r>
      <rPr>
        <sz val="11"/>
        <color rgb="FF000000"/>
        <rFont val="Times"/>
      </rPr>
      <t>,  Johann F. Osma</t>
    </r>
    <r>
      <rPr>
        <vertAlign val="superscript"/>
        <sz val="11"/>
        <color rgb="FF000000"/>
        <rFont val="Times"/>
      </rPr>
      <t>a</t>
    </r>
    <r>
      <rPr>
        <sz val="11"/>
        <color rgb="FF000000"/>
        <rFont val="Times"/>
      </rPr>
      <t xml:space="preserve"> </t>
    </r>
  </si>
  <si>
    <r>
      <rPr>
        <vertAlign val="superscript"/>
        <sz val="11"/>
        <color theme="1"/>
        <rFont val="Times"/>
        <family val="1"/>
      </rPr>
      <t>a</t>
    </r>
    <r>
      <rPr>
        <sz val="11"/>
        <color theme="1"/>
        <rFont val="Times"/>
        <family val="1"/>
      </rPr>
      <t>Universidad de los Andes. Grupo de investigación CMUA.</t>
    </r>
  </si>
  <si>
    <t>Si se requiere el proceso 1:</t>
  </si>
  <si>
    <t>Ir a la pestaña P1:</t>
  </si>
  <si>
    <t xml:space="preserve"> En la celda C8 ingresar el nombre del proceso</t>
  </si>
  <si>
    <t xml:space="preserve"> En la celda J8 ingresar la unidad funcional del proceso 1</t>
  </si>
  <si>
    <t>En la tabla de "Raw materials"</t>
  </si>
  <si>
    <t>Ecoger el nombre de los reactivos a usar en la celda B14</t>
  </si>
  <si>
    <t>Ingresar la cantidad correspondiente a cada reactivo teniendo en cuenta la unidad en "kg"</t>
  </si>
  <si>
    <r>
      <t>Olga Fuentes Daza</t>
    </r>
    <r>
      <rPr>
        <vertAlign val="superscript"/>
        <sz val="11"/>
        <color theme="1"/>
        <rFont val="Times"/>
        <family val="1"/>
      </rPr>
      <t>a</t>
    </r>
    <r>
      <rPr>
        <sz val="11"/>
        <color theme="1"/>
        <rFont val="Times"/>
        <family val="1"/>
      </rPr>
      <t xml:space="preserve"> , Felipe Mesa</t>
    </r>
    <r>
      <rPr>
        <vertAlign val="superscript"/>
        <sz val="11"/>
        <color theme="1"/>
        <rFont val="Times"/>
      </rPr>
      <t>a</t>
    </r>
    <r>
      <rPr>
        <sz val="11"/>
        <color theme="1"/>
        <rFont val="Times"/>
        <family val="1"/>
      </rPr>
      <t>,  Johann F. Osma</t>
    </r>
    <r>
      <rPr>
        <vertAlign val="superscript"/>
        <sz val="11"/>
        <color theme="1"/>
        <rFont val="Times"/>
        <family val="1"/>
      </rPr>
      <t>a</t>
    </r>
    <r>
      <rPr>
        <sz val="11"/>
        <color theme="1"/>
        <rFont val="Times"/>
        <family val="1"/>
      </rPr>
      <t xml:space="preserve"> </t>
    </r>
  </si>
  <si>
    <t>Process Name:</t>
  </si>
  <si>
    <t>Functional Unit:</t>
  </si>
  <si>
    <t>Process 1</t>
  </si>
  <si>
    <t>Raw materials</t>
  </si>
  <si>
    <t>Electricity consumption</t>
  </si>
  <si>
    <t>Energy sources</t>
  </si>
  <si>
    <t>Water consumption</t>
  </si>
  <si>
    <t>Reagents</t>
  </si>
  <si>
    <t>Abbrev.</t>
  </si>
  <si>
    <t>CAS number</t>
  </si>
  <si>
    <t>Amount</t>
  </si>
  <si>
    <t>Unit</t>
  </si>
  <si>
    <t>Electric Equipment</t>
  </si>
  <si>
    <t>Power consumption</t>
  </si>
  <si>
    <t>Information</t>
  </si>
  <si>
    <t>Time of use</t>
  </si>
  <si>
    <t>Total consumption</t>
  </si>
  <si>
    <t>Type of water</t>
  </si>
  <si>
    <t xml:space="preserve">Ethanol </t>
  </si>
  <si>
    <t>Vortex</t>
  </si>
  <si>
    <t>min</t>
  </si>
  <si>
    <t>kWh</t>
  </si>
  <si>
    <t>Natural gas</t>
  </si>
  <si>
    <t>Tap water</t>
  </si>
  <si>
    <t>mL</t>
  </si>
  <si>
    <t>kg</t>
  </si>
  <si>
    <t>Copper oxide</t>
  </si>
  <si>
    <t>Spectrophotometer</t>
  </si>
  <si>
    <t>----</t>
  </si>
  <si>
    <t>Polymethyl methacrylate</t>
  </si>
  <si>
    <t>Thermostat Water Bath</t>
  </si>
  <si>
    <t xml:space="preserve">Tetramethylammonium hydroxide </t>
  </si>
  <si>
    <t>Overhead stirrer</t>
  </si>
  <si>
    <t xml:space="preserve">Iron (III) chloride </t>
  </si>
  <si>
    <t>Syringe pump (single)</t>
  </si>
  <si>
    <t>Sodium sulfate</t>
  </si>
  <si>
    <t>Citric acid</t>
  </si>
  <si>
    <t>Syringe pump (dual)</t>
  </si>
  <si>
    <t>Total</t>
  </si>
  <si>
    <t>Life Cycle Inventory</t>
  </si>
  <si>
    <t>Flow</t>
  </si>
  <si>
    <t>Process 2</t>
  </si>
  <si>
    <t>FPMF</t>
  </si>
  <si>
    <t>FRS</t>
  </si>
  <si>
    <t>FE</t>
  </si>
  <si>
    <t>FEut</t>
  </si>
  <si>
    <t>GW</t>
  </si>
  <si>
    <t>HCT</t>
  </si>
  <si>
    <t>HNCT</t>
  </si>
  <si>
    <t>IR</t>
  </si>
  <si>
    <t>LU</t>
  </si>
  <si>
    <t>ME</t>
  </si>
  <si>
    <t>MEP</t>
  </si>
  <si>
    <t>MRS</t>
  </si>
  <si>
    <t>OFHH</t>
  </si>
  <si>
    <t>OFTE</t>
  </si>
  <si>
    <t>SOD</t>
  </si>
  <si>
    <t>TA</t>
  </si>
  <si>
    <t>TE</t>
  </si>
  <si>
    <t>WC</t>
  </si>
  <si>
    <t>Total impact</t>
  </si>
  <si>
    <t>Fine particulate matter formation</t>
  </si>
  <si>
    <t>Fossil resource scarcity</t>
  </si>
  <si>
    <t>Freshwater ecotoxicity</t>
  </si>
  <si>
    <t>Freshwater eutrophication</t>
  </si>
  <si>
    <t>Global warming</t>
  </si>
  <si>
    <t>Human carcinogenic toxicity</t>
  </si>
  <si>
    <t>Human non-carcinogenic toxicity</t>
  </si>
  <si>
    <t>Ionizing radiation</t>
  </si>
  <si>
    <t>Land use</t>
  </si>
  <si>
    <t>Marine ecotoxicity</t>
  </si>
  <si>
    <t>Marine eutrophication</t>
  </si>
  <si>
    <t>Mineral resource scarcity</t>
  </si>
  <si>
    <t>Ozone formation, Human health</t>
  </si>
  <si>
    <t>Ozone formation, Terrestrial ecosystems</t>
  </si>
  <si>
    <t>Stratospheric ozone depletion</t>
  </si>
  <si>
    <t>Terrestrial acidification</t>
  </si>
  <si>
    <t>Terrestrial ecotoxicity</t>
  </si>
  <si>
    <t>kg PM2.5 eq</t>
  </si>
  <si>
    <t>kg oil eq</t>
  </si>
  <si>
    <t>kg 1,4-DCB</t>
  </si>
  <si>
    <t>kg P eq</t>
  </si>
  <si>
    <t>kg CO2 eq</t>
  </si>
  <si>
    <t>kBq Co-60 eq</t>
  </si>
  <si>
    <t>m2a crop eq</t>
  </si>
  <si>
    <t>kg N eq</t>
  </si>
  <si>
    <t>kg Cu eq</t>
  </si>
  <si>
    <t>kg NOx eq</t>
  </si>
  <si>
    <t>kg CFC11 eq</t>
  </si>
  <si>
    <t>kg SO2 eq</t>
  </si>
  <si>
    <t>m3</t>
  </si>
  <si>
    <t>Calculation of impacts</t>
  </si>
  <si>
    <t>LCA method: ReCiPe 2016 Midpoint (H)
Database: Ecoinvent 3.8</t>
  </si>
  <si>
    <t>Background data (Ecoinvent 3.8 database)</t>
  </si>
  <si>
    <t>Inventory</t>
  </si>
  <si>
    <t xml:space="preserve">Iron (II) chloride </t>
  </si>
  <si>
    <t>market for iron(II) chloride | iron(II) chloride | APOS, S</t>
  </si>
  <si>
    <t>market for iron (III) chloride, without water, in 40% solution state | iron (III) chloride, without water, in 40% solution state | APOS, S</t>
  </si>
  <si>
    <t xml:space="preserve">Sodium hydroxide </t>
  </si>
  <si>
    <t>market for sodium hydroxide, without water, in 50% solution state | sodium hydroxide, without water, in 50% solution state | APOS, S</t>
  </si>
  <si>
    <t>Own TMAH approximation</t>
  </si>
  <si>
    <t>market for polymethyl methacrylate, sheet | polymethyl methacrylate, sheet | APOS, S</t>
  </si>
  <si>
    <t>market for ethanol, without water, in 99.7% solution state, from fermentation | ethanol, without water, in 99.7% solution state, from fermentation | APOS, S</t>
  </si>
  <si>
    <t>market for electricity, low voltage | electricity, low voltage | APOS, S</t>
  </si>
  <si>
    <t>Electricity consumption (Medium voltage)</t>
  </si>
  <si>
    <t>market for electricity, medium voltage | electricity, medium voltage | APOS, S</t>
  </si>
  <si>
    <t>Deoinized water</t>
  </si>
  <si>
    <t>market for water, deionised | water, deionised | APOS, S</t>
  </si>
  <si>
    <t>Rivets</t>
  </si>
  <si>
    <t>market for brass | brass | APOS, S</t>
  </si>
  <si>
    <t>market for natural gas, low pressure | natural gas, low pressure | APOS, S</t>
  </si>
  <si>
    <t>LPG</t>
  </si>
  <si>
    <t>market for liquefied petroleum gas | liquefied petroleum gas | APOS, S</t>
  </si>
  <si>
    <t>Coal</t>
  </si>
  <si>
    <t>market for hard coal | hard coal | APOS, S</t>
  </si>
  <si>
    <t>Wind power</t>
  </si>
  <si>
    <t>electricity production, wind, 1-3MW turbine, onshore | electricity, high voltage | APOS, S</t>
  </si>
  <si>
    <t>Oil</t>
  </si>
  <si>
    <t>electricity production, oil | electricity, high voltage | APOS, S</t>
  </si>
  <si>
    <t>Nuclear</t>
  </si>
  <si>
    <t>electricity production, nuclear, pressure water reactor | electricity, high voltage | APOS, S</t>
  </si>
  <si>
    <t>Ultrapure water</t>
  </si>
  <si>
    <t>market for water, ultrapure | water, ultrapure | APOS, S</t>
  </si>
  <si>
    <t>market for tap water | tap water | APOS, S</t>
  </si>
  <si>
    <t>Decarbonised water</t>
  </si>
  <si>
    <t>market for water, decarbonised | water, decarbonised | APOS, S</t>
  </si>
  <si>
    <t>Cadmium</t>
  </si>
  <si>
    <t>market for cadmium | cadmium | APOS, S</t>
  </si>
  <si>
    <t>Sulfuric acid</t>
  </si>
  <si>
    <t>market for sulfuric acid | sulfuric acid | APOS, S</t>
  </si>
  <si>
    <t>market for citric acid | citric acid | APOS, S</t>
  </si>
  <si>
    <t>Potassium hydroxide</t>
  </si>
  <si>
    <t>market for potassium hydroxide | potassium hydroxide | APOS, S</t>
  </si>
  <si>
    <t>Magnetite</t>
  </si>
  <si>
    <t>market for magnetite | magnetite | APOS, S</t>
  </si>
  <si>
    <t>Sodium chloride</t>
  </si>
  <si>
    <t>market for sodium chloride, powder | sodium chloride, powder | APOS, S</t>
  </si>
  <si>
    <t>Acetic acid</t>
  </si>
  <si>
    <t>market for acetic acid, without water, in 98% solution state | acetic acid, without water, in 98% solution state | APOS, S</t>
  </si>
  <si>
    <t>Hydrogen peroxide</t>
  </si>
  <si>
    <t>market for hydrogen peroxide, without water, in 50% solution state | hydrogen peroxide, without water, in 50% solution state | APOS, S</t>
  </si>
  <si>
    <t>Lead</t>
  </si>
  <si>
    <t>market for lead | lead | APOS, S</t>
  </si>
  <si>
    <t>Ammonium sulfate</t>
  </si>
  <si>
    <t>market for ammonium sulfate | ammonium sulfate | APOS, S</t>
  </si>
  <si>
    <t>market for sodium sulfate, anhydrite | sodium sulfate, anhydrite | APOS, S</t>
  </si>
  <si>
    <t>Phenol</t>
  </si>
  <si>
    <t>market for phenol | phenol | APOS, S</t>
  </si>
  <si>
    <t>Acetone</t>
  </si>
  <si>
    <t>market for acetone, liquid | acetone, liquid | APOS, S</t>
  </si>
  <si>
    <t>Ammonia</t>
  </si>
  <si>
    <t>market for ammonia, anhydrous, liquid | ammonia, anhydrous, liquid | APOS, S</t>
  </si>
  <si>
    <t>Titanium dioxide</t>
  </si>
  <si>
    <t>market for titanium dioxide | titanium dioxide | APOS, S</t>
  </si>
  <si>
    <t>Calcium chloride</t>
  </si>
  <si>
    <t>market for calcium chloride | calcium chloride | APOS, S</t>
  </si>
  <si>
    <t>Zinc oxide</t>
  </si>
  <si>
    <t>market for zinc oxide | zinc oxide | APOS, S</t>
  </si>
  <si>
    <t xml:space="preserve">Potassium chloride </t>
  </si>
  <si>
    <t>market for potassium chloride | potassium chloride | APOS, S</t>
  </si>
  <si>
    <t>Calcium carbonate</t>
  </si>
  <si>
    <t>market for calcium carbonate, precipitated | calcium carbonate, precipitated | APOS, S</t>
  </si>
  <si>
    <t>Stearic acid</t>
  </si>
  <si>
    <t>market for stearic acid | stearic acid | APOS, S</t>
  </si>
  <si>
    <t>Glucose</t>
  </si>
  <si>
    <t>market for glucose | glucose | APOS, S</t>
  </si>
  <si>
    <t>Terephthalic acid</t>
  </si>
  <si>
    <t>market for purified terephthalic acid | purified terephthalic acid | APOS, S</t>
  </si>
  <si>
    <t>Activated carbon</t>
  </si>
  <si>
    <t>market for activated carbon, granular | activated carbon, granular | APOS, S</t>
  </si>
  <si>
    <t>Zirconium oxide</t>
  </si>
  <si>
    <t>market for zirconium oxide | zirconium oxide | APOS, S</t>
  </si>
  <si>
    <t>Formaldehyde</t>
  </si>
  <si>
    <t>market for formaldehyde | formaldehyde | APOS, S</t>
  </si>
  <si>
    <t>Cerium oxide</t>
  </si>
  <si>
    <t>market for cerium oxide | cerium oxide | APOS, S</t>
  </si>
  <si>
    <t>Sodium phosphate</t>
  </si>
  <si>
    <t>market for sodium phosphate | sodium phosphate | APOS, S</t>
  </si>
  <si>
    <t>Ascorbic acid</t>
  </si>
  <si>
    <t>market for ascorbic acid | ascorbic acid | APOS, S</t>
  </si>
  <si>
    <t>market for copper oxide | copper oxide | APOS, S</t>
  </si>
  <si>
    <t>Equipment</t>
  </si>
  <si>
    <t>Power consumption (kW)</t>
  </si>
  <si>
    <t>Water cosnumption</t>
  </si>
  <si>
    <t>Iron (II) chloride</t>
  </si>
  <si>
    <r>
      <t>FeCl</t>
    </r>
    <r>
      <rPr>
        <vertAlign val="subscript"/>
        <sz val="10"/>
        <color rgb="FF000000"/>
        <rFont val="Times"/>
      </rPr>
      <t>2</t>
    </r>
  </si>
  <si>
    <t>13478-10-9</t>
  </si>
  <si>
    <t>Precision scale</t>
  </si>
  <si>
    <t>Mettler Toledo ML802E</t>
  </si>
  <si>
    <r>
      <t>m</t>
    </r>
    <r>
      <rPr>
        <vertAlign val="superscript"/>
        <sz val="11"/>
        <color theme="1"/>
        <rFont val="Times"/>
        <family val="1"/>
      </rPr>
      <t>3</t>
    </r>
  </si>
  <si>
    <t>uL</t>
  </si>
  <si>
    <r>
      <t>FeCl</t>
    </r>
    <r>
      <rPr>
        <vertAlign val="subscript"/>
        <sz val="10"/>
        <color rgb="FF000000"/>
        <rFont val="Times"/>
      </rPr>
      <t>3</t>
    </r>
  </si>
  <si>
    <t>10025-77-1</t>
  </si>
  <si>
    <t>Magnetic Stirrer Hot Plate</t>
  </si>
  <si>
    <t xml:space="preserve">DLAB MS-H280-Pro </t>
  </si>
  <si>
    <t>NaOH</t>
  </si>
  <si>
    <t>1310-73-2</t>
  </si>
  <si>
    <t>Cole parmer 74905-50</t>
  </si>
  <si>
    <t>L</t>
  </si>
  <si>
    <t>TMAH</t>
  </si>
  <si>
    <t>75-59-2</t>
  </si>
  <si>
    <t>Medcaptain MP-30</t>
  </si>
  <si>
    <t>PMMA</t>
  </si>
  <si>
    <t>9011-14-7</t>
  </si>
  <si>
    <t>Boeco V-1 plus</t>
  </si>
  <si>
    <t>Ethanol</t>
  </si>
  <si>
    <t>64-17-5</t>
  </si>
  <si>
    <t>Laser cutter</t>
  </si>
  <si>
    <t>8016 Trotec Speedy 100 fiber</t>
  </si>
  <si>
    <t xml:space="preserve">N/A </t>
  </si>
  <si>
    <t>Microscope</t>
  </si>
  <si>
    <t>Olympus CX21FS1</t>
  </si>
  <si>
    <t>Cd</t>
  </si>
  <si>
    <t>7440-43-9</t>
  </si>
  <si>
    <t>Thermo Scientific Genesys 10S UV-Vis</t>
  </si>
  <si>
    <t>H₂SO₄</t>
  </si>
  <si>
    <t>7664-93-9</t>
  </si>
  <si>
    <t>DLAB OS40-Pro</t>
  </si>
  <si>
    <t>C6H8O7</t>
  </si>
  <si>
    <t>77-92-9</t>
  </si>
  <si>
    <t>Mini stirring</t>
  </si>
  <si>
    <t>KOH</t>
  </si>
  <si>
    <t>1310-58-3</t>
  </si>
  <si>
    <t>Centrifuge</t>
  </si>
  <si>
    <t>Thermo Scientific Sorvall Biofuge Pico </t>
  </si>
  <si>
    <t>Fe3O4</t>
  </si>
  <si>
    <t>1309-38-2</t>
  </si>
  <si>
    <t>Power supply</t>
  </si>
  <si>
    <t xml:space="preserve">Tanon EPS-100 </t>
  </si>
  <si>
    <t>NaCl</t>
  </si>
  <si>
    <t>7647-14-5</t>
  </si>
  <si>
    <t>Peristaltic pump</t>
  </si>
  <si>
    <t>Lead Fluid BT101L-CE</t>
  </si>
  <si>
    <t>C2H4O2</t>
  </si>
  <si>
    <t>64-19-7</t>
  </si>
  <si>
    <t>Microwave</t>
  </si>
  <si>
    <t>Panasonic NN-5556L</t>
  </si>
  <si>
    <t>H2O2</t>
  </si>
  <si>
    <t>7722-84-1</t>
  </si>
  <si>
    <t>Fridge</t>
  </si>
  <si>
    <t>Haceb mini</t>
  </si>
  <si>
    <t>Pb</t>
  </si>
  <si>
    <t>7439-92-1</t>
  </si>
  <si>
    <t>pH/Ion meter</t>
  </si>
  <si>
    <t>Bante930</t>
  </si>
  <si>
    <t>H8N2O4S</t>
  </si>
  <si>
    <t>7783-20-2</t>
  </si>
  <si>
    <t>Ultrasonic cleaner</t>
  </si>
  <si>
    <t>Internek 201501</t>
  </si>
  <si>
    <t>Na2O4S</t>
  </si>
  <si>
    <t>7757-82-6</t>
  </si>
  <si>
    <t>Hot plate</t>
  </si>
  <si>
    <t>Thermo Scientific</t>
  </si>
  <si>
    <t>C6H6O</t>
  </si>
  <si>
    <t>108-95-2</t>
  </si>
  <si>
    <t>Julabo</t>
  </si>
  <si>
    <t>C3H6O</t>
  </si>
  <si>
    <t>67-64-1</t>
  </si>
  <si>
    <t>Equipment 21</t>
  </si>
  <si>
    <t>NH3</t>
  </si>
  <si>
    <t>7664-41-7</t>
  </si>
  <si>
    <t>Equipment 22</t>
  </si>
  <si>
    <t>TiO2</t>
  </si>
  <si>
    <t>13463-67-7</t>
  </si>
  <si>
    <t>Equipment 23</t>
  </si>
  <si>
    <t>CaCl2</t>
  </si>
  <si>
    <t>10043-52-4</t>
  </si>
  <si>
    <t>Equipment 24</t>
  </si>
  <si>
    <t>ZnO</t>
  </si>
  <si>
    <t>1314-13-2</t>
  </si>
  <si>
    <t>Equipment 25</t>
  </si>
  <si>
    <t>KCl</t>
  </si>
  <si>
    <t>7447-40-7</t>
  </si>
  <si>
    <t>Equipment 26</t>
  </si>
  <si>
    <t>CaCO3</t>
  </si>
  <si>
    <t>471-34-1</t>
  </si>
  <si>
    <t>Equipment 27</t>
  </si>
  <si>
    <t>C18H36O2</t>
  </si>
  <si>
    <t>57-11-4</t>
  </si>
  <si>
    <t>Equipment 28</t>
  </si>
  <si>
    <t>C6H12O6</t>
  </si>
  <si>
    <t>50-99-7</t>
  </si>
  <si>
    <t>Equipment 29</t>
  </si>
  <si>
    <t>C8H6O4</t>
  </si>
  <si>
    <t>100-21-0</t>
  </si>
  <si>
    <t>Equipment 30</t>
  </si>
  <si>
    <t>C</t>
  </si>
  <si>
    <t>7440-44-0</t>
  </si>
  <si>
    <t>O2Zr</t>
  </si>
  <si>
    <t>1314-23-4</t>
  </si>
  <si>
    <t>CH2O</t>
  </si>
  <si>
    <t>50-00-0</t>
  </si>
  <si>
    <t>Ce2O3</t>
  </si>
  <si>
    <t>1345-13-7</t>
  </si>
  <si>
    <t>Na3O4P</t>
  </si>
  <si>
    <t>7558-79-4 </t>
  </si>
  <si>
    <t>C6H8O6</t>
  </si>
  <si>
    <t>50-81-7</t>
  </si>
  <si>
    <t>CuO</t>
  </si>
  <si>
    <t>1317-38-0</t>
  </si>
  <si>
    <t>Reagent 38</t>
  </si>
  <si>
    <t>Reagent 39</t>
  </si>
  <si>
    <t>Reagent 40</t>
  </si>
  <si>
    <t>Reagent 41</t>
  </si>
  <si>
    <t>Reagent 42</t>
  </si>
  <si>
    <t>Reagent 43</t>
  </si>
  <si>
    <t>Reagent 44</t>
  </si>
  <si>
    <t>Reagent 45</t>
  </si>
  <si>
    <t>Reagent 46</t>
  </si>
  <si>
    <t>Reagent 47</t>
  </si>
  <si>
    <t>Reagent 48</t>
  </si>
  <si>
    <t>Reagent 49</t>
  </si>
  <si>
    <t>Reagent 50</t>
  </si>
  <si>
    <t>Reagent 51</t>
  </si>
  <si>
    <t>Reagent 52</t>
  </si>
  <si>
    <t>Process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</si>
</sst>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38">
    <font>
      <sz val="11"/>
      <color theme="1"/>
      <name val="Calibri"/>
      <family val="2"/>
      <scheme val="minor"/>
    </font>
    <font>
      <b/>
      <sz val="11"/>
      <color theme="1"/>
      <name val="Calibri"/>
      <family val="2"/>
      <scheme val="minor"/>
    </font>
    <font>
      <u/>
      <sz val="11"/>
      <color theme="10"/>
      <name val="Calibri"/>
      <family val="2"/>
      <scheme val="minor"/>
    </font>
    <font>
      <sz val="11"/>
      <color theme="1"/>
      <name val="Palatino Linotype"/>
      <family val="1"/>
    </font>
    <font>
      <b/>
      <sz val="18"/>
      <color theme="1"/>
      <name val="Palatino Linotype"/>
      <family val="1"/>
    </font>
    <font>
      <sz val="11"/>
      <color theme="1"/>
      <name val="Times"/>
      <family val="1"/>
    </font>
    <font>
      <b/>
      <sz val="11"/>
      <color theme="1"/>
      <name val="Times"/>
      <family val="1"/>
    </font>
    <font>
      <b/>
      <sz val="10"/>
      <color theme="1"/>
      <name val="Times "/>
    </font>
    <font>
      <b/>
      <sz val="10"/>
      <color theme="1"/>
      <name val="Times"/>
      <family val="1"/>
    </font>
    <font>
      <sz val="10"/>
      <color rgb="FF000000"/>
      <name val="Times"/>
      <family val="1"/>
    </font>
    <font>
      <sz val="11"/>
      <color rgb="FFFF0000"/>
      <name val="Times"/>
      <family val="1"/>
    </font>
    <font>
      <b/>
      <sz val="10"/>
      <color rgb="FFFF0000"/>
      <name val="Times"/>
      <family val="1"/>
    </font>
    <font>
      <sz val="10"/>
      <color rgb="FFFF0000"/>
      <name val="Times"/>
      <family val="1"/>
    </font>
    <font>
      <vertAlign val="superscript"/>
      <sz val="11"/>
      <color theme="1"/>
      <name val="Times"/>
      <family val="1"/>
    </font>
    <font>
      <b/>
      <sz val="14"/>
      <color theme="1"/>
      <name val="Times"/>
      <family val="1"/>
    </font>
    <font>
      <b/>
      <sz val="14"/>
      <name val="Times"/>
      <family val="1"/>
    </font>
    <font>
      <sz val="11"/>
      <color rgb="FF000000"/>
      <name val="Times"/>
      <family val="1"/>
    </font>
    <font>
      <sz val="11"/>
      <name val="Times"/>
      <family val="1"/>
    </font>
    <font>
      <sz val="11"/>
      <color theme="2" tint="-9.9978637043366805E-2"/>
      <name val="Times"/>
      <family val="1"/>
    </font>
    <font>
      <b/>
      <sz val="14"/>
      <color rgb="FF676767"/>
      <name val="Arial"/>
      <family val="2"/>
    </font>
    <font>
      <b/>
      <sz val="20"/>
      <color theme="1"/>
      <name val="Times"/>
      <family val="1"/>
    </font>
    <font>
      <b/>
      <sz val="11"/>
      <color theme="1"/>
      <name val="Times"/>
    </font>
    <font>
      <vertAlign val="superscript"/>
      <sz val="11"/>
      <color theme="1"/>
      <name val="Times"/>
    </font>
    <font>
      <vertAlign val="subscript"/>
      <sz val="10"/>
      <color rgb="FF000000"/>
      <name val="Times"/>
    </font>
    <font>
      <b/>
      <sz val="12"/>
      <name val="Palatino Linotype"/>
      <family val="1"/>
    </font>
    <font>
      <sz val="11"/>
      <name val="Calibri"/>
      <family val="2"/>
      <scheme val="minor"/>
    </font>
    <font>
      <b/>
      <sz val="10"/>
      <name val="Palatino Linotype"/>
      <family val="1"/>
    </font>
    <font>
      <b/>
      <sz val="18"/>
      <color theme="1"/>
      <name val="Times"/>
      <family val="1"/>
    </font>
    <font>
      <sz val="12"/>
      <color theme="1"/>
      <name val="Palatino Linotype"/>
      <family val="1"/>
    </font>
    <font>
      <sz val="11"/>
      <color rgb="FF000000"/>
      <name val="Times"/>
    </font>
    <font>
      <vertAlign val="superscript"/>
      <sz val="11"/>
      <color rgb="FF000000"/>
      <name val="Times"/>
    </font>
    <font>
      <b/>
      <sz val="11"/>
      <name val="Times"/>
      <family val="1"/>
    </font>
    <font>
      <b/>
      <sz val="11"/>
      <name val="Times"/>
    </font>
    <font>
      <sz val="11"/>
      <color theme="1"/>
      <name val="Times"/>
    </font>
    <font>
      <u/>
      <sz val="11"/>
      <color theme="10"/>
      <name val="Times"/>
    </font>
    <font>
      <b/>
      <sz val="18"/>
      <color theme="1"/>
      <name val="Times"/>
    </font>
    <font>
      <i/>
      <sz val="11"/>
      <color theme="1"/>
      <name val="Times"/>
    </font>
    <font>
      <b/>
      <sz val="10"/>
      <color theme="1"/>
      <name val="Times"/>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7" tint="0.59999389629810485"/>
        <bgColor rgb="FF000000"/>
      </patternFill>
    </fill>
    <fill>
      <patternFill patternType="solid">
        <fgColor theme="1"/>
        <bgColor indexed="64"/>
      </patternFill>
    </fill>
    <fill>
      <patternFill patternType="solid">
        <fgColor theme="1" tint="0.499984740745262"/>
        <bgColor indexed="64"/>
      </patternFill>
    </fill>
    <fill>
      <patternFill patternType="solid">
        <fgColor theme="1" tint="0.499984740745262"/>
        <bgColor rgb="FF000000"/>
      </patternFill>
    </fill>
    <fill>
      <patternFill patternType="solid">
        <fgColor them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107">
    <xf numFmtId="0" fontId="0" fillId="0" borderId="0" xfId="0"/>
    <xf numFmtId="0" fontId="0" fillId="2" borderId="0" xfId="0" applyFill="1"/>
    <xf numFmtId="0" fontId="4" fillId="2" borderId="0" xfId="0" applyFont="1" applyFill="1"/>
    <xf numFmtId="0" fontId="2" fillId="2" borderId="0" xfId="1" applyFill="1"/>
    <xf numFmtId="0" fontId="5" fillId="2" borderId="0" xfId="0" applyFont="1" applyFill="1"/>
    <xf numFmtId="0" fontId="7" fillId="4" borderId="1" xfId="0" applyFont="1" applyFill="1" applyBorder="1" applyAlignment="1">
      <alignment horizontal="left" vertical="center" wrapText="1"/>
    </xf>
    <xf numFmtId="0" fontId="8" fillId="4" borderId="2" xfId="0" applyFont="1" applyFill="1" applyBorder="1" applyAlignment="1">
      <alignment horizontal="center" vertical="center" wrapText="1"/>
    </xf>
    <xf numFmtId="0" fontId="8" fillId="2" borderId="0" xfId="0" applyFont="1" applyFill="1" applyAlignment="1">
      <alignment horizontal="center" vertical="center" wrapText="1"/>
    </xf>
    <xf numFmtId="0" fontId="9" fillId="3" borderId="1" xfId="0" applyFont="1" applyFill="1" applyBorder="1" applyAlignment="1">
      <alignment horizontal="left" vertical="center"/>
    </xf>
    <xf numFmtId="0" fontId="9" fillId="3" borderId="0" xfId="0" applyFont="1" applyFill="1" applyAlignment="1">
      <alignment horizontal="center" vertical="center"/>
    </xf>
    <xf numFmtId="0" fontId="8" fillId="4" borderId="1" xfId="0" applyFont="1" applyFill="1" applyBorder="1" applyAlignment="1">
      <alignment horizontal="center" vertical="center" wrapText="1"/>
    </xf>
    <xf numFmtId="0" fontId="6" fillId="2" borderId="0" xfId="0" applyFont="1" applyFill="1" applyAlignment="1">
      <alignment horizontal="center"/>
    </xf>
    <xf numFmtId="0" fontId="5" fillId="2" borderId="1" xfId="0" applyFont="1" applyFill="1" applyBorder="1"/>
    <xf numFmtId="0" fontId="5" fillId="2" borderId="1" xfId="0" applyFont="1" applyFill="1" applyBorder="1" applyAlignment="1">
      <alignment horizontal="center"/>
    </xf>
    <xf numFmtId="0" fontId="5" fillId="5" borderId="1" xfId="0" applyFont="1" applyFill="1" applyBorder="1"/>
    <xf numFmtId="0" fontId="9" fillId="6" borderId="1" xfId="0" applyFont="1" applyFill="1" applyBorder="1" applyAlignment="1">
      <alignment horizontal="center" vertical="center"/>
    </xf>
    <xf numFmtId="0" fontId="5" fillId="2" borderId="1" xfId="0" quotePrefix="1" applyFont="1" applyFill="1" applyBorder="1"/>
    <xf numFmtId="0" fontId="10" fillId="2" borderId="0" xfId="0" applyFont="1" applyFill="1"/>
    <xf numFmtId="0" fontId="12" fillId="3" borderId="0" xfId="0" applyFont="1" applyFill="1" applyAlignment="1">
      <alignment horizontal="center" vertical="center"/>
    </xf>
    <xf numFmtId="0" fontId="11" fillId="2" borderId="0" xfId="0" applyFont="1" applyFill="1" applyAlignment="1">
      <alignment horizontal="center" vertical="center" wrapText="1"/>
    </xf>
    <xf numFmtId="0" fontId="8" fillId="4" borderId="2" xfId="0" applyFont="1" applyFill="1" applyBorder="1" applyAlignment="1">
      <alignment horizontal="left" vertical="center" wrapText="1"/>
    </xf>
    <xf numFmtId="0" fontId="6" fillId="2" borderId="0" xfId="0" applyFont="1" applyFill="1" applyAlignment="1">
      <alignment horizontal="right"/>
    </xf>
    <xf numFmtId="0" fontId="5" fillId="5" borderId="6" xfId="0" applyFont="1" applyFill="1" applyBorder="1"/>
    <xf numFmtId="0" fontId="9" fillId="6" borderId="6" xfId="0" applyFont="1" applyFill="1" applyBorder="1" applyAlignment="1">
      <alignment horizontal="center" vertical="center"/>
    </xf>
    <xf numFmtId="0" fontId="5" fillId="2" borderId="6" xfId="0" applyFont="1" applyFill="1" applyBorder="1" applyAlignment="1">
      <alignment horizontal="center"/>
    </xf>
    <xf numFmtId="0" fontId="8" fillId="4" borderId="5"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6" fillId="2" borderId="4" xfId="0" applyFont="1" applyFill="1" applyBorder="1"/>
    <xf numFmtId="0" fontId="6" fillId="2" borderId="4" xfId="0" applyFont="1" applyFill="1" applyBorder="1" applyAlignment="1">
      <alignment horizontal="center"/>
    </xf>
    <xf numFmtId="0" fontId="5" fillId="2" borderId="1" xfId="0" quotePrefix="1" applyFont="1" applyFill="1" applyBorder="1" applyAlignment="1">
      <alignment horizontal="center"/>
    </xf>
    <xf numFmtId="0" fontId="16" fillId="3" borderId="3" xfId="0" applyFont="1" applyFill="1" applyBorder="1" applyAlignment="1">
      <alignment horizontal="center" vertical="center"/>
    </xf>
    <xf numFmtId="0" fontId="16" fillId="3" borderId="1" xfId="0" applyFont="1" applyFill="1" applyBorder="1" applyAlignment="1">
      <alignment horizontal="center" vertical="center"/>
    </xf>
    <xf numFmtId="0" fontId="5" fillId="5" borderId="1" xfId="0" applyFont="1" applyFill="1" applyBorder="1" applyAlignment="1">
      <alignment horizontal="center"/>
    </xf>
    <xf numFmtId="0" fontId="17" fillId="2" borderId="0" xfId="0" applyFont="1" applyFill="1"/>
    <xf numFmtId="0" fontId="17" fillId="2" borderId="0" xfId="0" applyFont="1" applyFill="1" applyAlignment="1">
      <alignment horizontal="center"/>
    </xf>
    <xf numFmtId="0" fontId="5" fillId="5" borderId="3" xfId="0" applyFont="1" applyFill="1" applyBorder="1" applyAlignment="1">
      <alignment horizontal="center"/>
    </xf>
    <xf numFmtId="0" fontId="6" fillId="2" borderId="6" xfId="0" applyFont="1" applyFill="1" applyBorder="1" applyAlignment="1">
      <alignment horizontal="center"/>
    </xf>
    <xf numFmtId="0" fontId="17" fillId="2" borderId="7" xfId="0" applyFont="1" applyFill="1" applyBorder="1"/>
    <xf numFmtId="0" fontId="15" fillId="2" borderId="0" xfId="0" applyFont="1" applyFill="1" applyAlignment="1">
      <alignment horizontal="center"/>
    </xf>
    <xf numFmtId="0" fontId="17" fillId="2" borderId="1" xfId="0" applyFont="1" applyFill="1" applyBorder="1"/>
    <xf numFmtId="0" fontId="18" fillId="2" borderId="0" xfId="0" applyFont="1" applyFill="1" applyAlignment="1">
      <alignment horizontal="center"/>
    </xf>
    <xf numFmtId="0" fontId="19" fillId="0" borderId="0" xfId="0" applyFont="1"/>
    <xf numFmtId="0" fontId="20" fillId="2" borderId="0" xfId="0" applyFont="1" applyFill="1"/>
    <xf numFmtId="0" fontId="10" fillId="7" borderId="0" xfId="0" applyFont="1" applyFill="1"/>
    <xf numFmtId="0" fontId="5" fillId="5" borderId="7" xfId="0" applyFont="1" applyFill="1" applyBorder="1"/>
    <xf numFmtId="0" fontId="5" fillId="2" borderId="1" xfId="0" applyFont="1" applyFill="1" applyBorder="1" applyAlignment="1">
      <alignment horizontal="left"/>
    </xf>
    <xf numFmtId="0" fontId="17" fillId="2" borderId="1" xfId="0" applyFont="1" applyFill="1" applyBorder="1" applyAlignment="1">
      <alignment horizontal="left"/>
    </xf>
    <xf numFmtId="0" fontId="10" fillId="8" borderId="0" xfId="0" applyFont="1" applyFill="1"/>
    <xf numFmtId="0" fontId="12" fillId="9" borderId="0" xfId="0" applyFont="1" applyFill="1" applyAlignment="1">
      <alignment horizontal="center" vertical="center"/>
    </xf>
    <xf numFmtId="0" fontId="15" fillId="8" borderId="0" xfId="0" applyFont="1" applyFill="1" applyAlignment="1">
      <alignment horizontal="center"/>
    </xf>
    <xf numFmtId="0" fontId="5" fillId="8" borderId="0" xfId="0" applyFont="1" applyFill="1"/>
    <xf numFmtId="0" fontId="6" fillId="8" borderId="0" xfId="0" applyFont="1" applyFill="1" applyAlignment="1">
      <alignment horizontal="center"/>
    </xf>
    <xf numFmtId="0" fontId="17" fillId="8" borderId="0" xfId="0" applyFont="1" applyFill="1" applyAlignment="1">
      <alignment horizontal="center"/>
    </xf>
    <xf numFmtId="0" fontId="5" fillId="2" borderId="2" xfId="0" applyFont="1" applyFill="1" applyBorder="1"/>
    <xf numFmtId="0" fontId="6" fillId="2" borderId="1" xfId="0" applyFont="1" applyFill="1" applyBorder="1" applyAlignment="1">
      <alignment horizontal="center"/>
    </xf>
    <xf numFmtId="164" fontId="5" fillId="2" borderId="6" xfId="0" applyNumberFormat="1" applyFont="1" applyFill="1" applyBorder="1" applyAlignment="1">
      <alignment horizontal="center"/>
    </xf>
    <xf numFmtId="165" fontId="6" fillId="2" borderId="1" xfId="0" applyNumberFormat="1" applyFont="1" applyFill="1" applyBorder="1" applyAlignment="1">
      <alignment horizontal="center"/>
    </xf>
    <xf numFmtId="165" fontId="17" fillId="2" borderId="0" xfId="0" applyNumberFormat="1" applyFont="1" applyFill="1" applyAlignment="1">
      <alignment horizontal="center"/>
    </xf>
    <xf numFmtId="0" fontId="17" fillId="2" borderId="2" xfId="0" applyFont="1" applyFill="1" applyBorder="1"/>
    <xf numFmtId="0" fontId="24" fillId="2" borderId="6" xfId="0" applyFont="1" applyFill="1" applyBorder="1" applyAlignment="1">
      <alignment horizontal="center" vertical="center" wrapText="1"/>
    </xf>
    <xf numFmtId="0" fontId="25" fillId="2" borderId="0" xfId="0" applyFont="1" applyFill="1"/>
    <xf numFmtId="0" fontId="26" fillId="4" borderId="6" xfId="0" applyFont="1" applyFill="1" applyBorder="1" applyAlignment="1">
      <alignment horizontal="center" vertical="center" wrapText="1"/>
    </xf>
    <xf numFmtId="0" fontId="26" fillId="4" borderId="12" xfId="0" applyFont="1" applyFill="1" applyBorder="1" applyAlignment="1">
      <alignment horizontal="center" vertical="center" wrapText="1"/>
    </xf>
    <xf numFmtId="0" fontId="26" fillId="4" borderId="13" xfId="0" applyFont="1" applyFill="1" applyBorder="1" applyAlignment="1">
      <alignment horizontal="center" vertical="center" wrapText="1"/>
    </xf>
    <xf numFmtId="0" fontId="25" fillId="2" borderId="0" xfId="0" applyFont="1" applyFill="1" applyAlignment="1">
      <alignment wrapText="1"/>
    </xf>
    <xf numFmtId="0" fontId="17" fillId="2" borderId="0" xfId="0" applyFont="1" applyFill="1" applyAlignment="1">
      <alignment wrapText="1"/>
    </xf>
    <xf numFmtId="0" fontId="1" fillId="10" borderId="1" xfId="0" applyFont="1" applyFill="1" applyBorder="1" applyAlignment="1">
      <alignment horizontal="center"/>
    </xf>
    <xf numFmtId="0" fontId="1" fillId="10" borderId="3" xfId="0" applyFont="1" applyFill="1" applyBorder="1" applyAlignment="1">
      <alignment horizontal="center"/>
    </xf>
    <xf numFmtId="0" fontId="3" fillId="2" borderId="0" xfId="0" applyFont="1" applyFill="1"/>
    <xf numFmtId="0" fontId="28" fillId="2" borderId="0" xfId="0" applyFont="1" applyFill="1" applyAlignment="1">
      <alignment horizontal="center"/>
    </xf>
    <xf numFmtId="0" fontId="29" fillId="2" borderId="0" xfId="0" applyFont="1" applyFill="1"/>
    <xf numFmtId="0" fontId="5" fillId="2" borderId="0" xfId="0" applyFont="1" applyFill="1" applyBorder="1"/>
    <xf numFmtId="0" fontId="17" fillId="2" borderId="0" xfId="0" applyFont="1" applyFill="1" applyBorder="1"/>
    <xf numFmtId="0" fontId="1" fillId="2" borderId="0" xfId="0" applyFont="1" applyFill="1"/>
    <xf numFmtId="0" fontId="6" fillId="2" borderId="2" xfId="0" applyFont="1" applyFill="1" applyBorder="1"/>
    <xf numFmtId="0" fontId="31" fillId="2" borderId="2" xfId="0" applyFont="1" applyFill="1" applyBorder="1"/>
    <xf numFmtId="0" fontId="21" fillId="2" borderId="2" xfId="0" applyFont="1" applyFill="1" applyBorder="1"/>
    <xf numFmtId="0" fontId="32" fillId="2" borderId="2" xfId="0" applyFont="1" applyFill="1" applyBorder="1"/>
    <xf numFmtId="0" fontId="32" fillId="2" borderId="11" xfId="0" applyFont="1" applyFill="1" applyBorder="1"/>
    <xf numFmtId="0" fontId="6" fillId="2" borderId="0" xfId="0" applyFont="1" applyFill="1" applyBorder="1"/>
    <xf numFmtId="0" fontId="31" fillId="2" borderId="0" xfId="0" applyFont="1" applyFill="1" applyBorder="1"/>
    <xf numFmtId="0" fontId="27" fillId="2" borderId="14" xfId="0" applyFont="1" applyFill="1" applyBorder="1" applyAlignment="1">
      <alignment horizontal="center"/>
    </xf>
    <xf numFmtId="0" fontId="21" fillId="2" borderId="10" xfId="0" applyFont="1" applyFill="1" applyBorder="1" applyAlignment="1">
      <alignment horizontal="center"/>
    </xf>
    <xf numFmtId="0" fontId="15" fillId="2" borderId="4" xfId="0" applyFont="1" applyFill="1" applyBorder="1" applyAlignment="1">
      <alignment horizontal="center"/>
    </xf>
    <xf numFmtId="0" fontId="14" fillId="2" borderId="4" xfId="0" applyFont="1" applyFill="1" applyBorder="1" applyAlignment="1">
      <alignment horizontal="center"/>
    </xf>
    <xf numFmtId="0" fontId="6" fillId="2" borderId="3" xfId="0" applyFont="1" applyFill="1" applyBorder="1" applyAlignment="1">
      <alignment horizontal="center"/>
    </xf>
    <xf numFmtId="0" fontId="6" fillId="2" borderId="8" xfId="0" applyFont="1" applyFill="1" applyBorder="1" applyAlignment="1">
      <alignment horizontal="center"/>
    </xf>
    <xf numFmtId="0" fontId="6" fillId="2" borderId="9" xfId="0" applyFont="1" applyFill="1" applyBorder="1" applyAlignment="1">
      <alignment horizontal="center"/>
    </xf>
    <xf numFmtId="0" fontId="6" fillId="2" borderId="1" xfId="0" applyFont="1" applyFill="1" applyBorder="1" applyAlignment="1">
      <alignment horizontal="center"/>
    </xf>
    <xf numFmtId="1" fontId="5" fillId="2" borderId="6" xfId="0" applyNumberFormat="1" applyFont="1" applyFill="1" applyBorder="1" applyAlignment="1">
      <alignment horizontal="center"/>
    </xf>
    <xf numFmtId="0" fontId="33" fillId="2" borderId="0" xfId="0" applyFont="1" applyFill="1"/>
    <xf numFmtId="0" fontId="34" fillId="2" borderId="0" xfId="1" applyFont="1" applyFill="1"/>
    <xf numFmtId="0" fontId="33" fillId="0" borderId="0" xfId="0" applyFont="1"/>
    <xf numFmtId="0" fontId="35" fillId="2" borderId="0" xfId="0" applyFont="1" applyFill="1"/>
    <xf numFmtId="0" fontId="36" fillId="2" borderId="1" xfId="0" applyFont="1" applyFill="1" applyBorder="1" applyAlignment="1">
      <alignment vertical="center" wrapText="1"/>
    </xf>
    <xf numFmtId="0" fontId="21" fillId="4" borderId="2" xfId="0" applyFont="1" applyFill="1" applyBorder="1" applyAlignment="1">
      <alignment horizontal="center" vertical="center" wrapText="1"/>
    </xf>
    <xf numFmtId="0" fontId="21" fillId="4" borderId="1" xfId="0" applyFont="1" applyFill="1" applyBorder="1" applyAlignment="1">
      <alignment horizontal="center" vertical="center" wrapText="1"/>
    </xf>
    <xf numFmtId="0" fontId="37" fillId="4" borderId="2" xfId="0" applyFont="1" applyFill="1" applyBorder="1" applyAlignment="1">
      <alignment horizontal="center" vertical="center" wrapText="1"/>
    </xf>
    <xf numFmtId="0" fontId="21" fillId="0" borderId="2" xfId="0" applyFont="1" applyBorder="1" applyAlignment="1">
      <alignment horizontal="center"/>
    </xf>
    <xf numFmtId="0" fontId="33" fillId="2" borderId="2" xfId="0" applyFont="1" applyFill="1" applyBorder="1"/>
    <xf numFmtId="0" fontId="33" fillId="2" borderId="1" xfId="0" quotePrefix="1" applyFont="1" applyFill="1" applyBorder="1"/>
    <xf numFmtId="0" fontId="33" fillId="2" borderId="1" xfId="0" applyFont="1" applyFill="1" applyBorder="1"/>
    <xf numFmtId="0" fontId="33" fillId="2" borderId="1" xfId="0" applyFont="1" applyFill="1" applyBorder="1" applyAlignment="1">
      <alignment horizontal="center"/>
    </xf>
    <xf numFmtId="0" fontId="33" fillId="0" borderId="1" xfId="0" applyFont="1" applyBorder="1" applyAlignment="1">
      <alignment horizontal="center"/>
    </xf>
    <xf numFmtId="0" fontId="33" fillId="0" borderId="1" xfId="0" applyFont="1" applyBorder="1"/>
    <xf numFmtId="0" fontId="33" fillId="0" borderId="2" xfId="0" applyFont="1" applyBorder="1" applyAlignment="1">
      <alignment horizontal="center"/>
    </xf>
    <xf numFmtId="0" fontId="21" fillId="2" borderId="0" xfId="0" applyFont="1" applyFill="1" applyAlignment="1">
      <alignment vertical="center"/>
    </xf>
  </cellXfs>
  <cellStyles count="2">
    <cellStyle name="Hipervínculo" xfId="1" builtinId="8"/>
    <cellStyle name="Normal" xfId="0" builtinId="0"/>
  </cellStyles>
  <dxfs count="85">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dxf>
    <dxf>
      <font>
        <b/>
        <i val="0"/>
        <strike val="0"/>
        <condense val="0"/>
        <extend val="0"/>
        <outline val="0"/>
        <shadow val="0"/>
        <u val="none"/>
        <vertAlign val="baseline"/>
        <sz val="10"/>
        <color auto="1"/>
        <name val="Palatino Linotype"/>
        <family val="1"/>
        <scheme val="none"/>
      </font>
      <fill>
        <patternFill patternType="solid">
          <fgColor indexed="64"/>
          <bgColor theme="2" tint="-9.9978637043366805E-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family val="1"/>
        <scheme val="none"/>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dxf>
    <dxf>
      <font>
        <b/>
        <i val="0"/>
        <strike val="0"/>
        <condense val="0"/>
        <extend val="0"/>
        <outline val="0"/>
        <shadow val="0"/>
        <u val="none"/>
        <vertAlign val="baseline"/>
        <sz val="10"/>
        <color auto="1"/>
        <name val="Palatino Linotype"/>
        <family val="1"/>
        <scheme val="none"/>
      </font>
      <fill>
        <patternFill patternType="solid">
          <fgColor indexed="64"/>
          <bgColor theme="2" tint="-9.9978637043366805E-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1"/>
        <color auto="1"/>
        <name val="Times"/>
        <family val="1"/>
        <scheme val="none"/>
      </font>
      <fill>
        <patternFill patternType="solid">
          <fgColor indexed="64"/>
          <bgColor theme="0"/>
        </patternFill>
      </fill>
    </dxf>
    <dxf>
      <font>
        <b/>
        <i val="0"/>
        <strike val="0"/>
        <condense val="0"/>
        <extend val="0"/>
        <outline val="0"/>
        <shadow val="0"/>
        <u val="none"/>
        <vertAlign val="baseline"/>
        <sz val="10"/>
        <color auto="1"/>
        <name val="Palatino Linotype"/>
        <family val="1"/>
        <scheme val="none"/>
      </font>
      <fill>
        <patternFill patternType="solid">
          <fgColor indexed="64"/>
          <bgColor theme="2" tint="-9.9978637043366805E-2"/>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Global warming</a:t>
            </a:r>
          </a:p>
        </c:rich>
      </c:tx>
      <c:layout>
        <c:manualLayout>
          <c:xMode val="edge"/>
          <c:yMode val="edge"/>
          <c:x val="0.54788336436681395"/>
          <c:y val="1.475946589745486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5258724044029577"/>
          <c:y val="0.11724877382021759"/>
          <c:w val="0.62104534731759098"/>
          <c:h val="0.63892480278375474"/>
        </c:manualLayout>
      </c:layout>
      <c:barChart>
        <c:barDir val="bar"/>
        <c:grouping val="clustered"/>
        <c:varyColors val="0"/>
        <c:ser>
          <c:idx val="0"/>
          <c:order val="0"/>
          <c:tx>
            <c:strRef>
              <c:f>Calculations!$G$4</c:f>
              <c:strCache>
                <c:ptCount val="1"/>
                <c:pt idx="0">
                  <c:v>Global warming</c:v>
                </c:pt>
              </c:strCache>
            </c:strRef>
          </c:tx>
          <c:spPr>
            <a:solidFill>
              <a:schemeClr val="bg2">
                <a:lumMod val="90000"/>
              </a:schemeClr>
            </a:solidFill>
            <a:ln>
              <a:solidFill>
                <a:sysClr val="windowText" lastClr="000000"/>
              </a:solidFill>
            </a:ln>
            <a:effectLst/>
          </c:spPr>
          <c:invertIfNegative val="0"/>
          <c:cat>
            <c:strRef>
              <c:f>Calculations!$B$6:$B$96</c:f>
              <c:strCache>
                <c:ptCount val="9"/>
                <c:pt idx="0">
                  <c:v>Ethanol </c:v>
                </c:pt>
                <c:pt idx="1">
                  <c:v>Copper oxide</c:v>
                </c:pt>
                <c:pt idx="2">
                  <c:v>Polymethyl methacrylate</c:v>
                </c:pt>
                <c:pt idx="3">
                  <c:v>Tetramethylammonium hydroxide </c:v>
                </c:pt>
                <c:pt idx="4">
                  <c:v>Iron (III) chloride </c:v>
                </c:pt>
                <c:pt idx="5">
                  <c:v>Sodium hydroxide </c:v>
                </c:pt>
                <c:pt idx="6">
                  <c:v>Natural gas</c:v>
                </c:pt>
                <c:pt idx="7">
                  <c:v>Electricity consumption</c:v>
                </c:pt>
                <c:pt idx="8">
                  <c:v>Tap water</c:v>
                </c:pt>
              </c:strCache>
            </c:strRef>
          </c:cat>
          <c:val>
            <c:numRef>
              <c:f>Calculations!$G$6:$G$96</c:f>
              <c:numCache>
                <c:formatCode>General</c:formatCode>
                <c:ptCount val="9"/>
                <c:pt idx="0">
                  <c:v>0.68521992979295654</c:v>
                </c:pt>
                <c:pt idx="1">
                  <c:v>0.73227665872037462</c:v>
                </c:pt>
                <c:pt idx="2">
                  <c:v>0.90846158703226476</c:v>
                </c:pt>
                <c:pt idx="3">
                  <c:v>7.8269692458545429E-3</c:v>
                </c:pt>
                <c:pt idx="4">
                  <c:v>0.84470964821022931</c:v>
                </c:pt>
                <c:pt idx="5">
                  <c:v>1.2964384230108483</c:v>
                </c:pt>
                <c:pt idx="6">
                  <c:v>0.621812751682562</c:v>
                </c:pt>
                <c:pt idx="7">
                  <c:v>0.24583362934721159</c:v>
                </c:pt>
                <c:pt idx="8">
                  <c:v>4.7802953973885016E-5</c:v>
                </c:pt>
              </c:numCache>
            </c:numRef>
          </c:val>
          <c:extLst>
            <c:ext xmlns:c16="http://schemas.microsoft.com/office/drawing/2014/chart" uri="{C3380CC4-5D6E-409C-BE32-E72D297353CC}">
              <c16:uniqueId val="{00000000-DD32-104A-A6D8-D1DE313BF98E}"/>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100" b="1"/>
                  <a:t>kg CO2 eq</a:t>
                </a:r>
              </a:p>
            </c:rich>
          </c:tx>
          <c:layout>
            <c:manualLayout>
              <c:xMode val="edge"/>
              <c:yMode val="edge"/>
              <c:x val="0.57295252891591608"/>
              <c:y val="0.92652538401884132"/>
            </c:manualLayout>
          </c:layout>
          <c:overlay val="0"/>
          <c:spPr>
            <a:noFill/>
            <a:ln>
              <a:noFill/>
            </a:ln>
            <a:effectLst/>
          </c:spPr>
          <c:txPr>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Marine ecotoxicity</a:t>
            </a:r>
          </a:p>
        </c:rich>
      </c:tx>
      <c:layout>
        <c:manualLayout>
          <c:xMode val="edge"/>
          <c:yMode val="edge"/>
          <c:x val="0.5362600686609893"/>
          <c:y val="4.836348583152543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027634228594999"/>
          <c:y val="0.13720731633422184"/>
          <c:w val="0.63880762645225642"/>
          <c:h val="0.63149997808738745"/>
        </c:manualLayout>
      </c:layout>
      <c:barChart>
        <c:barDir val="bar"/>
        <c:grouping val="clustered"/>
        <c:varyColors val="0"/>
        <c:ser>
          <c:idx val="0"/>
          <c:order val="0"/>
          <c:tx>
            <c:strRef>
              <c:f>Calculations!$K$4</c:f>
              <c:strCache>
                <c:ptCount val="1"/>
                <c:pt idx="0">
                  <c:v>Land use</c:v>
                </c:pt>
              </c:strCache>
            </c:strRef>
          </c:tx>
          <c:spPr>
            <a:solidFill>
              <a:schemeClr val="bg2">
                <a:lumMod val="90000"/>
              </a:schemeClr>
            </a:solidFill>
            <a:ln>
              <a:solidFill>
                <a:sysClr val="windowText" lastClr="000000"/>
              </a:solidFill>
            </a:ln>
            <a:effectLst/>
          </c:spPr>
          <c:invertIfNegative val="0"/>
          <c:cat>
            <c:strRef>
              <c:f>Calculations!$B$6:$B$96</c:f>
              <c:strCache>
                <c:ptCount val="9"/>
                <c:pt idx="0">
                  <c:v>Ethanol </c:v>
                </c:pt>
                <c:pt idx="1">
                  <c:v>Copper oxide</c:v>
                </c:pt>
                <c:pt idx="2">
                  <c:v>Polymethyl methacrylate</c:v>
                </c:pt>
                <c:pt idx="3">
                  <c:v>Tetramethylammonium hydroxide </c:v>
                </c:pt>
                <c:pt idx="4">
                  <c:v>Iron (III) chloride </c:v>
                </c:pt>
                <c:pt idx="5">
                  <c:v>Sodium hydroxide </c:v>
                </c:pt>
                <c:pt idx="6">
                  <c:v>Natural gas</c:v>
                </c:pt>
                <c:pt idx="7">
                  <c:v>Electricity consumption</c:v>
                </c:pt>
                <c:pt idx="8">
                  <c:v>Tap water</c:v>
                </c:pt>
              </c:strCache>
            </c:strRef>
          </c:cat>
          <c:val>
            <c:numRef>
              <c:f>Calculations!$L$6:$L$96</c:f>
              <c:numCache>
                <c:formatCode>General</c:formatCode>
                <c:ptCount val="9"/>
                <c:pt idx="0">
                  <c:v>3.209472375827041E-2</c:v>
                </c:pt>
                <c:pt idx="1">
                  <c:v>3.6396985007121532</c:v>
                </c:pt>
                <c:pt idx="2">
                  <c:v>5.9526635948527534E-3</c:v>
                </c:pt>
                <c:pt idx="3">
                  <c:v>2.0064277364711356E-4</c:v>
                </c:pt>
                <c:pt idx="4">
                  <c:v>0.16514522769839748</c:v>
                </c:pt>
                <c:pt idx="5">
                  <c:v>9.1697327284984614E-2</c:v>
                </c:pt>
                <c:pt idx="6">
                  <c:v>8.0853281341836461E-3</c:v>
                </c:pt>
                <c:pt idx="7">
                  <c:v>4.6264933965100348E-2</c:v>
                </c:pt>
                <c:pt idx="8">
                  <c:v>4.4321787589718957E-6</c:v>
                </c:pt>
              </c:numCache>
            </c:numRef>
          </c:val>
          <c:extLst>
            <c:ext xmlns:c16="http://schemas.microsoft.com/office/drawing/2014/chart" uri="{C3380CC4-5D6E-409C-BE32-E72D297353CC}">
              <c16:uniqueId val="{00000000-2094-934C-80AF-0DE3DEFEF219}"/>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1,4-DCB</a:t>
                </a:r>
              </a:p>
            </c:rich>
          </c:tx>
          <c:layout>
            <c:manualLayout>
              <c:xMode val="edge"/>
              <c:yMode val="edge"/>
              <c:x val="0.62056342043331636"/>
              <c:y val="0.92258008434431538"/>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Terrestrial ecotoxicity</a:t>
            </a:r>
          </a:p>
        </c:rich>
      </c:tx>
      <c:layout>
        <c:manualLayout>
          <c:xMode val="edge"/>
          <c:yMode val="edge"/>
          <c:x val="0.53534021985682878"/>
          <c:y val="5.1910823730022738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4843040257350694"/>
          <c:y val="0.14026893382949046"/>
          <c:w val="0.62065360664702385"/>
          <c:h val="0.63149997808738745"/>
        </c:manualLayout>
      </c:layout>
      <c:barChart>
        <c:barDir val="bar"/>
        <c:grouping val="clustered"/>
        <c:varyColors val="0"/>
        <c:ser>
          <c:idx val="0"/>
          <c:order val="0"/>
          <c:tx>
            <c:strRef>
              <c:f>Calculations!$S$4</c:f>
              <c:strCache>
                <c:ptCount val="1"/>
                <c:pt idx="0">
                  <c:v>Terrestrial ecotoxicity</c:v>
                </c:pt>
              </c:strCache>
            </c:strRef>
          </c:tx>
          <c:spPr>
            <a:solidFill>
              <a:schemeClr val="bg2">
                <a:lumMod val="90000"/>
              </a:schemeClr>
            </a:solidFill>
            <a:ln>
              <a:solidFill>
                <a:sysClr val="windowText" lastClr="000000"/>
              </a:solidFill>
            </a:ln>
            <a:effectLst/>
          </c:spPr>
          <c:invertIfNegative val="0"/>
          <c:cat>
            <c:strRef>
              <c:f>Calculations!$B$6:$B$96</c:f>
              <c:strCache>
                <c:ptCount val="9"/>
                <c:pt idx="0">
                  <c:v>Ethanol </c:v>
                </c:pt>
                <c:pt idx="1">
                  <c:v>Copper oxide</c:v>
                </c:pt>
                <c:pt idx="2">
                  <c:v>Polymethyl methacrylate</c:v>
                </c:pt>
                <c:pt idx="3">
                  <c:v>Tetramethylammonium hydroxide </c:v>
                </c:pt>
                <c:pt idx="4">
                  <c:v>Iron (III) chloride </c:v>
                </c:pt>
                <c:pt idx="5">
                  <c:v>Sodium hydroxide </c:v>
                </c:pt>
                <c:pt idx="6">
                  <c:v>Natural gas</c:v>
                </c:pt>
                <c:pt idx="7">
                  <c:v>Electricity consumption</c:v>
                </c:pt>
                <c:pt idx="8">
                  <c:v>Tap water</c:v>
                </c:pt>
              </c:strCache>
            </c:strRef>
          </c:cat>
          <c:val>
            <c:numRef>
              <c:f>Calculations!$S$6:$S$96</c:f>
              <c:numCache>
                <c:formatCode>General</c:formatCode>
                <c:ptCount val="9"/>
                <c:pt idx="0">
                  <c:v>2.9172436018970007</c:v>
                </c:pt>
                <c:pt idx="1">
                  <c:v>252.74039677054981</c:v>
                </c:pt>
                <c:pt idx="2">
                  <c:v>0.18676976933667655</c:v>
                </c:pt>
                <c:pt idx="3">
                  <c:v>1.4349632997777143E-2</c:v>
                </c:pt>
                <c:pt idx="4">
                  <c:v>9.9694262472062789</c:v>
                </c:pt>
                <c:pt idx="5">
                  <c:v>5.5643009014721958</c:v>
                </c:pt>
                <c:pt idx="6">
                  <c:v>0.2939359239362373</c:v>
                </c:pt>
                <c:pt idx="7">
                  <c:v>0.96394122525618808</c:v>
                </c:pt>
                <c:pt idx="8">
                  <c:v>2.5756515974167574E-4</c:v>
                </c:pt>
              </c:numCache>
            </c:numRef>
          </c:val>
          <c:extLst>
            <c:ext xmlns:c16="http://schemas.microsoft.com/office/drawing/2014/chart" uri="{C3380CC4-5D6E-409C-BE32-E72D297353CC}">
              <c16:uniqueId val="{00000000-BF89-904D-98FC-BE21759E0B3C}"/>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1,4-DCB</a:t>
                </a:r>
              </a:p>
            </c:rich>
          </c:tx>
          <c:layout>
            <c:manualLayout>
              <c:xMode val="edge"/>
              <c:yMode val="edge"/>
              <c:x val="0.60390849438653149"/>
              <c:y val="0.91903287820380186"/>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Human carcinogenic toxicity</a:t>
            </a:r>
          </a:p>
        </c:rich>
      </c:tx>
      <c:layout>
        <c:manualLayout>
          <c:xMode val="edge"/>
          <c:yMode val="edge"/>
          <c:x val="0.46759707476849338"/>
          <c:y val="3.7246259890537321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4239256168774146"/>
          <c:y val="0.12176987925197236"/>
          <c:w val="0.63075803151361809"/>
          <c:h val="0.63149997808738745"/>
        </c:manualLayout>
      </c:layout>
      <c:barChart>
        <c:barDir val="bar"/>
        <c:grouping val="clustered"/>
        <c:varyColors val="0"/>
        <c:ser>
          <c:idx val="0"/>
          <c:order val="0"/>
          <c:tx>
            <c:strRef>
              <c:f>Calculations!$H$4</c:f>
              <c:strCache>
                <c:ptCount val="1"/>
                <c:pt idx="0">
                  <c:v>Human carcinogenic toxicity</c:v>
                </c:pt>
              </c:strCache>
            </c:strRef>
          </c:tx>
          <c:spPr>
            <a:solidFill>
              <a:schemeClr val="bg2">
                <a:lumMod val="90000"/>
              </a:schemeClr>
            </a:solidFill>
            <a:ln>
              <a:solidFill>
                <a:sysClr val="windowText" lastClr="000000"/>
              </a:solidFill>
            </a:ln>
            <a:effectLst/>
          </c:spPr>
          <c:invertIfNegative val="0"/>
          <c:cat>
            <c:strRef>
              <c:f>Calculations!$B$6:$B$96</c:f>
              <c:strCache>
                <c:ptCount val="9"/>
                <c:pt idx="0">
                  <c:v>Ethanol </c:v>
                </c:pt>
                <c:pt idx="1">
                  <c:v>Copper oxide</c:v>
                </c:pt>
                <c:pt idx="2">
                  <c:v>Polymethyl methacrylate</c:v>
                </c:pt>
                <c:pt idx="3">
                  <c:v>Tetramethylammonium hydroxide </c:v>
                </c:pt>
                <c:pt idx="4">
                  <c:v>Iron (III) chloride </c:v>
                </c:pt>
                <c:pt idx="5">
                  <c:v>Sodium hydroxide </c:v>
                </c:pt>
                <c:pt idx="6">
                  <c:v>Natural gas</c:v>
                </c:pt>
                <c:pt idx="7">
                  <c:v>Electricity consumption</c:v>
                </c:pt>
                <c:pt idx="8">
                  <c:v>Tap water</c:v>
                </c:pt>
              </c:strCache>
            </c:strRef>
          </c:cat>
          <c:val>
            <c:numRef>
              <c:f>Calculations!$H$6:$H$96</c:f>
              <c:numCache>
                <c:formatCode>General</c:formatCode>
                <c:ptCount val="9"/>
                <c:pt idx="0">
                  <c:v>2.9605310399177614E-2</c:v>
                </c:pt>
                <c:pt idx="1">
                  <c:v>0.32998118091899498</c:v>
                </c:pt>
                <c:pt idx="2">
                  <c:v>1.8715162109513229E-2</c:v>
                </c:pt>
                <c:pt idx="3">
                  <c:v>2.3835677804981149E-4</c:v>
                </c:pt>
                <c:pt idx="4">
                  <c:v>0.12215821963164214</c:v>
                </c:pt>
                <c:pt idx="5">
                  <c:v>8.7259926933439244E-2</c:v>
                </c:pt>
                <c:pt idx="6">
                  <c:v>1.7069838637247838E-2</c:v>
                </c:pt>
                <c:pt idx="7">
                  <c:v>1.178649594830416E-2</c:v>
                </c:pt>
                <c:pt idx="8">
                  <c:v>4.322403596428345E-5</c:v>
                </c:pt>
              </c:numCache>
            </c:numRef>
          </c:val>
          <c:extLst>
            <c:ext xmlns:c16="http://schemas.microsoft.com/office/drawing/2014/chart" uri="{C3380CC4-5D6E-409C-BE32-E72D297353CC}">
              <c16:uniqueId val="{00000000-A363-D24C-AE0C-14B6D0C1AFA3}"/>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b="1"/>
                  <a:t>kg 1,4-DCB</a:t>
                </a:r>
              </a:p>
            </c:rich>
          </c:tx>
          <c:layout>
            <c:manualLayout>
              <c:xMode val="edge"/>
              <c:yMode val="edge"/>
              <c:x val="0.60357387759362768"/>
              <c:y val="0.91538815078884983"/>
            </c:manualLayout>
          </c:layout>
          <c:overlay val="0"/>
          <c:spPr>
            <a:noFill/>
            <a:ln>
              <a:noFill/>
            </a:ln>
            <a:effectLst/>
          </c:spPr>
          <c:txPr>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Human non-carcinogenic toxicity</a:t>
            </a:r>
          </a:p>
        </c:rich>
      </c:tx>
      <c:layout>
        <c:manualLayout>
          <c:xMode val="edge"/>
          <c:yMode val="edge"/>
          <c:x val="0.44546916741487858"/>
          <c:y val="2.6398920982021151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423082438034896"/>
          <c:y val="0.12204611653968117"/>
          <c:w val="0.63880762645225642"/>
          <c:h val="0.63149997808738745"/>
        </c:manualLayout>
      </c:layout>
      <c:barChart>
        <c:barDir val="bar"/>
        <c:grouping val="clustered"/>
        <c:varyColors val="0"/>
        <c:ser>
          <c:idx val="0"/>
          <c:order val="0"/>
          <c:tx>
            <c:strRef>
              <c:f>Calculations!$I$4</c:f>
              <c:strCache>
                <c:ptCount val="1"/>
                <c:pt idx="0">
                  <c:v>Human non-carcinogenic toxicity</c:v>
                </c:pt>
              </c:strCache>
            </c:strRef>
          </c:tx>
          <c:spPr>
            <a:solidFill>
              <a:schemeClr val="bg2">
                <a:lumMod val="90000"/>
              </a:schemeClr>
            </a:solidFill>
            <a:ln>
              <a:solidFill>
                <a:sysClr val="windowText" lastClr="000000"/>
              </a:solidFill>
            </a:ln>
            <a:effectLst/>
          </c:spPr>
          <c:invertIfNegative val="0"/>
          <c:cat>
            <c:strRef>
              <c:f>Calculations!$B$6:$B$96</c:f>
              <c:strCache>
                <c:ptCount val="9"/>
                <c:pt idx="0">
                  <c:v>Ethanol </c:v>
                </c:pt>
                <c:pt idx="1">
                  <c:v>Copper oxide</c:v>
                </c:pt>
                <c:pt idx="2">
                  <c:v>Polymethyl methacrylate</c:v>
                </c:pt>
                <c:pt idx="3">
                  <c:v>Tetramethylammonium hydroxide </c:v>
                </c:pt>
                <c:pt idx="4">
                  <c:v>Iron (III) chloride </c:v>
                </c:pt>
                <c:pt idx="5">
                  <c:v>Sodium hydroxide </c:v>
                </c:pt>
                <c:pt idx="6">
                  <c:v>Natural gas</c:v>
                </c:pt>
                <c:pt idx="7">
                  <c:v>Electricity consumption</c:v>
                </c:pt>
                <c:pt idx="8">
                  <c:v>Tap water</c:v>
                </c:pt>
              </c:strCache>
            </c:strRef>
          </c:cat>
          <c:val>
            <c:numRef>
              <c:f>Calculations!$I$6:$I$96</c:f>
              <c:numCache>
                <c:formatCode>General</c:formatCode>
                <c:ptCount val="9"/>
                <c:pt idx="0">
                  <c:v>1.3027989696365112</c:v>
                </c:pt>
                <c:pt idx="1">
                  <c:v>41.922466110252934</c:v>
                </c:pt>
                <c:pt idx="2">
                  <c:v>9.825810096710505E-2</c:v>
                </c:pt>
                <c:pt idx="3">
                  <c:v>4.3486397665939685E-3</c:v>
                </c:pt>
                <c:pt idx="4">
                  <c:v>2.1681073482952877</c:v>
                </c:pt>
                <c:pt idx="5">
                  <c:v>1.5861650485960506</c:v>
                </c:pt>
                <c:pt idx="6">
                  <c:v>0.11926425070550739</c:v>
                </c:pt>
                <c:pt idx="7">
                  <c:v>0.2127131363125547</c:v>
                </c:pt>
                <c:pt idx="8">
                  <c:v>5.5831617473014466E-5</c:v>
                </c:pt>
              </c:numCache>
            </c:numRef>
          </c:val>
          <c:extLst>
            <c:ext xmlns:c16="http://schemas.microsoft.com/office/drawing/2014/chart" uri="{C3380CC4-5D6E-409C-BE32-E72D297353CC}">
              <c16:uniqueId val="{00000000-1FD6-0D4A-81F1-9E3514E72BF2}"/>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b="1"/>
                  <a:t>kg 1,4-DCB</a:t>
                </a:r>
              </a:p>
            </c:rich>
          </c:tx>
          <c:layout>
            <c:manualLayout>
              <c:xMode val="edge"/>
              <c:yMode val="edge"/>
              <c:x val="0.60138662211075644"/>
              <c:y val="0.91903290143916883"/>
            </c:manualLayout>
          </c:layout>
          <c:overlay val="0"/>
          <c:spPr>
            <a:noFill/>
            <a:ln>
              <a:noFill/>
            </a:ln>
            <a:effectLst/>
          </c:spPr>
          <c:txPr>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Ionizing radiation</a:t>
            </a:r>
          </a:p>
        </c:rich>
      </c:tx>
      <c:layout>
        <c:manualLayout>
          <c:xMode val="edge"/>
          <c:yMode val="edge"/>
          <c:x val="0.52020821797295969"/>
          <c:y val="3.0300835138662337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4734931461746094"/>
          <c:y val="0.13345741951868878"/>
          <c:w val="0.62060995672188013"/>
          <c:h val="0.63149997808738745"/>
        </c:manualLayout>
      </c:layout>
      <c:barChart>
        <c:barDir val="bar"/>
        <c:grouping val="clustered"/>
        <c:varyColors val="0"/>
        <c:ser>
          <c:idx val="0"/>
          <c:order val="0"/>
          <c:tx>
            <c:strRef>
              <c:f>Calculations!$J$4</c:f>
              <c:strCache>
                <c:ptCount val="1"/>
                <c:pt idx="0">
                  <c:v>Ionizing radiation</c:v>
                </c:pt>
              </c:strCache>
            </c:strRef>
          </c:tx>
          <c:spPr>
            <a:solidFill>
              <a:schemeClr val="bg2">
                <a:lumMod val="90000"/>
              </a:schemeClr>
            </a:solidFill>
            <a:ln>
              <a:solidFill>
                <a:sysClr val="windowText" lastClr="000000"/>
              </a:solidFill>
            </a:ln>
            <a:effectLst/>
          </c:spPr>
          <c:invertIfNegative val="0"/>
          <c:cat>
            <c:strRef>
              <c:f>Calculations!$B$6:$B$96</c:f>
              <c:strCache>
                <c:ptCount val="9"/>
                <c:pt idx="0">
                  <c:v>Ethanol </c:v>
                </c:pt>
                <c:pt idx="1">
                  <c:v>Copper oxide</c:v>
                </c:pt>
                <c:pt idx="2">
                  <c:v>Polymethyl methacrylate</c:v>
                </c:pt>
                <c:pt idx="3">
                  <c:v>Tetramethylammonium hydroxide </c:v>
                </c:pt>
                <c:pt idx="4">
                  <c:v>Iron (III) chloride </c:v>
                </c:pt>
                <c:pt idx="5">
                  <c:v>Sodium hydroxide </c:v>
                </c:pt>
                <c:pt idx="6">
                  <c:v>Natural gas</c:v>
                </c:pt>
                <c:pt idx="7">
                  <c:v>Electricity consumption</c:v>
                </c:pt>
                <c:pt idx="8">
                  <c:v>Tap water</c:v>
                </c:pt>
              </c:strCache>
            </c:strRef>
          </c:cat>
          <c:val>
            <c:numRef>
              <c:f>Calculations!$J$6:$J$96</c:f>
              <c:numCache>
                <c:formatCode>General</c:formatCode>
                <c:ptCount val="9"/>
                <c:pt idx="0">
                  <c:v>1.8095600776980861E-2</c:v>
                </c:pt>
                <c:pt idx="1">
                  <c:v>0.14413953698375942</c:v>
                </c:pt>
                <c:pt idx="2">
                  <c:v>3.1817705158204983E-4</c:v>
                </c:pt>
                <c:pt idx="3">
                  <c:v>2.8568723005745764E-4</c:v>
                </c:pt>
                <c:pt idx="4">
                  <c:v>7.2274365581807248E-2</c:v>
                </c:pt>
                <c:pt idx="5">
                  <c:v>0.14545586934742344</c:v>
                </c:pt>
                <c:pt idx="6">
                  <c:v>4.5020316145446609E-3</c:v>
                </c:pt>
                <c:pt idx="7">
                  <c:v>1.0796504117798411E-3</c:v>
                </c:pt>
                <c:pt idx="8">
                  <c:v>1.1147880597455255E-6</c:v>
                </c:pt>
              </c:numCache>
            </c:numRef>
          </c:val>
          <c:extLst>
            <c:ext xmlns:c16="http://schemas.microsoft.com/office/drawing/2014/chart" uri="{C3380CC4-5D6E-409C-BE32-E72D297353CC}">
              <c16:uniqueId val="{00000000-09B2-6546-851B-F21544C1BF08}"/>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b="1"/>
                  <a:t>kBq Co-60 eq</a:t>
                </a:r>
              </a:p>
            </c:rich>
          </c:tx>
          <c:layout>
            <c:manualLayout>
              <c:xMode val="edge"/>
              <c:yMode val="edge"/>
              <c:x val="0.5860701112098331"/>
              <c:y val="0.93342725021263395"/>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Fossil resource scarcity</a:t>
            </a:r>
          </a:p>
        </c:rich>
      </c:tx>
      <c:layout>
        <c:manualLayout>
          <c:xMode val="edge"/>
          <c:yMode val="edge"/>
          <c:x val="0.50757369002151809"/>
          <c:y val="2.9922605698494961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4117399599445497"/>
          <c:y val="0.13275536054003589"/>
          <c:w val="0.61888756454976823"/>
          <c:h val="0.63149997808738745"/>
        </c:manualLayout>
      </c:layout>
      <c:barChart>
        <c:barDir val="bar"/>
        <c:grouping val="clustered"/>
        <c:varyColors val="0"/>
        <c:ser>
          <c:idx val="0"/>
          <c:order val="0"/>
          <c:tx>
            <c:strRef>
              <c:f>Calculations!$D$4</c:f>
              <c:strCache>
                <c:ptCount val="1"/>
                <c:pt idx="0">
                  <c:v>Fossil resource scarcity</c:v>
                </c:pt>
              </c:strCache>
            </c:strRef>
          </c:tx>
          <c:spPr>
            <a:solidFill>
              <a:schemeClr val="bg2">
                <a:lumMod val="90000"/>
              </a:schemeClr>
            </a:solidFill>
            <a:ln>
              <a:solidFill>
                <a:sysClr val="windowText" lastClr="000000"/>
              </a:solidFill>
            </a:ln>
            <a:effectLst/>
          </c:spPr>
          <c:invertIfNegative val="0"/>
          <c:cat>
            <c:strRef>
              <c:f>Calculations!$B$6:$B$96</c:f>
              <c:strCache>
                <c:ptCount val="9"/>
                <c:pt idx="0">
                  <c:v>Ethanol </c:v>
                </c:pt>
                <c:pt idx="1">
                  <c:v>Copper oxide</c:v>
                </c:pt>
                <c:pt idx="2">
                  <c:v>Polymethyl methacrylate</c:v>
                </c:pt>
                <c:pt idx="3">
                  <c:v>Tetramethylammonium hydroxide </c:v>
                </c:pt>
                <c:pt idx="4">
                  <c:v>Iron (III) chloride </c:v>
                </c:pt>
                <c:pt idx="5">
                  <c:v>Sodium hydroxide </c:v>
                </c:pt>
                <c:pt idx="6">
                  <c:v>Natural gas</c:v>
                </c:pt>
                <c:pt idx="7">
                  <c:v>Electricity consumption</c:v>
                </c:pt>
                <c:pt idx="8">
                  <c:v>Tap water</c:v>
                </c:pt>
              </c:strCache>
            </c:strRef>
          </c:cat>
          <c:val>
            <c:numRef>
              <c:f>Calculations!$D$6:$D$96</c:f>
              <c:numCache>
                <c:formatCode>General</c:formatCode>
                <c:ptCount val="9"/>
                <c:pt idx="0">
                  <c:v>0.13058265290910001</c:v>
                </c:pt>
                <c:pt idx="1">
                  <c:v>0.2048824984516</c:v>
                </c:pt>
                <c:pt idx="2">
                  <c:v>0.28968161648462004</c:v>
                </c:pt>
                <c:pt idx="3">
                  <c:v>3.0265575552998305E-3</c:v>
                </c:pt>
                <c:pt idx="4">
                  <c:v>0.2097635818612</c:v>
                </c:pt>
                <c:pt idx="5">
                  <c:v>0.32487901865579999</c:v>
                </c:pt>
                <c:pt idx="6">
                  <c:v>0.9667631293393798</c:v>
                </c:pt>
                <c:pt idx="7">
                  <c:v>4.4623578544065887E-2</c:v>
                </c:pt>
                <c:pt idx="8">
                  <c:v>1.0425052352916001E-5</c:v>
                </c:pt>
              </c:numCache>
            </c:numRef>
          </c:val>
          <c:extLst>
            <c:ext xmlns:c16="http://schemas.microsoft.com/office/drawing/2014/chart" uri="{C3380CC4-5D6E-409C-BE32-E72D297353CC}">
              <c16:uniqueId val="{00000000-5B07-EC4E-88CD-E4FE0A67B79E}"/>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b="1"/>
                  <a:t>kg oil eq</a:t>
                </a:r>
              </a:p>
            </c:rich>
          </c:tx>
          <c:layout>
            <c:manualLayout>
              <c:xMode val="edge"/>
              <c:yMode val="edge"/>
              <c:x val="0.60111787760254531"/>
              <c:y val="0.91538815078884983"/>
            </c:manualLayout>
          </c:layout>
          <c:overlay val="0"/>
          <c:spPr>
            <a:noFill/>
            <a:ln>
              <a:noFill/>
            </a:ln>
            <a:effectLst/>
          </c:spPr>
          <c:txPr>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Mineral resource scarcity</a:t>
            </a:r>
          </a:p>
        </c:rich>
      </c:tx>
      <c:layout>
        <c:manualLayout>
          <c:xMode val="edge"/>
          <c:yMode val="edge"/>
          <c:x val="0.51257857810838892"/>
          <c:y val="2.2779175881149239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7421034933764663"/>
          <c:y val="0.12573180579388313"/>
          <c:w val="0.63880762645225642"/>
          <c:h val="0.63149997808738745"/>
        </c:manualLayout>
      </c:layout>
      <c:barChart>
        <c:barDir val="bar"/>
        <c:grouping val="clustered"/>
        <c:varyColors val="0"/>
        <c:ser>
          <c:idx val="0"/>
          <c:order val="0"/>
          <c:tx>
            <c:strRef>
              <c:f>Calculations!$N$4</c:f>
              <c:strCache>
                <c:ptCount val="1"/>
                <c:pt idx="0">
                  <c:v>Mineral resource scarcity</c:v>
                </c:pt>
              </c:strCache>
            </c:strRef>
          </c:tx>
          <c:spPr>
            <a:solidFill>
              <a:schemeClr val="bg2">
                <a:lumMod val="90000"/>
              </a:schemeClr>
            </a:solidFill>
            <a:ln>
              <a:solidFill>
                <a:sysClr val="windowText" lastClr="000000"/>
              </a:solidFill>
            </a:ln>
            <a:effectLst/>
          </c:spPr>
          <c:invertIfNegative val="0"/>
          <c:cat>
            <c:strRef>
              <c:f>Calculations!$B$6:$B$96</c:f>
              <c:strCache>
                <c:ptCount val="9"/>
                <c:pt idx="0">
                  <c:v>Ethanol </c:v>
                </c:pt>
                <c:pt idx="1">
                  <c:v>Copper oxide</c:v>
                </c:pt>
                <c:pt idx="2">
                  <c:v>Polymethyl methacrylate</c:v>
                </c:pt>
                <c:pt idx="3">
                  <c:v>Tetramethylammonium hydroxide </c:v>
                </c:pt>
                <c:pt idx="4">
                  <c:v>Iron (III) chloride </c:v>
                </c:pt>
                <c:pt idx="5">
                  <c:v>Sodium hydroxide </c:v>
                </c:pt>
                <c:pt idx="6">
                  <c:v>Natural gas</c:v>
                </c:pt>
                <c:pt idx="7">
                  <c:v>Electricity consumption</c:v>
                </c:pt>
                <c:pt idx="8">
                  <c:v>Tap water</c:v>
                </c:pt>
              </c:strCache>
            </c:strRef>
          </c:cat>
          <c:val>
            <c:numRef>
              <c:f>Calculations!$N$6:$N$96</c:f>
              <c:numCache>
                <c:formatCode>General</c:formatCode>
                <c:ptCount val="9"/>
                <c:pt idx="0">
                  <c:v>3.1622020514463609E-3</c:v>
                </c:pt>
                <c:pt idx="1">
                  <c:v>0.12951039452576818</c:v>
                </c:pt>
                <c:pt idx="2">
                  <c:v>1.1452655022257312E-4</c:v>
                </c:pt>
                <c:pt idx="3">
                  <c:v>1.3911306932757738E-5</c:v>
                </c:pt>
                <c:pt idx="4">
                  <c:v>9.5718111004955211E-3</c:v>
                </c:pt>
                <c:pt idx="5">
                  <c:v>4.3838054313986539E-3</c:v>
                </c:pt>
                <c:pt idx="6">
                  <c:v>6.7004821165625157E-4</c:v>
                </c:pt>
                <c:pt idx="7">
                  <c:v>6.1727101986410111E-4</c:v>
                </c:pt>
                <c:pt idx="8">
                  <c:v>7.1402028417921699E-7</c:v>
                </c:pt>
              </c:numCache>
            </c:numRef>
          </c:val>
          <c:extLst>
            <c:ext xmlns:c16="http://schemas.microsoft.com/office/drawing/2014/chart" uri="{C3380CC4-5D6E-409C-BE32-E72D297353CC}">
              <c16:uniqueId val="{00000000-C692-8544-AFDB-51C128FC8488}"/>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Cu eq</a:t>
                </a:r>
              </a:p>
            </c:rich>
          </c:tx>
          <c:layout>
            <c:manualLayout>
              <c:xMode val="edge"/>
              <c:yMode val="edge"/>
              <c:x val="0.59247368568188052"/>
              <c:y val="0.91902993292162571"/>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Water consumption</a:t>
            </a:r>
          </a:p>
        </c:rich>
      </c:tx>
      <c:layout>
        <c:manualLayout>
          <c:xMode val="edge"/>
          <c:yMode val="edge"/>
          <c:x val="0.52467996335305045"/>
          <c:y val="3.7176383553650695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228316247119771"/>
          <c:y val="0.13257333685285397"/>
          <c:w val="0.63880762645225642"/>
          <c:h val="0.63149997808738745"/>
        </c:manualLayout>
      </c:layout>
      <c:barChart>
        <c:barDir val="bar"/>
        <c:grouping val="clustered"/>
        <c:varyColors val="0"/>
        <c:ser>
          <c:idx val="0"/>
          <c:order val="0"/>
          <c:tx>
            <c:strRef>
              <c:f>Calculations!$T$4</c:f>
              <c:strCache>
                <c:ptCount val="1"/>
                <c:pt idx="0">
                  <c:v>Water consumption</c:v>
                </c:pt>
              </c:strCache>
            </c:strRef>
          </c:tx>
          <c:spPr>
            <a:solidFill>
              <a:schemeClr val="bg2">
                <a:lumMod val="90000"/>
              </a:schemeClr>
            </a:solidFill>
            <a:ln>
              <a:solidFill>
                <a:sysClr val="windowText" lastClr="000000"/>
              </a:solidFill>
            </a:ln>
            <a:effectLst/>
          </c:spPr>
          <c:invertIfNegative val="0"/>
          <c:cat>
            <c:strRef>
              <c:f>Calculations!$B$6:$B$96</c:f>
              <c:strCache>
                <c:ptCount val="9"/>
                <c:pt idx="0">
                  <c:v>Ethanol </c:v>
                </c:pt>
                <c:pt idx="1">
                  <c:v>Copper oxide</c:v>
                </c:pt>
                <c:pt idx="2">
                  <c:v>Polymethyl methacrylate</c:v>
                </c:pt>
                <c:pt idx="3">
                  <c:v>Tetramethylammonium hydroxide </c:v>
                </c:pt>
                <c:pt idx="4">
                  <c:v>Iron (III) chloride </c:v>
                </c:pt>
                <c:pt idx="5">
                  <c:v>Sodium hydroxide </c:v>
                </c:pt>
                <c:pt idx="6">
                  <c:v>Natural gas</c:v>
                </c:pt>
                <c:pt idx="7">
                  <c:v>Electricity consumption</c:v>
                </c:pt>
                <c:pt idx="8">
                  <c:v>Tap water</c:v>
                </c:pt>
              </c:strCache>
            </c:strRef>
          </c:cat>
          <c:val>
            <c:numRef>
              <c:f>Calculations!$T$6:$T$96</c:f>
              <c:numCache>
                <c:formatCode>General</c:formatCode>
                <c:ptCount val="9"/>
                <c:pt idx="0">
                  <c:v>0.10660168076999992</c:v>
                </c:pt>
                <c:pt idx="1">
                  <c:v>2.207820195599983E-2</c:v>
                </c:pt>
                <c:pt idx="2">
                  <c:v>3.3531506315199974E-3</c:v>
                </c:pt>
                <c:pt idx="3">
                  <c:v>6.1858473826283185E-5</c:v>
                </c:pt>
                <c:pt idx="4">
                  <c:v>1.7737443660000018E-2</c:v>
                </c:pt>
                <c:pt idx="5">
                  <c:v>3.4845780332998934E-2</c:v>
                </c:pt>
                <c:pt idx="6">
                  <c:v>4.9288477249997574E-4</c:v>
                </c:pt>
                <c:pt idx="7">
                  <c:v>4.7790455942911935E-3</c:v>
                </c:pt>
                <c:pt idx="8">
                  <c:v>1.0132741880899997E-4</c:v>
                </c:pt>
              </c:numCache>
            </c:numRef>
          </c:val>
          <c:extLst>
            <c:ext xmlns:c16="http://schemas.microsoft.com/office/drawing/2014/chart" uri="{C3380CC4-5D6E-409C-BE32-E72D297353CC}">
              <c16:uniqueId val="{00000000-5FA8-C54D-8BB2-CB0810ED2ACF}"/>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u="none" strike="noStrike" baseline="0">
                    <a:effectLst/>
                  </a:rPr>
                  <a:t>m3</a:t>
                </a:r>
                <a:r>
                  <a:rPr lang="es-CO" sz="1000" b="1" i="0" u="none" strike="noStrike" baseline="0"/>
                  <a:t> </a:t>
                </a:r>
                <a:endParaRPr lang="es-CO" sz="1000" b="1" i="0" baseline="0">
                  <a:effectLst/>
                </a:endParaRPr>
              </a:p>
            </c:rich>
          </c:tx>
          <c:layout>
            <c:manualLayout>
              <c:xMode val="edge"/>
              <c:yMode val="edge"/>
              <c:x val="0.618593776023174"/>
              <c:y val="0.93009149595833995"/>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Land use</a:t>
            </a:r>
          </a:p>
        </c:rich>
      </c:tx>
      <c:layout>
        <c:manualLayout>
          <c:xMode val="edge"/>
          <c:yMode val="edge"/>
          <c:x val="0.55432157237823276"/>
          <c:y val="1.0484540741913488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5273239497067044"/>
          <c:y val="9.0496604951101914E-2"/>
          <c:w val="0.61245818764143256"/>
          <c:h val="0.63149997808738745"/>
        </c:manualLayout>
      </c:layout>
      <c:barChart>
        <c:barDir val="bar"/>
        <c:grouping val="clustered"/>
        <c:varyColors val="0"/>
        <c:ser>
          <c:idx val="0"/>
          <c:order val="0"/>
          <c:tx>
            <c:strRef>
              <c:f>Calculations!$K$4</c:f>
              <c:strCache>
                <c:ptCount val="1"/>
                <c:pt idx="0">
                  <c:v>Land use</c:v>
                </c:pt>
              </c:strCache>
            </c:strRef>
          </c:tx>
          <c:spPr>
            <a:solidFill>
              <a:schemeClr val="bg2">
                <a:lumMod val="90000"/>
              </a:schemeClr>
            </a:solidFill>
            <a:ln>
              <a:solidFill>
                <a:sysClr val="windowText" lastClr="000000"/>
              </a:solidFill>
            </a:ln>
            <a:effectLst/>
          </c:spPr>
          <c:invertIfNegative val="0"/>
          <c:cat>
            <c:strRef>
              <c:f>Calculations!$B$6:$B$96</c:f>
              <c:strCache>
                <c:ptCount val="9"/>
                <c:pt idx="0">
                  <c:v>Ethanol </c:v>
                </c:pt>
                <c:pt idx="1">
                  <c:v>Copper oxide</c:v>
                </c:pt>
                <c:pt idx="2">
                  <c:v>Polymethyl methacrylate</c:v>
                </c:pt>
                <c:pt idx="3">
                  <c:v>Tetramethylammonium hydroxide </c:v>
                </c:pt>
                <c:pt idx="4">
                  <c:v>Iron (III) chloride </c:v>
                </c:pt>
                <c:pt idx="5">
                  <c:v>Sodium hydroxide </c:v>
                </c:pt>
                <c:pt idx="6">
                  <c:v>Natural gas</c:v>
                </c:pt>
                <c:pt idx="7">
                  <c:v>Electricity consumption</c:v>
                </c:pt>
                <c:pt idx="8">
                  <c:v>Tap water</c:v>
                </c:pt>
              </c:strCache>
            </c:strRef>
          </c:cat>
          <c:val>
            <c:numRef>
              <c:f>Calculations!$K$6:$K$96</c:f>
              <c:numCache>
                <c:formatCode>General</c:formatCode>
                <c:ptCount val="9"/>
                <c:pt idx="0">
                  <c:v>1.0628324962362468</c:v>
                </c:pt>
                <c:pt idx="1">
                  <c:v>-7.9321362338816894E-3</c:v>
                </c:pt>
                <c:pt idx="2">
                  <c:v>3.8606745777285931E-4</c:v>
                </c:pt>
                <c:pt idx="3">
                  <c:v>3.3658661196992139E-5</c:v>
                </c:pt>
                <c:pt idx="4">
                  <c:v>2.7315720207943133E-2</c:v>
                </c:pt>
                <c:pt idx="5">
                  <c:v>2.1634801881992689E-2</c:v>
                </c:pt>
                <c:pt idx="6">
                  <c:v>1.838792336494225E-3</c:v>
                </c:pt>
                <c:pt idx="7">
                  <c:v>4.445780445837366E-4</c:v>
                </c:pt>
                <c:pt idx="8">
                  <c:v>5.2780168021853154E-7</c:v>
                </c:pt>
              </c:numCache>
            </c:numRef>
          </c:val>
          <c:extLst>
            <c:ext xmlns:c16="http://schemas.microsoft.com/office/drawing/2014/chart" uri="{C3380CC4-5D6E-409C-BE32-E72D297353CC}">
              <c16:uniqueId val="{00000000-6418-9842-A957-5BEDEA3406E2}"/>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100" b="1"/>
                  <a:t>m2a crop eq</a:t>
                </a:r>
              </a:p>
            </c:rich>
          </c:tx>
          <c:layout>
            <c:manualLayout>
              <c:xMode val="edge"/>
              <c:yMode val="edge"/>
              <c:x val="0.61576547371067103"/>
              <c:y val="0.91913235575501395"/>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Global warming</a:t>
            </a:r>
          </a:p>
        </c:rich>
      </c:tx>
      <c:layout>
        <c:manualLayout>
          <c:xMode val="edge"/>
          <c:yMode val="edge"/>
          <c:x val="0.54788336436681395"/>
          <c:y val="1.475946589745486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5258724044029577"/>
          <c:y val="0.11724877382021759"/>
          <c:w val="0.62104534731759098"/>
          <c:h val="0.63892480278375474"/>
        </c:manualLayout>
      </c:layout>
      <c:barChart>
        <c:barDir val="bar"/>
        <c:grouping val="clustered"/>
        <c:varyColors val="0"/>
        <c:ser>
          <c:idx val="0"/>
          <c:order val="0"/>
          <c:tx>
            <c:strRef>
              <c:f>Calculations!$G$101</c:f>
              <c:strCache>
                <c:ptCount val="1"/>
                <c:pt idx="0">
                  <c:v>Global warming</c:v>
                </c:pt>
              </c:strCache>
            </c:strRef>
          </c:tx>
          <c:spPr>
            <a:solidFill>
              <a:schemeClr val="bg2">
                <a:lumMod val="90000"/>
              </a:schemeClr>
            </a:solidFill>
            <a:ln>
              <a:solidFill>
                <a:sysClr val="windowText" lastClr="000000"/>
              </a:solidFill>
            </a:ln>
            <a:effectLst/>
          </c:spPr>
          <c:invertIfNegative val="0"/>
          <c:cat>
            <c:strRef>
              <c:f>Calculations!$B$103:$B$193</c:f>
              <c:strCache>
                <c:ptCount val="7"/>
                <c:pt idx="0">
                  <c:v>Polymethyl methacrylate</c:v>
                </c:pt>
                <c:pt idx="1">
                  <c:v>Iron (III) chloride </c:v>
                </c:pt>
                <c:pt idx="2">
                  <c:v>Polymethyl methacrylate</c:v>
                </c:pt>
                <c:pt idx="3">
                  <c:v>Tetramethylammonium hydroxide </c:v>
                </c:pt>
                <c:pt idx="4">
                  <c:v>Natural gas</c:v>
                </c:pt>
                <c:pt idx="5">
                  <c:v>Electricity consumption</c:v>
                </c:pt>
                <c:pt idx="6">
                  <c:v>Tap water</c:v>
                </c:pt>
              </c:strCache>
            </c:strRef>
          </c:cat>
          <c:val>
            <c:numRef>
              <c:f>Calculations!$G$103:$G$193</c:f>
              <c:numCache>
                <c:formatCode>General</c:formatCode>
                <c:ptCount val="7"/>
                <c:pt idx="0">
                  <c:v>9.0846158703226472</c:v>
                </c:pt>
                <c:pt idx="1">
                  <c:v>0.84470964821022931</c:v>
                </c:pt>
                <c:pt idx="2">
                  <c:v>0.90846158703226476</c:v>
                </c:pt>
                <c:pt idx="3">
                  <c:v>7.8269692458545429E-3</c:v>
                </c:pt>
                <c:pt idx="4">
                  <c:v>0.621812751682562</c:v>
                </c:pt>
                <c:pt idx="5">
                  <c:v>0.24555971634854507</c:v>
                </c:pt>
                <c:pt idx="6">
                  <c:v>4.7802953973885016E-5</c:v>
                </c:pt>
              </c:numCache>
            </c:numRef>
          </c:val>
          <c:extLst>
            <c:ext xmlns:c16="http://schemas.microsoft.com/office/drawing/2014/chart" uri="{C3380CC4-5D6E-409C-BE32-E72D297353CC}">
              <c16:uniqueId val="{00000000-3E3A-4FC1-B25B-5429C6DE1511}"/>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100" b="1"/>
                  <a:t>kg CO2 eq</a:t>
                </a:r>
              </a:p>
            </c:rich>
          </c:tx>
          <c:layout>
            <c:manualLayout>
              <c:xMode val="edge"/>
              <c:yMode val="edge"/>
              <c:x val="0.57295252891591608"/>
              <c:y val="0.92652538401884132"/>
            </c:manualLayout>
          </c:layout>
          <c:overlay val="0"/>
          <c:spPr>
            <a:noFill/>
            <a:ln>
              <a:noFill/>
            </a:ln>
            <a:effectLst/>
          </c:spPr>
          <c:txPr>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Freshwater eutrophication</a:t>
            </a:r>
          </a:p>
        </c:rich>
      </c:tx>
      <c:layout>
        <c:manualLayout>
          <c:xMode val="edge"/>
          <c:yMode val="edge"/>
          <c:x val="0.47657465116893133"/>
          <c:y val="2.6670707510653417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2826826199759263"/>
          <c:y val="0.12258938874748146"/>
          <c:w val="0.63880762645225642"/>
          <c:h val="0.63149997808738745"/>
        </c:manualLayout>
      </c:layout>
      <c:barChart>
        <c:barDir val="bar"/>
        <c:grouping val="clustered"/>
        <c:varyColors val="0"/>
        <c:ser>
          <c:idx val="0"/>
          <c:order val="0"/>
          <c:tx>
            <c:strRef>
              <c:f>Calculations!$F$4</c:f>
              <c:strCache>
                <c:ptCount val="1"/>
                <c:pt idx="0">
                  <c:v>Freshwater eutrophication</c:v>
                </c:pt>
              </c:strCache>
            </c:strRef>
          </c:tx>
          <c:spPr>
            <a:solidFill>
              <a:schemeClr val="bg2">
                <a:lumMod val="90000"/>
              </a:schemeClr>
            </a:solidFill>
            <a:ln>
              <a:solidFill>
                <a:sysClr val="windowText" lastClr="000000"/>
              </a:solidFill>
            </a:ln>
            <a:effectLst/>
          </c:spPr>
          <c:invertIfNegative val="0"/>
          <c:cat>
            <c:strRef>
              <c:f>Calculations!$B$6:$B$96</c:f>
              <c:strCache>
                <c:ptCount val="9"/>
                <c:pt idx="0">
                  <c:v>Ethanol </c:v>
                </c:pt>
                <c:pt idx="1">
                  <c:v>Copper oxide</c:v>
                </c:pt>
                <c:pt idx="2">
                  <c:v>Polymethyl methacrylate</c:v>
                </c:pt>
                <c:pt idx="3">
                  <c:v>Tetramethylammonium hydroxide </c:v>
                </c:pt>
                <c:pt idx="4">
                  <c:v>Iron (III) chloride </c:v>
                </c:pt>
                <c:pt idx="5">
                  <c:v>Sodium hydroxide </c:v>
                </c:pt>
                <c:pt idx="6">
                  <c:v>Natural gas</c:v>
                </c:pt>
                <c:pt idx="7">
                  <c:v>Electricity consumption</c:v>
                </c:pt>
                <c:pt idx="8">
                  <c:v>Tap water</c:v>
                </c:pt>
              </c:strCache>
            </c:strRef>
          </c:cat>
          <c:val>
            <c:numRef>
              <c:f>Calculations!$F$6:$F$96</c:f>
              <c:numCache>
                <c:formatCode>General</c:formatCode>
                <c:ptCount val="9"/>
                <c:pt idx="0">
                  <c:v>2.10539625134385E-4</c:v>
                </c:pt>
                <c:pt idx="1">
                  <c:v>3.4648462655866609E-3</c:v>
                </c:pt>
                <c:pt idx="2">
                  <c:v>3.4184933973018719E-5</c:v>
                </c:pt>
                <c:pt idx="3">
                  <c:v>1.7545590217633188E-6</c:v>
                </c:pt>
                <c:pt idx="4">
                  <c:v>4.4313558462155613E-4</c:v>
                </c:pt>
                <c:pt idx="5">
                  <c:v>6.1589274084974249E-4</c:v>
                </c:pt>
                <c:pt idx="6">
                  <c:v>2.1131898615652119E-5</c:v>
                </c:pt>
                <c:pt idx="7">
                  <c:v>5.0415950951493024E-5</c:v>
                </c:pt>
                <c:pt idx="8">
                  <c:v>1.3239966964269011E-8</c:v>
                </c:pt>
              </c:numCache>
            </c:numRef>
          </c:val>
          <c:extLst>
            <c:ext xmlns:c16="http://schemas.microsoft.com/office/drawing/2014/chart" uri="{C3380CC4-5D6E-409C-BE32-E72D297353CC}">
              <c16:uniqueId val="{00000000-0BC3-8A4D-AB4D-1ACEF41DC0A6}"/>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b="1"/>
                  <a:t>kg P eq</a:t>
                </a:r>
              </a:p>
            </c:rich>
          </c:tx>
          <c:layout>
            <c:manualLayout>
              <c:xMode val="edge"/>
              <c:yMode val="edge"/>
              <c:x val="0.60459524623048677"/>
              <c:y val="0.9189987994030846"/>
            </c:manualLayout>
          </c:layout>
          <c:overlay val="0"/>
          <c:spPr>
            <a:noFill/>
            <a:ln>
              <a:noFill/>
            </a:ln>
            <a:effectLst/>
          </c:spPr>
          <c:txPr>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Freshwater eutrophication</a:t>
            </a:r>
          </a:p>
        </c:rich>
      </c:tx>
      <c:layout>
        <c:manualLayout>
          <c:xMode val="edge"/>
          <c:yMode val="edge"/>
          <c:x val="0.47657465116893133"/>
          <c:y val="2.6670707510653417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2826826199759263"/>
          <c:y val="0.12258938874748146"/>
          <c:w val="0.63880762645225642"/>
          <c:h val="0.63149997808738745"/>
        </c:manualLayout>
      </c:layout>
      <c:barChart>
        <c:barDir val="bar"/>
        <c:grouping val="clustered"/>
        <c:varyColors val="0"/>
        <c:ser>
          <c:idx val="0"/>
          <c:order val="0"/>
          <c:tx>
            <c:strRef>
              <c:f>Calculations!$F$101</c:f>
              <c:strCache>
                <c:ptCount val="1"/>
                <c:pt idx="0">
                  <c:v>Freshwater eutrophication</c:v>
                </c:pt>
              </c:strCache>
            </c:strRef>
          </c:tx>
          <c:spPr>
            <a:solidFill>
              <a:schemeClr val="bg2">
                <a:lumMod val="90000"/>
              </a:schemeClr>
            </a:solidFill>
            <a:ln>
              <a:solidFill>
                <a:sysClr val="windowText" lastClr="000000"/>
              </a:solidFill>
            </a:ln>
            <a:effectLst/>
          </c:spPr>
          <c:invertIfNegative val="0"/>
          <c:cat>
            <c:strRef>
              <c:f>Calculations!$B$103:$B$193</c:f>
              <c:strCache>
                <c:ptCount val="7"/>
                <c:pt idx="0">
                  <c:v>Polymethyl methacrylate</c:v>
                </c:pt>
                <c:pt idx="1">
                  <c:v>Iron (III) chloride </c:v>
                </c:pt>
                <c:pt idx="2">
                  <c:v>Polymethyl methacrylate</c:v>
                </c:pt>
                <c:pt idx="3">
                  <c:v>Tetramethylammonium hydroxide </c:v>
                </c:pt>
                <c:pt idx="4">
                  <c:v>Natural gas</c:v>
                </c:pt>
                <c:pt idx="5">
                  <c:v>Electricity consumption</c:v>
                </c:pt>
                <c:pt idx="6">
                  <c:v>Tap water</c:v>
                </c:pt>
              </c:strCache>
            </c:strRef>
          </c:cat>
          <c:val>
            <c:numRef>
              <c:f>Calculations!$F$103:$F$193</c:f>
              <c:numCache>
                <c:formatCode>General</c:formatCode>
                <c:ptCount val="7"/>
                <c:pt idx="0">
                  <c:v>3.4184933973018721E-4</c:v>
                </c:pt>
                <c:pt idx="1">
                  <c:v>4.4313558462155613E-4</c:v>
                </c:pt>
                <c:pt idx="2">
                  <c:v>3.4184933973018719E-5</c:v>
                </c:pt>
                <c:pt idx="3">
                  <c:v>1.7545590217633188E-6</c:v>
                </c:pt>
                <c:pt idx="4">
                  <c:v>2.1131898615652119E-5</c:v>
                </c:pt>
                <c:pt idx="5">
                  <c:v>5.035977643890734E-5</c:v>
                </c:pt>
                <c:pt idx="6">
                  <c:v>1.3239966964269011E-8</c:v>
                </c:pt>
              </c:numCache>
            </c:numRef>
          </c:val>
          <c:extLst>
            <c:ext xmlns:c16="http://schemas.microsoft.com/office/drawing/2014/chart" uri="{C3380CC4-5D6E-409C-BE32-E72D297353CC}">
              <c16:uniqueId val="{00000000-EC60-4FB5-BC1A-632587610C12}"/>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b="1"/>
                  <a:t>kg P eq</a:t>
                </a:r>
              </a:p>
            </c:rich>
          </c:tx>
          <c:layout>
            <c:manualLayout>
              <c:xMode val="edge"/>
              <c:yMode val="edge"/>
              <c:x val="0.60459524623048677"/>
              <c:y val="0.9189987994030846"/>
            </c:manualLayout>
          </c:layout>
          <c:overlay val="0"/>
          <c:spPr>
            <a:noFill/>
            <a:ln>
              <a:noFill/>
            </a:ln>
            <a:effectLst/>
          </c:spPr>
          <c:txPr>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Marine eutrophication</a:t>
            </a:r>
          </a:p>
        </c:rich>
      </c:tx>
      <c:layout>
        <c:manualLayout>
          <c:xMode val="edge"/>
          <c:yMode val="edge"/>
          <c:x val="0.50782262596804106"/>
          <c:y val="2.3060096923368224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220902155199766"/>
          <c:y val="0.13342116290983899"/>
          <c:w val="0.63880762645225642"/>
          <c:h val="0.63149997808738745"/>
        </c:manualLayout>
      </c:layout>
      <c:barChart>
        <c:barDir val="bar"/>
        <c:grouping val="clustered"/>
        <c:varyColors val="0"/>
        <c:ser>
          <c:idx val="0"/>
          <c:order val="0"/>
          <c:tx>
            <c:strRef>
              <c:f>Calculations!$M$101</c:f>
              <c:strCache>
                <c:ptCount val="1"/>
                <c:pt idx="0">
                  <c:v>Marine eutrophication</c:v>
                </c:pt>
              </c:strCache>
            </c:strRef>
          </c:tx>
          <c:spPr>
            <a:solidFill>
              <a:schemeClr val="bg2">
                <a:lumMod val="90000"/>
              </a:schemeClr>
            </a:solidFill>
            <a:ln>
              <a:solidFill>
                <a:sysClr val="windowText" lastClr="000000"/>
              </a:solidFill>
            </a:ln>
            <a:effectLst/>
          </c:spPr>
          <c:invertIfNegative val="0"/>
          <c:cat>
            <c:strRef>
              <c:f>Calculations!$B$103:$B$193</c:f>
              <c:strCache>
                <c:ptCount val="7"/>
                <c:pt idx="0">
                  <c:v>Polymethyl methacrylate</c:v>
                </c:pt>
                <c:pt idx="1">
                  <c:v>Iron (III) chloride </c:v>
                </c:pt>
                <c:pt idx="2">
                  <c:v>Polymethyl methacrylate</c:v>
                </c:pt>
                <c:pt idx="3">
                  <c:v>Tetramethylammonium hydroxide </c:v>
                </c:pt>
                <c:pt idx="4">
                  <c:v>Natural gas</c:v>
                </c:pt>
                <c:pt idx="5">
                  <c:v>Electricity consumption</c:v>
                </c:pt>
                <c:pt idx="6">
                  <c:v>Tap water</c:v>
                </c:pt>
              </c:strCache>
            </c:strRef>
          </c:cat>
          <c:val>
            <c:numRef>
              <c:f>Calculations!$M$103:$M$193</c:f>
              <c:numCache>
                <c:formatCode>General</c:formatCode>
                <c:ptCount val="7"/>
                <c:pt idx="0">
                  <c:v>5.2164422501211922E-4</c:v>
                </c:pt>
                <c:pt idx="1">
                  <c:v>4.3965623180518172E-5</c:v>
                </c:pt>
                <c:pt idx="2">
                  <c:v>5.2164422501211924E-5</c:v>
                </c:pt>
                <c:pt idx="3">
                  <c:v>1.6295844662238789E-6</c:v>
                </c:pt>
                <c:pt idx="4">
                  <c:v>5.4185599713470572E-6</c:v>
                </c:pt>
                <c:pt idx="5">
                  <c:v>3.1945124732498153E-6</c:v>
                </c:pt>
                <c:pt idx="6">
                  <c:v>2.2404665741593429E-9</c:v>
                </c:pt>
              </c:numCache>
            </c:numRef>
          </c:val>
          <c:extLst>
            <c:ext xmlns:c16="http://schemas.microsoft.com/office/drawing/2014/chart" uri="{C3380CC4-5D6E-409C-BE32-E72D297353CC}">
              <c16:uniqueId val="{00000000-BD5E-423D-B147-BF3EE8FC0413}"/>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N eq</a:t>
                </a:r>
              </a:p>
            </c:rich>
          </c:tx>
          <c:layout>
            <c:manualLayout>
              <c:xMode val="edge"/>
              <c:yMode val="edge"/>
              <c:x val="0.62284179085761648"/>
              <c:y val="0.92260942543649926"/>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Terrestrial acidification</a:t>
            </a:r>
          </a:p>
        </c:rich>
      </c:tx>
      <c:layout>
        <c:manualLayout>
          <c:xMode val="edge"/>
          <c:yMode val="edge"/>
          <c:x val="0.5038377146809121"/>
          <c:y val="2.6513938847892653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5365351197255679"/>
          <c:y val="0.11138501222264652"/>
          <c:w val="0.63880762645225642"/>
          <c:h val="0.63149997808738745"/>
        </c:manualLayout>
      </c:layout>
      <c:barChart>
        <c:barDir val="bar"/>
        <c:grouping val="clustered"/>
        <c:varyColors val="0"/>
        <c:ser>
          <c:idx val="0"/>
          <c:order val="0"/>
          <c:tx>
            <c:strRef>
              <c:f>Calculations!$R$101</c:f>
              <c:strCache>
                <c:ptCount val="1"/>
                <c:pt idx="0">
                  <c:v>Terrestrial acidification</c:v>
                </c:pt>
              </c:strCache>
            </c:strRef>
          </c:tx>
          <c:spPr>
            <a:solidFill>
              <a:schemeClr val="bg2">
                <a:lumMod val="90000"/>
              </a:schemeClr>
            </a:solidFill>
            <a:ln>
              <a:solidFill>
                <a:sysClr val="windowText" lastClr="000000"/>
              </a:solidFill>
            </a:ln>
            <a:effectLst/>
          </c:spPr>
          <c:invertIfNegative val="0"/>
          <c:cat>
            <c:strRef>
              <c:f>Calculations!$B$103:$B$194</c:f>
              <c:strCache>
                <c:ptCount val="8"/>
                <c:pt idx="0">
                  <c:v>Polymethyl methacrylate</c:v>
                </c:pt>
                <c:pt idx="1">
                  <c:v>Iron (III) chloride </c:v>
                </c:pt>
                <c:pt idx="2">
                  <c:v>Polymethyl methacrylate</c:v>
                </c:pt>
                <c:pt idx="3">
                  <c:v>Tetramethylammonium hydroxide </c:v>
                </c:pt>
                <c:pt idx="4">
                  <c:v>Natural gas</c:v>
                </c:pt>
                <c:pt idx="5">
                  <c:v>Electricity consumption</c:v>
                </c:pt>
                <c:pt idx="6">
                  <c:v>Tap water</c:v>
                </c:pt>
                <c:pt idx="7">
                  <c:v>Total</c:v>
                </c:pt>
              </c:strCache>
            </c:strRef>
          </c:cat>
          <c:val>
            <c:numRef>
              <c:f>Calculations!$R$103:$R$193</c:f>
              <c:numCache>
                <c:formatCode>General</c:formatCode>
                <c:ptCount val="7"/>
                <c:pt idx="0">
                  <c:v>3.4802806916485823E-2</c:v>
                </c:pt>
                <c:pt idx="1">
                  <c:v>3.9977497150769752E-3</c:v>
                </c:pt>
                <c:pt idx="2">
                  <c:v>3.4802806916485827E-3</c:v>
                </c:pt>
                <c:pt idx="3">
                  <c:v>3.2592071643983812E-5</c:v>
                </c:pt>
                <c:pt idx="4">
                  <c:v>1.5876199884995797E-3</c:v>
                </c:pt>
                <c:pt idx="5">
                  <c:v>1.0251532558184591E-3</c:v>
                </c:pt>
                <c:pt idx="6">
                  <c:v>1.9024247221298861E-7</c:v>
                </c:pt>
              </c:numCache>
            </c:numRef>
          </c:val>
          <c:extLst>
            <c:ext xmlns:c16="http://schemas.microsoft.com/office/drawing/2014/chart" uri="{C3380CC4-5D6E-409C-BE32-E72D297353CC}">
              <c16:uniqueId val="{00000000-A343-42A4-8DBF-7E0EB2F71560}"/>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SO2 eq</a:t>
                </a:r>
              </a:p>
            </c:rich>
          </c:tx>
          <c:layout>
            <c:manualLayout>
              <c:xMode val="edge"/>
              <c:yMode val="edge"/>
              <c:x val="0.62494218120645217"/>
              <c:y val="0.92627880439878074"/>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42608946721901"/>
          <c:y val="2.622908894838871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7486150155285763"/>
          <c:y val="0.13270327406827548"/>
          <c:w val="0.63880762645225642"/>
          <c:h val="0.63149997808738745"/>
        </c:manualLayout>
      </c:layout>
      <c:barChart>
        <c:barDir val="bar"/>
        <c:grouping val="clustered"/>
        <c:varyColors val="0"/>
        <c:ser>
          <c:idx val="0"/>
          <c:order val="0"/>
          <c:tx>
            <c:strRef>
              <c:f>Calculations!$C$101</c:f>
              <c:strCache>
                <c:ptCount val="1"/>
                <c:pt idx="0">
                  <c:v>Fine particulate matter formation</c:v>
                </c:pt>
              </c:strCache>
            </c:strRef>
          </c:tx>
          <c:spPr>
            <a:solidFill>
              <a:schemeClr val="bg2">
                <a:lumMod val="90000"/>
              </a:schemeClr>
            </a:solidFill>
            <a:ln>
              <a:solidFill>
                <a:sysClr val="windowText" lastClr="000000"/>
              </a:solidFill>
            </a:ln>
            <a:effectLst/>
          </c:spPr>
          <c:invertIfNegative val="0"/>
          <c:cat>
            <c:strRef>
              <c:f>Calculations!$B$103:$B$193</c:f>
              <c:strCache>
                <c:ptCount val="7"/>
                <c:pt idx="0">
                  <c:v>Polymethyl methacrylate</c:v>
                </c:pt>
                <c:pt idx="1">
                  <c:v>Iron (III) chloride </c:v>
                </c:pt>
                <c:pt idx="2">
                  <c:v>Polymethyl methacrylate</c:v>
                </c:pt>
                <c:pt idx="3">
                  <c:v>Tetramethylammonium hydroxide </c:v>
                </c:pt>
                <c:pt idx="4">
                  <c:v>Natural gas</c:v>
                </c:pt>
                <c:pt idx="5">
                  <c:v>Electricity consumption</c:v>
                </c:pt>
                <c:pt idx="6">
                  <c:v>Tap water</c:v>
                </c:pt>
              </c:strCache>
            </c:strRef>
          </c:cat>
          <c:val>
            <c:numRef>
              <c:f>Calculations!$C$103:$C$193</c:f>
              <c:numCache>
                <c:formatCode>General</c:formatCode>
                <c:ptCount val="7"/>
                <c:pt idx="0">
                  <c:v>1.0860109085457245E-2</c:v>
                </c:pt>
                <c:pt idx="1">
                  <c:v>2.0917598797771343E-3</c:v>
                </c:pt>
                <c:pt idx="2">
                  <c:v>1.0860109085457246E-3</c:v>
                </c:pt>
                <c:pt idx="3">
                  <c:v>1.3667467066259243E-5</c:v>
                </c:pt>
                <c:pt idx="4">
                  <c:v>5.2245550431052662E-4</c:v>
                </c:pt>
                <c:pt idx="5">
                  <c:v>3.3830344814934769E-4</c:v>
                </c:pt>
                <c:pt idx="6">
                  <c:v>8.3621513704104303E-8</c:v>
                </c:pt>
              </c:numCache>
            </c:numRef>
          </c:val>
          <c:extLst>
            <c:ext xmlns:c16="http://schemas.microsoft.com/office/drawing/2014/chart" uri="{C3380CC4-5D6E-409C-BE32-E72D297353CC}">
              <c16:uniqueId val="{00000000-D3D6-4015-B5C9-F3DD79198132}"/>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b="1"/>
                  <a:t>kg PM 2.5 eq</a:t>
                </a:r>
              </a:p>
            </c:rich>
          </c:tx>
          <c:layout>
            <c:manualLayout>
              <c:xMode val="edge"/>
              <c:yMode val="edge"/>
              <c:x val="0.59588470759891088"/>
              <c:y val="0.91905406825237923"/>
            </c:manualLayout>
          </c:layout>
          <c:overlay val="0"/>
          <c:spPr>
            <a:noFill/>
            <a:ln>
              <a:noFill/>
            </a:ln>
            <a:effectLst/>
          </c:spPr>
          <c:txPr>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Ozone formation, Human health</a:t>
            </a:r>
          </a:p>
        </c:rich>
      </c:tx>
      <c:layout>
        <c:manualLayout>
          <c:xMode val="edge"/>
          <c:yMode val="edge"/>
          <c:x val="0.43851780639020194"/>
          <c:y val="2.6175471491326367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832212655124383"/>
          <c:y val="0.12159891363031335"/>
          <c:w val="0.63880762645225642"/>
          <c:h val="0.63149997808738745"/>
        </c:manualLayout>
      </c:layout>
      <c:barChart>
        <c:barDir val="bar"/>
        <c:grouping val="clustered"/>
        <c:varyColors val="0"/>
        <c:ser>
          <c:idx val="0"/>
          <c:order val="0"/>
          <c:tx>
            <c:strRef>
              <c:f>Calculations!$O$101</c:f>
              <c:strCache>
                <c:ptCount val="1"/>
                <c:pt idx="0">
                  <c:v>Ozone formation, Human health</c:v>
                </c:pt>
              </c:strCache>
            </c:strRef>
          </c:tx>
          <c:spPr>
            <a:solidFill>
              <a:schemeClr val="bg2">
                <a:lumMod val="90000"/>
              </a:schemeClr>
            </a:solidFill>
            <a:ln>
              <a:solidFill>
                <a:sysClr val="windowText" lastClr="000000"/>
              </a:solidFill>
            </a:ln>
            <a:effectLst/>
          </c:spPr>
          <c:invertIfNegative val="0"/>
          <c:cat>
            <c:strRef>
              <c:f>Calculations!$B$103:$B$193</c:f>
              <c:strCache>
                <c:ptCount val="7"/>
                <c:pt idx="0">
                  <c:v>Polymethyl methacrylate</c:v>
                </c:pt>
                <c:pt idx="1">
                  <c:v>Iron (III) chloride </c:v>
                </c:pt>
                <c:pt idx="2">
                  <c:v>Polymethyl methacrylate</c:v>
                </c:pt>
                <c:pt idx="3">
                  <c:v>Tetramethylammonium hydroxide </c:v>
                </c:pt>
                <c:pt idx="4">
                  <c:v>Natural gas</c:v>
                </c:pt>
                <c:pt idx="5">
                  <c:v>Electricity consumption</c:v>
                </c:pt>
                <c:pt idx="6">
                  <c:v>Tap water</c:v>
                </c:pt>
              </c:strCache>
            </c:strRef>
          </c:cat>
          <c:val>
            <c:numRef>
              <c:f>Calculations!$O$103:$O$193</c:f>
              <c:numCache>
                <c:formatCode>General</c:formatCode>
                <c:ptCount val="7"/>
                <c:pt idx="0">
                  <c:v>1.8002565841454408E-2</c:v>
                </c:pt>
                <c:pt idx="1">
                  <c:v>2.4473469724242934E-3</c:v>
                </c:pt>
                <c:pt idx="2">
                  <c:v>1.8002565841454409E-3</c:v>
                </c:pt>
                <c:pt idx="3">
                  <c:v>2.298100370111178E-5</c:v>
                </c:pt>
                <c:pt idx="4">
                  <c:v>9.0031918728102317E-4</c:v>
                </c:pt>
                <c:pt idx="5">
                  <c:v>3.639536691799818E-4</c:v>
                </c:pt>
                <c:pt idx="6">
                  <c:v>1.1280831009392657E-7</c:v>
                </c:pt>
              </c:numCache>
            </c:numRef>
          </c:val>
          <c:extLst>
            <c:ext xmlns:c16="http://schemas.microsoft.com/office/drawing/2014/chart" uri="{C3380CC4-5D6E-409C-BE32-E72D297353CC}">
              <c16:uniqueId val="{00000000-EB2B-4A0C-8354-4F10363D3C9D}"/>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NOx eq</a:t>
                </a:r>
              </a:p>
            </c:rich>
          </c:tx>
          <c:layout>
            <c:manualLayout>
              <c:xMode val="edge"/>
              <c:yMode val="edge"/>
              <c:x val="0.58461739483693487"/>
              <c:y val="0.92273322840165029"/>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Ozone formation, Terrestrial ecosystems</a:t>
            </a:r>
          </a:p>
        </c:rich>
      </c:tx>
      <c:layout>
        <c:manualLayout>
          <c:xMode val="edge"/>
          <c:yMode val="edge"/>
          <c:x val="0.38219738914898033"/>
          <c:y val="3.3601165368995101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027627128917691"/>
          <c:y val="0.13279121547801795"/>
          <c:w val="0.63880762645225642"/>
          <c:h val="0.63149997808738745"/>
        </c:manualLayout>
      </c:layout>
      <c:barChart>
        <c:barDir val="bar"/>
        <c:grouping val="clustered"/>
        <c:varyColors val="0"/>
        <c:ser>
          <c:idx val="0"/>
          <c:order val="0"/>
          <c:tx>
            <c:strRef>
              <c:f>Calculations!$P$101</c:f>
              <c:strCache>
                <c:ptCount val="1"/>
                <c:pt idx="0">
                  <c:v>Ozone formation, Terrestrial ecosystems</c:v>
                </c:pt>
              </c:strCache>
            </c:strRef>
          </c:tx>
          <c:spPr>
            <a:solidFill>
              <a:schemeClr val="bg2">
                <a:lumMod val="90000"/>
              </a:schemeClr>
            </a:solidFill>
            <a:ln>
              <a:solidFill>
                <a:sysClr val="windowText" lastClr="000000"/>
              </a:solidFill>
            </a:ln>
            <a:effectLst/>
          </c:spPr>
          <c:invertIfNegative val="0"/>
          <c:cat>
            <c:strRef>
              <c:f>Calculations!$B$103:$B$193</c:f>
              <c:strCache>
                <c:ptCount val="7"/>
                <c:pt idx="0">
                  <c:v>Polymethyl methacrylate</c:v>
                </c:pt>
                <c:pt idx="1">
                  <c:v>Iron (III) chloride </c:v>
                </c:pt>
                <c:pt idx="2">
                  <c:v>Polymethyl methacrylate</c:v>
                </c:pt>
                <c:pt idx="3">
                  <c:v>Tetramethylammonium hydroxide </c:v>
                </c:pt>
                <c:pt idx="4">
                  <c:v>Natural gas</c:v>
                </c:pt>
                <c:pt idx="5">
                  <c:v>Electricity consumption</c:v>
                </c:pt>
                <c:pt idx="6">
                  <c:v>Tap water</c:v>
                </c:pt>
              </c:strCache>
            </c:strRef>
          </c:cat>
          <c:val>
            <c:numRef>
              <c:f>Calculations!$P$103:$P$193</c:f>
              <c:numCache>
                <c:formatCode>General</c:formatCode>
                <c:ptCount val="7"/>
                <c:pt idx="0">
                  <c:v>1.9701242441542546E-2</c:v>
                </c:pt>
                <c:pt idx="1">
                  <c:v>2.4833182569752076E-3</c:v>
                </c:pt>
                <c:pt idx="2">
                  <c:v>1.9701242441542547E-3</c:v>
                </c:pt>
                <c:pt idx="3">
                  <c:v>2.3520910486166908E-5</c:v>
                </c:pt>
                <c:pt idx="4">
                  <c:v>1.0101186542041134E-3</c:v>
                </c:pt>
                <c:pt idx="5">
                  <c:v>3.6905860666432784E-4</c:v>
                </c:pt>
                <c:pt idx="6">
                  <c:v>1.1601625800251427E-7</c:v>
                </c:pt>
              </c:numCache>
            </c:numRef>
          </c:val>
          <c:extLst>
            <c:ext xmlns:c16="http://schemas.microsoft.com/office/drawing/2014/chart" uri="{C3380CC4-5D6E-409C-BE32-E72D297353CC}">
              <c16:uniqueId val="{00000000-BC83-482E-AEAB-38ADC8E96EED}"/>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NOx eq</a:t>
                </a:r>
              </a:p>
            </c:rich>
          </c:tx>
          <c:layout>
            <c:manualLayout>
              <c:xMode val="edge"/>
              <c:yMode val="edge"/>
              <c:x val="0.59877132013590662"/>
              <c:y val="0.92270642889082499"/>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Stratospheric ozone depletion</a:t>
            </a:r>
          </a:p>
        </c:rich>
      </c:tx>
      <c:layout>
        <c:manualLayout>
          <c:xMode val="edge"/>
          <c:yMode val="edge"/>
          <c:x val="0.47086400951278251"/>
          <c:y val="5.2339395208708056E-3"/>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833688470654238"/>
          <c:y val="0.11206568391737433"/>
          <c:w val="0.63880762645225642"/>
          <c:h val="0.63149997808738745"/>
        </c:manualLayout>
      </c:layout>
      <c:barChart>
        <c:barDir val="bar"/>
        <c:grouping val="clustered"/>
        <c:varyColors val="0"/>
        <c:ser>
          <c:idx val="0"/>
          <c:order val="0"/>
          <c:tx>
            <c:strRef>
              <c:f>Calculations!$Q$101</c:f>
              <c:strCache>
                <c:ptCount val="1"/>
                <c:pt idx="0">
                  <c:v>Stratospheric ozone depletion</c:v>
                </c:pt>
              </c:strCache>
            </c:strRef>
          </c:tx>
          <c:spPr>
            <a:solidFill>
              <a:schemeClr val="bg2">
                <a:lumMod val="90000"/>
              </a:schemeClr>
            </a:solidFill>
            <a:ln>
              <a:solidFill>
                <a:sysClr val="windowText" lastClr="000000"/>
              </a:solidFill>
            </a:ln>
            <a:effectLst/>
          </c:spPr>
          <c:invertIfNegative val="0"/>
          <c:cat>
            <c:strRef>
              <c:f>Calculations!$B$103:$B$193</c:f>
              <c:strCache>
                <c:ptCount val="7"/>
                <c:pt idx="0">
                  <c:v>Polymethyl methacrylate</c:v>
                </c:pt>
                <c:pt idx="1">
                  <c:v>Iron (III) chloride </c:v>
                </c:pt>
                <c:pt idx="2">
                  <c:v>Polymethyl methacrylate</c:v>
                </c:pt>
                <c:pt idx="3">
                  <c:v>Tetramethylammonium hydroxide </c:v>
                </c:pt>
                <c:pt idx="4">
                  <c:v>Natural gas</c:v>
                </c:pt>
                <c:pt idx="5">
                  <c:v>Electricity consumption</c:v>
                </c:pt>
                <c:pt idx="6">
                  <c:v>Tap water</c:v>
                </c:pt>
              </c:strCache>
            </c:strRef>
          </c:cat>
          <c:val>
            <c:numRef>
              <c:f>Calculations!$Q$103:$Q$193</c:f>
              <c:numCache>
                <c:formatCode>General</c:formatCode>
                <c:ptCount val="7"/>
                <c:pt idx="0">
                  <c:v>7.6063570569741109E-8</c:v>
                </c:pt>
                <c:pt idx="1">
                  <c:v>7.5297055664607878E-7</c:v>
                </c:pt>
                <c:pt idx="2">
                  <c:v>7.6063570569741112E-9</c:v>
                </c:pt>
                <c:pt idx="3">
                  <c:v>1.463791972335994E-8</c:v>
                </c:pt>
                <c:pt idx="4">
                  <c:v>3.5389479383926642E-7</c:v>
                </c:pt>
                <c:pt idx="5">
                  <c:v>1.104218742914775E-7</c:v>
                </c:pt>
                <c:pt idx="6">
                  <c:v>1.9377237945182244E-11</c:v>
                </c:pt>
              </c:numCache>
            </c:numRef>
          </c:val>
          <c:extLst>
            <c:ext xmlns:c16="http://schemas.microsoft.com/office/drawing/2014/chart" uri="{C3380CC4-5D6E-409C-BE32-E72D297353CC}">
              <c16:uniqueId val="{00000000-6A33-418E-B4BD-7258C6536DBF}"/>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CFC11 eq</a:t>
                </a:r>
              </a:p>
            </c:rich>
          </c:tx>
          <c:layout>
            <c:manualLayout>
              <c:xMode val="edge"/>
              <c:yMode val="edge"/>
              <c:x val="0.60488028336514998"/>
              <c:y val="0.92257714846099315"/>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Freshwater ecotoxicity</a:t>
            </a:r>
          </a:p>
        </c:rich>
      </c:tx>
      <c:layout>
        <c:manualLayout>
          <c:xMode val="edge"/>
          <c:yMode val="edge"/>
          <c:x val="0.50032800652390041"/>
          <c:y val="3.3584432794516145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224266196686553"/>
          <c:y val="0.12176987925197236"/>
          <c:w val="0.63880762645225642"/>
          <c:h val="0.63149997808738745"/>
        </c:manualLayout>
      </c:layout>
      <c:barChart>
        <c:barDir val="bar"/>
        <c:grouping val="clustered"/>
        <c:varyColors val="0"/>
        <c:ser>
          <c:idx val="0"/>
          <c:order val="0"/>
          <c:tx>
            <c:strRef>
              <c:f>Calculations!$E$101</c:f>
              <c:strCache>
                <c:ptCount val="1"/>
                <c:pt idx="0">
                  <c:v>Freshwater ecotoxicity</c:v>
                </c:pt>
              </c:strCache>
            </c:strRef>
          </c:tx>
          <c:spPr>
            <a:solidFill>
              <a:schemeClr val="bg2">
                <a:lumMod val="90000"/>
              </a:schemeClr>
            </a:solidFill>
            <a:ln>
              <a:solidFill>
                <a:sysClr val="windowText" lastClr="000000"/>
              </a:solidFill>
            </a:ln>
            <a:effectLst/>
          </c:spPr>
          <c:invertIfNegative val="0"/>
          <c:cat>
            <c:strRef>
              <c:f>Calculations!$B$103:$B$193</c:f>
              <c:strCache>
                <c:ptCount val="7"/>
                <c:pt idx="0">
                  <c:v>Polymethyl methacrylate</c:v>
                </c:pt>
                <c:pt idx="1">
                  <c:v>Iron (III) chloride </c:v>
                </c:pt>
                <c:pt idx="2">
                  <c:v>Polymethyl methacrylate</c:v>
                </c:pt>
                <c:pt idx="3">
                  <c:v>Tetramethylammonium hydroxide </c:v>
                </c:pt>
                <c:pt idx="4">
                  <c:v>Natural gas</c:v>
                </c:pt>
                <c:pt idx="5">
                  <c:v>Electricity consumption</c:v>
                </c:pt>
                <c:pt idx="6">
                  <c:v>Tap water</c:v>
                </c:pt>
              </c:strCache>
            </c:strRef>
          </c:cat>
          <c:val>
            <c:numRef>
              <c:f>Calculations!$E$103:$E$193</c:f>
              <c:numCache>
                <c:formatCode>General</c:formatCode>
                <c:ptCount val="7"/>
                <c:pt idx="0">
                  <c:v>4.3606382193133696E-2</c:v>
                </c:pt>
                <c:pt idx="1">
                  <c:v>0.12746021815851041</c:v>
                </c:pt>
                <c:pt idx="2">
                  <c:v>4.3606382193133696E-3</c:v>
                </c:pt>
                <c:pt idx="3">
                  <c:v>1.4012889736779349E-4</c:v>
                </c:pt>
                <c:pt idx="4">
                  <c:v>5.4425564315412241E-3</c:v>
                </c:pt>
                <c:pt idx="5">
                  <c:v>3.7778066494409665E-2</c:v>
                </c:pt>
                <c:pt idx="6">
                  <c:v>3.2925760026679181E-6</c:v>
                </c:pt>
              </c:numCache>
            </c:numRef>
          </c:val>
          <c:extLst>
            <c:ext xmlns:c16="http://schemas.microsoft.com/office/drawing/2014/chart" uri="{C3380CC4-5D6E-409C-BE32-E72D297353CC}">
              <c16:uniqueId val="{00000000-D2B1-4BC1-9973-111D5817A394}"/>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b="1"/>
                  <a:t>kg 1,4-DCB</a:t>
                </a:r>
              </a:p>
            </c:rich>
          </c:tx>
          <c:layout>
            <c:manualLayout>
              <c:xMode val="edge"/>
              <c:yMode val="edge"/>
              <c:x val="0.58326434384063819"/>
              <c:y val="0.91538815078884983"/>
            </c:manualLayout>
          </c:layout>
          <c:overlay val="0"/>
          <c:spPr>
            <a:noFill/>
            <a:ln>
              <a:noFill/>
            </a:ln>
            <a:effectLst/>
          </c:spPr>
          <c:txPr>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Marine ecotoxicity</a:t>
            </a:r>
          </a:p>
        </c:rich>
      </c:tx>
      <c:layout>
        <c:manualLayout>
          <c:xMode val="edge"/>
          <c:yMode val="edge"/>
          <c:x val="0.5362600686609893"/>
          <c:y val="4.836348583152543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027634228594999"/>
          <c:y val="0.13720731633422184"/>
          <c:w val="0.63880762645225642"/>
          <c:h val="0.63149997808738745"/>
        </c:manualLayout>
      </c:layout>
      <c:barChart>
        <c:barDir val="bar"/>
        <c:grouping val="clustered"/>
        <c:varyColors val="0"/>
        <c:ser>
          <c:idx val="0"/>
          <c:order val="0"/>
          <c:tx>
            <c:strRef>
              <c:f>Calculations!$K$101</c:f>
              <c:strCache>
                <c:ptCount val="1"/>
                <c:pt idx="0">
                  <c:v>Land use</c:v>
                </c:pt>
              </c:strCache>
            </c:strRef>
          </c:tx>
          <c:spPr>
            <a:solidFill>
              <a:schemeClr val="bg2">
                <a:lumMod val="90000"/>
              </a:schemeClr>
            </a:solidFill>
            <a:ln>
              <a:solidFill>
                <a:sysClr val="windowText" lastClr="000000"/>
              </a:solidFill>
            </a:ln>
            <a:effectLst/>
          </c:spPr>
          <c:invertIfNegative val="0"/>
          <c:cat>
            <c:strRef>
              <c:f>Calculations!$B$103:$B$193</c:f>
              <c:strCache>
                <c:ptCount val="7"/>
                <c:pt idx="0">
                  <c:v>Polymethyl methacrylate</c:v>
                </c:pt>
                <c:pt idx="1">
                  <c:v>Iron (III) chloride </c:v>
                </c:pt>
                <c:pt idx="2">
                  <c:v>Polymethyl methacrylate</c:v>
                </c:pt>
                <c:pt idx="3">
                  <c:v>Tetramethylammonium hydroxide </c:v>
                </c:pt>
                <c:pt idx="4">
                  <c:v>Natural gas</c:v>
                </c:pt>
                <c:pt idx="5">
                  <c:v>Electricity consumption</c:v>
                </c:pt>
                <c:pt idx="6">
                  <c:v>Tap water</c:v>
                </c:pt>
              </c:strCache>
            </c:strRef>
          </c:cat>
          <c:val>
            <c:numRef>
              <c:f>Calculations!$K$103:$K$193</c:f>
              <c:numCache>
                <c:formatCode>General</c:formatCode>
                <c:ptCount val="7"/>
                <c:pt idx="0">
                  <c:v>3.860674577728593E-3</c:v>
                </c:pt>
                <c:pt idx="1">
                  <c:v>2.7315720207943133E-2</c:v>
                </c:pt>
                <c:pt idx="2">
                  <c:v>3.8606745777285931E-4</c:v>
                </c:pt>
                <c:pt idx="3">
                  <c:v>3.3658661196992139E-5</c:v>
                </c:pt>
                <c:pt idx="4">
                  <c:v>1.838792336494225E-3</c:v>
                </c:pt>
                <c:pt idx="5">
                  <c:v>4.4408268637885392E-4</c:v>
                </c:pt>
                <c:pt idx="6">
                  <c:v>5.2780168021853154E-7</c:v>
                </c:pt>
              </c:numCache>
            </c:numRef>
          </c:val>
          <c:extLst>
            <c:ext xmlns:c16="http://schemas.microsoft.com/office/drawing/2014/chart" uri="{C3380CC4-5D6E-409C-BE32-E72D297353CC}">
              <c16:uniqueId val="{00000000-77E4-42A6-AC74-6F215BEE8A8B}"/>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1,4-DCB</a:t>
                </a:r>
              </a:p>
            </c:rich>
          </c:tx>
          <c:layout>
            <c:manualLayout>
              <c:xMode val="edge"/>
              <c:yMode val="edge"/>
              <c:x val="0.62056342043331636"/>
              <c:y val="0.92258008434431538"/>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Terrestrial ecotoxicity</a:t>
            </a:r>
          </a:p>
        </c:rich>
      </c:tx>
      <c:layout>
        <c:manualLayout>
          <c:xMode val="edge"/>
          <c:yMode val="edge"/>
          <c:x val="0.53534021985682878"/>
          <c:y val="5.1910823730022738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4843040257350694"/>
          <c:y val="0.14026893382949046"/>
          <c:w val="0.62065360664702385"/>
          <c:h val="0.63149997808738745"/>
        </c:manualLayout>
      </c:layout>
      <c:barChart>
        <c:barDir val="bar"/>
        <c:grouping val="clustered"/>
        <c:varyColors val="0"/>
        <c:ser>
          <c:idx val="0"/>
          <c:order val="0"/>
          <c:tx>
            <c:strRef>
              <c:f>Calculations!$S$101</c:f>
              <c:strCache>
                <c:ptCount val="1"/>
                <c:pt idx="0">
                  <c:v>Terrestrial ecotoxicity</c:v>
                </c:pt>
              </c:strCache>
            </c:strRef>
          </c:tx>
          <c:spPr>
            <a:solidFill>
              <a:schemeClr val="bg2">
                <a:lumMod val="90000"/>
              </a:schemeClr>
            </a:solidFill>
            <a:ln>
              <a:solidFill>
                <a:sysClr val="windowText" lastClr="000000"/>
              </a:solidFill>
            </a:ln>
            <a:effectLst/>
          </c:spPr>
          <c:invertIfNegative val="0"/>
          <c:cat>
            <c:strRef>
              <c:f>Calculations!$B$103:$B$193</c:f>
              <c:strCache>
                <c:ptCount val="7"/>
                <c:pt idx="0">
                  <c:v>Polymethyl methacrylate</c:v>
                </c:pt>
                <c:pt idx="1">
                  <c:v>Iron (III) chloride </c:v>
                </c:pt>
                <c:pt idx="2">
                  <c:v>Polymethyl methacrylate</c:v>
                </c:pt>
                <c:pt idx="3">
                  <c:v>Tetramethylammonium hydroxide </c:v>
                </c:pt>
                <c:pt idx="4">
                  <c:v>Natural gas</c:v>
                </c:pt>
                <c:pt idx="5">
                  <c:v>Electricity consumption</c:v>
                </c:pt>
                <c:pt idx="6">
                  <c:v>Tap water</c:v>
                </c:pt>
              </c:strCache>
            </c:strRef>
          </c:cat>
          <c:val>
            <c:numRef>
              <c:f>Calculations!$S$103:$S$193</c:f>
              <c:numCache>
                <c:formatCode>General</c:formatCode>
                <c:ptCount val="7"/>
                <c:pt idx="0">
                  <c:v>1.8676976933667653</c:v>
                </c:pt>
                <c:pt idx="1">
                  <c:v>9.9694262472062789</c:v>
                </c:pt>
                <c:pt idx="2">
                  <c:v>0.18676976933667655</c:v>
                </c:pt>
                <c:pt idx="3">
                  <c:v>1.4349632997777143E-2</c:v>
                </c:pt>
                <c:pt idx="4">
                  <c:v>0.2939359239362373</c:v>
                </c:pt>
                <c:pt idx="5">
                  <c:v>0.96286718167537555</c:v>
                </c:pt>
                <c:pt idx="6">
                  <c:v>2.5756515974167574E-4</c:v>
                </c:pt>
              </c:numCache>
            </c:numRef>
          </c:val>
          <c:extLst>
            <c:ext xmlns:c16="http://schemas.microsoft.com/office/drawing/2014/chart" uri="{C3380CC4-5D6E-409C-BE32-E72D297353CC}">
              <c16:uniqueId val="{00000000-5B47-4CD3-876A-D712DD6B0DDA}"/>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1,4-DCB</a:t>
                </a:r>
              </a:p>
            </c:rich>
          </c:tx>
          <c:layout>
            <c:manualLayout>
              <c:xMode val="edge"/>
              <c:yMode val="edge"/>
              <c:x val="0.60390849438653149"/>
              <c:y val="0.91903287820380186"/>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Marine eutrophication</a:t>
            </a:r>
          </a:p>
        </c:rich>
      </c:tx>
      <c:layout>
        <c:manualLayout>
          <c:xMode val="edge"/>
          <c:yMode val="edge"/>
          <c:x val="0.50782262596804106"/>
          <c:y val="2.3060096923368224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220902155199766"/>
          <c:y val="0.13342116290983899"/>
          <c:w val="0.63880762645225642"/>
          <c:h val="0.63149997808738745"/>
        </c:manualLayout>
      </c:layout>
      <c:barChart>
        <c:barDir val="bar"/>
        <c:grouping val="clustered"/>
        <c:varyColors val="0"/>
        <c:ser>
          <c:idx val="0"/>
          <c:order val="0"/>
          <c:tx>
            <c:strRef>
              <c:f>Calculations!$M$4</c:f>
              <c:strCache>
                <c:ptCount val="1"/>
                <c:pt idx="0">
                  <c:v>Marine eutrophication</c:v>
                </c:pt>
              </c:strCache>
            </c:strRef>
          </c:tx>
          <c:spPr>
            <a:solidFill>
              <a:schemeClr val="bg2">
                <a:lumMod val="90000"/>
              </a:schemeClr>
            </a:solidFill>
            <a:ln>
              <a:solidFill>
                <a:sysClr val="windowText" lastClr="000000"/>
              </a:solidFill>
            </a:ln>
            <a:effectLst/>
          </c:spPr>
          <c:invertIfNegative val="0"/>
          <c:cat>
            <c:strRef>
              <c:f>Calculations!$B$6:$B$96</c:f>
              <c:strCache>
                <c:ptCount val="9"/>
                <c:pt idx="0">
                  <c:v>Ethanol </c:v>
                </c:pt>
                <c:pt idx="1">
                  <c:v>Copper oxide</c:v>
                </c:pt>
                <c:pt idx="2">
                  <c:v>Polymethyl methacrylate</c:v>
                </c:pt>
                <c:pt idx="3">
                  <c:v>Tetramethylammonium hydroxide </c:v>
                </c:pt>
                <c:pt idx="4">
                  <c:v>Iron (III) chloride </c:v>
                </c:pt>
                <c:pt idx="5">
                  <c:v>Sodium hydroxide </c:v>
                </c:pt>
                <c:pt idx="6">
                  <c:v>Natural gas</c:v>
                </c:pt>
                <c:pt idx="7">
                  <c:v>Electricity consumption</c:v>
                </c:pt>
                <c:pt idx="8">
                  <c:v>Tap water</c:v>
                </c:pt>
              </c:strCache>
            </c:strRef>
          </c:cat>
          <c:val>
            <c:numRef>
              <c:f>Calculations!$M$6:$M$96</c:f>
              <c:numCache>
                <c:formatCode>General</c:formatCode>
                <c:ptCount val="9"/>
                <c:pt idx="0">
                  <c:v>1.3905502072930316E-3</c:v>
                </c:pt>
                <c:pt idx="1">
                  <c:v>1.1770318944718702E-4</c:v>
                </c:pt>
                <c:pt idx="2">
                  <c:v>5.2164422501211924E-5</c:v>
                </c:pt>
                <c:pt idx="3">
                  <c:v>1.6295844662238789E-6</c:v>
                </c:pt>
                <c:pt idx="4">
                  <c:v>4.3965623180518172E-5</c:v>
                </c:pt>
                <c:pt idx="5">
                  <c:v>6.9923609643132907E-5</c:v>
                </c:pt>
                <c:pt idx="6">
                  <c:v>5.4185599713470572E-6</c:v>
                </c:pt>
                <c:pt idx="7">
                  <c:v>3.1980758365890343E-6</c:v>
                </c:pt>
                <c:pt idx="8">
                  <c:v>2.2404665741593429E-9</c:v>
                </c:pt>
              </c:numCache>
            </c:numRef>
          </c:val>
          <c:extLst>
            <c:ext xmlns:c16="http://schemas.microsoft.com/office/drawing/2014/chart" uri="{C3380CC4-5D6E-409C-BE32-E72D297353CC}">
              <c16:uniqueId val="{00000000-2094-934C-80AF-0DE3DEFEF219}"/>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N eq</a:t>
                </a:r>
              </a:p>
            </c:rich>
          </c:tx>
          <c:layout>
            <c:manualLayout>
              <c:xMode val="edge"/>
              <c:yMode val="edge"/>
              <c:x val="0.62284179085761648"/>
              <c:y val="0.92260942543649926"/>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Human carcinogenic toxicity</a:t>
            </a:r>
          </a:p>
        </c:rich>
      </c:tx>
      <c:layout>
        <c:manualLayout>
          <c:xMode val="edge"/>
          <c:yMode val="edge"/>
          <c:x val="0.46759707476849338"/>
          <c:y val="3.7246259890537321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4239256168774146"/>
          <c:y val="0.12176987925197236"/>
          <c:w val="0.63075803151361809"/>
          <c:h val="0.63149997808738745"/>
        </c:manualLayout>
      </c:layout>
      <c:barChart>
        <c:barDir val="bar"/>
        <c:grouping val="clustered"/>
        <c:varyColors val="0"/>
        <c:ser>
          <c:idx val="0"/>
          <c:order val="0"/>
          <c:tx>
            <c:strRef>
              <c:f>Calculations!$H$101</c:f>
              <c:strCache>
                <c:ptCount val="1"/>
                <c:pt idx="0">
                  <c:v>Human carcinogenic toxicity</c:v>
                </c:pt>
              </c:strCache>
            </c:strRef>
          </c:tx>
          <c:spPr>
            <a:solidFill>
              <a:schemeClr val="bg2">
                <a:lumMod val="90000"/>
              </a:schemeClr>
            </a:solidFill>
            <a:ln>
              <a:solidFill>
                <a:sysClr val="windowText" lastClr="000000"/>
              </a:solidFill>
            </a:ln>
            <a:effectLst/>
          </c:spPr>
          <c:invertIfNegative val="0"/>
          <c:cat>
            <c:strRef>
              <c:f>Calculations!$B$103:$B$193</c:f>
              <c:strCache>
                <c:ptCount val="7"/>
                <c:pt idx="0">
                  <c:v>Polymethyl methacrylate</c:v>
                </c:pt>
                <c:pt idx="1">
                  <c:v>Iron (III) chloride </c:v>
                </c:pt>
                <c:pt idx="2">
                  <c:v>Polymethyl methacrylate</c:v>
                </c:pt>
                <c:pt idx="3">
                  <c:v>Tetramethylammonium hydroxide </c:v>
                </c:pt>
                <c:pt idx="4">
                  <c:v>Natural gas</c:v>
                </c:pt>
                <c:pt idx="5">
                  <c:v>Electricity consumption</c:v>
                </c:pt>
                <c:pt idx="6">
                  <c:v>Tap water</c:v>
                </c:pt>
              </c:strCache>
            </c:strRef>
          </c:cat>
          <c:val>
            <c:numRef>
              <c:f>Calculations!$H$103:$H$193</c:f>
              <c:numCache>
                <c:formatCode>General</c:formatCode>
                <c:ptCount val="7"/>
                <c:pt idx="0">
                  <c:v>0.18715162109513228</c:v>
                </c:pt>
                <c:pt idx="1">
                  <c:v>0.12215821963164214</c:v>
                </c:pt>
                <c:pt idx="2">
                  <c:v>1.8715162109513229E-2</c:v>
                </c:pt>
                <c:pt idx="3">
                  <c:v>2.3835677804981149E-4</c:v>
                </c:pt>
                <c:pt idx="4">
                  <c:v>1.7069838637247838E-2</c:v>
                </c:pt>
                <c:pt idx="5">
                  <c:v>1.1773363186698095E-2</c:v>
                </c:pt>
                <c:pt idx="6">
                  <c:v>4.322403596428345E-5</c:v>
                </c:pt>
              </c:numCache>
            </c:numRef>
          </c:val>
          <c:extLst>
            <c:ext xmlns:c16="http://schemas.microsoft.com/office/drawing/2014/chart" uri="{C3380CC4-5D6E-409C-BE32-E72D297353CC}">
              <c16:uniqueId val="{00000000-3402-48E2-9547-15206987CAD7}"/>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b="1"/>
                  <a:t>kg 1,4-DCB</a:t>
                </a:r>
              </a:p>
            </c:rich>
          </c:tx>
          <c:layout>
            <c:manualLayout>
              <c:xMode val="edge"/>
              <c:yMode val="edge"/>
              <c:x val="0.60357387759362768"/>
              <c:y val="0.91538815078884983"/>
            </c:manualLayout>
          </c:layout>
          <c:overlay val="0"/>
          <c:spPr>
            <a:noFill/>
            <a:ln>
              <a:noFill/>
            </a:ln>
            <a:effectLst/>
          </c:spPr>
          <c:txPr>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Human non-carcinogenic toxicity</a:t>
            </a:r>
          </a:p>
        </c:rich>
      </c:tx>
      <c:layout>
        <c:manualLayout>
          <c:xMode val="edge"/>
          <c:yMode val="edge"/>
          <c:x val="0.44546916741487858"/>
          <c:y val="2.6398920982021151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423082438034896"/>
          <c:y val="0.12204611653968117"/>
          <c:w val="0.63880762645225642"/>
          <c:h val="0.63149997808738745"/>
        </c:manualLayout>
      </c:layout>
      <c:barChart>
        <c:barDir val="bar"/>
        <c:grouping val="clustered"/>
        <c:varyColors val="0"/>
        <c:ser>
          <c:idx val="0"/>
          <c:order val="0"/>
          <c:tx>
            <c:strRef>
              <c:f>Calculations!$I$101</c:f>
              <c:strCache>
                <c:ptCount val="1"/>
                <c:pt idx="0">
                  <c:v>Human non-carcinogenic toxicity</c:v>
                </c:pt>
              </c:strCache>
            </c:strRef>
          </c:tx>
          <c:spPr>
            <a:solidFill>
              <a:schemeClr val="bg2">
                <a:lumMod val="90000"/>
              </a:schemeClr>
            </a:solidFill>
            <a:ln>
              <a:solidFill>
                <a:sysClr val="windowText" lastClr="000000"/>
              </a:solidFill>
            </a:ln>
            <a:effectLst/>
          </c:spPr>
          <c:invertIfNegative val="0"/>
          <c:cat>
            <c:strRef>
              <c:f>Calculations!$B$103:$B$193</c:f>
              <c:strCache>
                <c:ptCount val="7"/>
                <c:pt idx="0">
                  <c:v>Polymethyl methacrylate</c:v>
                </c:pt>
                <c:pt idx="1">
                  <c:v>Iron (III) chloride </c:v>
                </c:pt>
                <c:pt idx="2">
                  <c:v>Polymethyl methacrylate</c:v>
                </c:pt>
                <c:pt idx="3">
                  <c:v>Tetramethylammonium hydroxide </c:v>
                </c:pt>
                <c:pt idx="4">
                  <c:v>Natural gas</c:v>
                </c:pt>
                <c:pt idx="5">
                  <c:v>Electricity consumption</c:v>
                </c:pt>
                <c:pt idx="6">
                  <c:v>Tap water</c:v>
                </c:pt>
              </c:strCache>
            </c:strRef>
          </c:cat>
          <c:val>
            <c:numRef>
              <c:f>Calculations!$I$103:$I$193</c:f>
              <c:numCache>
                <c:formatCode>General</c:formatCode>
                <c:ptCount val="7"/>
                <c:pt idx="0">
                  <c:v>0.98258100967105044</c:v>
                </c:pt>
                <c:pt idx="1">
                  <c:v>2.1681073482952877</c:v>
                </c:pt>
                <c:pt idx="2">
                  <c:v>9.825810096710505E-2</c:v>
                </c:pt>
                <c:pt idx="3">
                  <c:v>4.3486397665939685E-3</c:v>
                </c:pt>
                <c:pt idx="4">
                  <c:v>0.11926425070550739</c:v>
                </c:pt>
                <c:pt idx="5">
                  <c:v>0.21247612686361214</c:v>
                </c:pt>
                <c:pt idx="6">
                  <c:v>5.5831617473014466E-5</c:v>
                </c:pt>
              </c:numCache>
            </c:numRef>
          </c:val>
          <c:extLst>
            <c:ext xmlns:c16="http://schemas.microsoft.com/office/drawing/2014/chart" uri="{C3380CC4-5D6E-409C-BE32-E72D297353CC}">
              <c16:uniqueId val="{00000000-0030-41D6-A5C7-F2DC5D70B771}"/>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b="1"/>
                  <a:t>kg 1,4-DCB</a:t>
                </a:r>
              </a:p>
            </c:rich>
          </c:tx>
          <c:layout>
            <c:manualLayout>
              <c:xMode val="edge"/>
              <c:yMode val="edge"/>
              <c:x val="0.60138662211075644"/>
              <c:y val="0.91903290143916883"/>
            </c:manualLayout>
          </c:layout>
          <c:overlay val="0"/>
          <c:spPr>
            <a:noFill/>
            <a:ln>
              <a:noFill/>
            </a:ln>
            <a:effectLst/>
          </c:spPr>
          <c:txPr>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Ionizing radiation</a:t>
            </a:r>
          </a:p>
        </c:rich>
      </c:tx>
      <c:layout>
        <c:manualLayout>
          <c:xMode val="edge"/>
          <c:yMode val="edge"/>
          <c:x val="0.52020821797295969"/>
          <c:y val="3.0300835138662337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4734931461746094"/>
          <c:y val="0.13345741951868878"/>
          <c:w val="0.62060995672188013"/>
          <c:h val="0.63149997808738745"/>
        </c:manualLayout>
      </c:layout>
      <c:barChart>
        <c:barDir val="bar"/>
        <c:grouping val="clustered"/>
        <c:varyColors val="0"/>
        <c:ser>
          <c:idx val="0"/>
          <c:order val="0"/>
          <c:tx>
            <c:strRef>
              <c:f>Calculations!$J$101</c:f>
              <c:strCache>
                <c:ptCount val="1"/>
                <c:pt idx="0">
                  <c:v>Ionizing radiation</c:v>
                </c:pt>
              </c:strCache>
            </c:strRef>
          </c:tx>
          <c:spPr>
            <a:solidFill>
              <a:schemeClr val="bg2">
                <a:lumMod val="90000"/>
              </a:schemeClr>
            </a:solidFill>
            <a:ln>
              <a:solidFill>
                <a:sysClr val="windowText" lastClr="000000"/>
              </a:solidFill>
            </a:ln>
            <a:effectLst/>
          </c:spPr>
          <c:invertIfNegative val="0"/>
          <c:cat>
            <c:strRef>
              <c:f>Calculations!$B$103:$B$193</c:f>
              <c:strCache>
                <c:ptCount val="7"/>
                <c:pt idx="0">
                  <c:v>Polymethyl methacrylate</c:v>
                </c:pt>
                <c:pt idx="1">
                  <c:v>Iron (III) chloride </c:v>
                </c:pt>
                <c:pt idx="2">
                  <c:v>Polymethyl methacrylate</c:v>
                </c:pt>
                <c:pt idx="3">
                  <c:v>Tetramethylammonium hydroxide </c:v>
                </c:pt>
                <c:pt idx="4">
                  <c:v>Natural gas</c:v>
                </c:pt>
                <c:pt idx="5">
                  <c:v>Electricity consumption</c:v>
                </c:pt>
                <c:pt idx="6">
                  <c:v>Tap water</c:v>
                </c:pt>
              </c:strCache>
            </c:strRef>
          </c:cat>
          <c:val>
            <c:numRef>
              <c:f>Calculations!$J$103:$J$193</c:f>
              <c:numCache>
                <c:formatCode>General</c:formatCode>
                <c:ptCount val="7"/>
                <c:pt idx="0">
                  <c:v>3.1817705158204979E-3</c:v>
                </c:pt>
                <c:pt idx="1">
                  <c:v>7.2274365581807248E-2</c:v>
                </c:pt>
                <c:pt idx="2">
                  <c:v>3.1817705158204983E-4</c:v>
                </c:pt>
                <c:pt idx="3">
                  <c:v>2.8568723005745764E-4</c:v>
                </c:pt>
                <c:pt idx="4">
                  <c:v>4.5020316145446609E-3</c:v>
                </c:pt>
                <c:pt idx="5">
                  <c:v>1.078447442590526E-3</c:v>
                </c:pt>
                <c:pt idx="6">
                  <c:v>1.1147880597455255E-6</c:v>
                </c:pt>
              </c:numCache>
            </c:numRef>
          </c:val>
          <c:extLst>
            <c:ext xmlns:c16="http://schemas.microsoft.com/office/drawing/2014/chart" uri="{C3380CC4-5D6E-409C-BE32-E72D297353CC}">
              <c16:uniqueId val="{00000000-EB29-446A-96A8-59461DCED269}"/>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b="1"/>
                  <a:t>kBq Co-60 eq</a:t>
                </a:r>
              </a:p>
            </c:rich>
          </c:tx>
          <c:layout>
            <c:manualLayout>
              <c:xMode val="edge"/>
              <c:yMode val="edge"/>
              <c:x val="0.5860701112098331"/>
              <c:y val="0.93342725021263395"/>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Fossil resource scarcity</a:t>
            </a:r>
          </a:p>
        </c:rich>
      </c:tx>
      <c:layout>
        <c:manualLayout>
          <c:xMode val="edge"/>
          <c:yMode val="edge"/>
          <c:x val="0.50757369002151809"/>
          <c:y val="2.9922605698494961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4117399599445497"/>
          <c:y val="0.13275536054003589"/>
          <c:w val="0.61888756454976823"/>
          <c:h val="0.63149997808738745"/>
        </c:manualLayout>
      </c:layout>
      <c:barChart>
        <c:barDir val="bar"/>
        <c:grouping val="clustered"/>
        <c:varyColors val="0"/>
        <c:ser>
          <c:idx val="0"/>
          <c:order val="0"/>
          <c:tx>
            <c:strRef>
              <c:f>Calculations!$D$101</c:f>
              <c:strCache>
                <c:ptCount val="1"/>
                <c:pt idx="0">
                  <c:v>Fossil resource scarcity</c:v>
                </c:pt>
              </c:strCache>
            </c:strRef>
          </c:tx>
          <c:spPr>
            <a:solidFill>
              <a:schemeClr val="bg2">
                <a:lumMod val="90000"/>
              </a:schemeClr>
            </a:solidFill>
            <a:ln>
              <a:solidFill>
                <a:sysClr val="windowText" lastClr="000000"/>
              </a:solidFill>
            </a:ln>
            <a:effectLst/>
          </c:spPr>
          <c:invertIfNegative val="0"/>
          <c:cat>
            <c:strRef>
              <c:f>Calculations!$B$103:$B$193</c:f>
              <c:strCache>
                <c:ptCount val="7"/>
                <c:pt idx="0">
                  <c:v>Polymethyl methacrylate</c:v>
                </c:pt>
                <c:pt idx="1">
                  <c:v>Iron (III) chloride </c:v>
                </c:pt>
                <c:pt idx="2">
                  <c:v>Polymethyl methacrylate</c:v>
                </c:pt>
                <c:pt idx="3">
                  <c:v>Tetramethylammonium hydroxide </c:v>
                </c:pt>
                <c:pt idx="4">
                  <c:v>Natural gas</c:v>
                </c:pt>
                <c:pt idx="5">
                  <c:v>Electricity consumption</c:v>
                </c:pt>
                <c:pt idx="6">
                  <c:v>Tap water</c:v>
                </c:pt>
              </c:strCache>
            </c:strRef>
          </c:cat>
          <c:val>
            <c:numRef>
              <c:f>Calculations!$D$103:$D$193</c:f>
              <c:numCache>
                <c:formatCode>General</c:formatCode>
                <c:ptCount val="7"/>
                <c:pt idx="0">
                  <c:v>2.8968161648462001</c:v>
                </c:pt>
                <c:pt idx="1">
                  <c:v>0.2097635818612</c:v>
                </c:pt>
                <c:pt idx="2">
                  <c:v>0.28968161648462004</c:v>
                </c:pt>
                <c:pt idx="3">
                  <c:v>3.0265575552998305E-3</c:v>
                </c:pt>
                <c:pt idx="4">
                  <c:v>0.9667631293393798</c:v>
                </c:pt>
                <c:pt idx="5">
                  <c:v>4.4573858014605811E-2</c:v>
                </c:pt>
                <c:pt idx="6">
                  <c:v>1.0425052352916001E-5</c:v>
                </c:pt>
              </c:numCache>
            </c:numRef>
          </c:val>
          <c:extLst>
            <c:ext xmlns:c16="http://schemas.microsoft.com/office/drawing/2014/chart" uri="{C3380CC4-5D6E-409C-BE32-E72D297353CC}">
              <c16:uniqueId val="{00000000-5D2F-40C4-B65B-CFDE4B1A1F0D}"/>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b="1"/>
                  <a:t>kg oil eq</a:t>
                </a:r>
              </a:p>
            </c:rich>
          </c:tx>
          <c:layout>
            <c:manualLayout>
              <c:xMode val="edge"/>
              <c:yMode val="edge"/>
              <c:x val="0.60111787760254531"/>
              <c:y val="0.91538815078884983"/>
            </c:manualLayout>
          </c:layout>
          <c:overlay val="0"/>
          <c:spPr>
            <a:noFill/>
            <a:ln>
              <a:noFill/>
            </a:ln>
            <a:effectLst/>
          </c:spPr>
          <c:txPr>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Mineral resource scarcity</a:t>
            </a:r>
          </a:p>
        </c:rich>
      </c:tx>
      <c:layout>
        <c:manualLayout>
          <c:xMode val="edge"/>
          <c:yMode val="edge"/>
          <c:x val="0.51257857810838892"/>
          <c:y val="2.2779175881149239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7421034933764663"/>
          <c:y val="0.12573180579388313"/>
          <c:w val="0.63880762645225642"/>
          <c:h val="0.63149997808738745"/>
        </c:manualLayout>
      </c:layout>
      <c:barChart>
        <c:barDir val="bar"/>
        <c:grouping val="clustered"/>
        <c:varyColors val="0"/>
        <c:ser>
          <c:idx val="0"/>
          <c:order val="0"/>
          <c:tx>
            <c:strRef>
              <c:f>Calculations!$N$101</c:f>
              <c:strCache>
                <c:ptCount val="1"/>
                <c:pt idx="0">
                  <c:v>Mineral resource scarcity</c:v>
                </c:pt>
              </c:strCache>
            </c:strRef>
          </c:tx>
          <c:spPr>
            <a:solidFill>
              <a:schemeClr val="bg2">
                <a:lumMod val="90000"/>
              </a:schemeClr>
            </a:solidFill>
            <a:ln>
              <a:solidFill>
                <a:sysClr val="windowText" lastClr="000000"/>
              </a:solidFill>
            </a:ln>
            <a:effectLst/>
          </c:spPr>
          <c:invertIfNegative val="0"/>
          <c:cat>
            <c:strRef>
              <c:f>Calculations!$B$103:$B$193</c:f>
              <c:strCache>
                <c:ptCount val="7"/>
                <c:pt idx="0">
                  <c:v>Polymethyl methacrylate</c:v>
                </c:pt>
                <c:pt idx="1">
                  <c:v>Iron (III) chloride </c:v>
                </c:pt>
                <c:pt idx="2">
                  <c:v>Polymethyl methacrylate</c:v>
                </c:pt>
                <c:pt idx="3">
                  <c:v>Tetramethylammonium hydroxide </c:v>
                </c:pt>
                <c:pt idx="4">
                  <c:v>Natural gas</c:v>
                </c:pt>
                <c:pt idx="5">
                  <c:v>Electricity consumption</c:v>
                </c:pt>
                <c:pt idx="6">
                  <c:v>Tap water</c:v>
                </c:pt>
              </c:strCache>
            </c:strRef>
          </c:cat>
          <c:val>
            <c:numRef>
              <c:f>Calculations!$N$103:$N$193</c:f>
              <c:numCache>
                <c:formatCode>General</c:formatCode>
                <c:ptCount val="7"/>
                <c:pt idx="0">
                  <c:v>1.1452655022257312E-3</c:v>
                </c:pt>
                <c:pt idx="1">
                  <c:v>9.5718111004955211E-3</c:v>
                </c:pt>
                <c:pt idx="2">
                  <c:v>1.1452655022257312E-4</c:v>
                </c:pt>
                <c:pt idx="3">
                  <c:v>1.3911306932757738E-5</c:v>
                </c:pt>
                <c:pt idx="4">
                  <c:v>6.7004821165625157E-4</c:v>
                </c:pt>
                <c:pt idx="5">
                  <c:v>6.1658324351515376E-4</c:v>
                </c:pt>
                <c:pt idx="6">
                  <c:v>7.1402028417921699E-7</c:v>
                </c:pt>
              </c:numCache>
            </c:numRef>
          </c:val>
          <c:extLst>
            <c:ext xmlns:c16="http://schemas.microsoft.com/office/drawing/2014/chart" uri="{C3380CC4-5D6E-409C-BE32-E72D297353CC}">
              <c16:uniqueId val="{00000000-3CCE-4A09-BC2D-8CD575C3550D}"/>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Cu eq</a:t>
                </a:r>
              </a:p>
            </c:rich>
          </c:tx>
          <c:layout>
            <c:manualLayout>
              <c:xMode val="edge"/>
              <c:yMode val="edge"/>
              <c:x val="0.59247368568188052"/>
              <c:y val="0.91902993292162571"/>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Water consumption</a:t>
            </a:r>
          </a:p>
        </c:rich>
      </c:tx>
      <c:layout>
        <c:manualLayout>
          <c:xMode val="edge"/>
          <c:yMode val="edge"/>
          <c:x val="0.52467996335305045"/>
          <c:y val="3.7176383553650695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228316247119771"/>
          <c:y val="0.13257333685285397"/>
          <c:w val="0.63880762645225642"/>
          <c:h val="0.63149997808738745"/>
        </c:manualLayout>
      </c:layout>
      <c:barChart>
        <c:barDir val="bar"/>
        <c:grouping val="clustered"/>
        <c:varyColors val="0"/>
        <c:ser>
          <c:idx val="0"/>
          <c:order val="0"/>
          <c:tx>
            <c:strRef>
              <c:f>Calculations!$T$101</c:f>
              <c:strCache>
                <c:ptCount val="1"/>
                <c:pt idx="0">
                  <c:v>Water consumption</c:v>
                </c:pt>
              </c:strCache>
            </c:strRef>
          </c:tx>
          <c:spPr>
            <a:solidFill>
              <a:schemeClr val="bg2">
                <a:lumMod val="90000"/>
              </a:schemeClr>
            </a:solidFill>
            <a:ln>
              <a:solidFill>
                <a:sysClr val="windowText" lastClr="000000"/>
              </a:solidFill>
            </a:ln>
            <a:effectLst/>
          </c:spPr>
          <c:invertIfNegative val="0"/>
          <c:cat>
            <c:strRef>
              <c:f>Calculations!$B$103:$B$193</c:f>
              <c:strCache>
                <c:ptCount val="7"/>
                <c:pt idx="0">
                  <c:v>Polymethyl methacrylate</c:v>
                </c:pt>
                <c:pt idx="1">
                  <c:v>Iron (III) chloride </c:v>
                </c:pt>
                <c:pt idx="2">
                  <c:v>Polymethyl methacrylate</c:v>
                </c:pt>
                <c:pt idx="3">
                  <c:v>Tetramethylammonium hydroxide </c:v>
                </c:pt>
                <c:pt idx="4">
                  <c:v>Natural gas</c:v>
                </c:pt>
                <c:pt idx="5">
                  <c:v>Electricity consumption</c:v>
                </c:pt>
                <c:pt idx="6">
                  <c:v>Tap water</c:v>
                </c:pt>
              </c:strCache>
            </c:strRef>
          </c:cat>
          <c:val>
            <c:numRef>
              <c:f>Calculations!$T$103:$T$192</c:f>
              <c:numCache>
                <c:formatCode>General</c:formatCode>
                <c:ptCount val="7"/>
                <c:pt idx="0">
                  <c:v>3.3531506315199973E-2</c:v>
                </c:pt>
                <c:pt idx="1">
                  <c:v>1.7737443660000018E-2</c:v>
                </c:pt>
                <c:pt idx="2">
                  <c:v>3.3531506315199974E-3</c:v>
                </c:pt>
                <c:pt idx="3">
                  <c:v>6.1858473826283185E-5</c:v>
                </c:pt>
                <c:pt idx="4">
                  <c:v>4.9288477249997574E-4</c:v>
                </c:pt>
                <c:pt idx="5">
                  <c:v>4.7737206812067945E-3</c:v>
                </c:pt>
                <c:pt idx="6">
                  <c:v>1.0132741880899997E-4</c:v>
                </c:pt>
              </c:numCache>
            </c:numRef>
          </c:val>
          <c:extLst>
            <c:ext xmlns:c16="http://schemas.microsoft.com/office/drawing/2014/chart" uri="{C3380CC4-5D6E-409C-BE32-E72D297353CC}">
              <c16:uniqueId val="{00000000-0AD5-4331-BEC8-6732BD72ED88}"/>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u="none" strike="noStrike" baseline="0">
                    <a:effectLst/>
                  </a:rPr>
                  <a:t>m3</a:t>
                </a:r>
                <a:r>
                  <a:rPr lang="es-CO" sz="1000" b="1" i="0" u="none" strike="noStrike" baseline="0"/>
                  <a:t> </a:t>
                </a:r>
                <a:endParaRPr lang="es-CO" sz="1000" b="1" i="0" baseline="0">
                  <a:effectLst/>
                </a:endParaRPr>
              </a:p>
            </c:rich>
          </c:tx>
          <c:layout>
            <c:manualLayout>
              <c:xMode val="edge"/>
              <c:yMode val="edge"/>
              <c:x val="0.618593776023174"/>
              <c:y val="0.93009149595833995"/>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Land use</a:t>
            </a:r>
          </a:p>
        </c:rich>
      </c:tx>
      <c:layout>
        <c:manualLayout>
          <c:xMode val="edge"/>
          <c:yMode val="edge"/>
          <c:x val="0.55432157237823276"/>
          <c:y val="1.0484540741913488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5273239497067044"/>
          <c:y val="9.0496604951101914E-2"/>
          <c:w val="0.61245818764143256"/>
          <c:h val="0.63149997808738745"/>
        </c:manualLayout>
      </c:layout>
      <c:barChart>
        <c:barDir val="bar"/>
        <c:grouping val="clustered"/>
        <c:varyColors val="0"/>
        <c:ser>
          <c:idx val="0"/>
          <c:order val="0"/>
          <c:tx>
            <c:strRef>
              <c:f>Calculations!$K$101</c:f>
              <c:strCache>
                <c:ptCount val="1"/>
                <c:pt idx="0">
                  <c:v>Land use</c:v>
                </c:pt>
              </c:strCache>
            </c:strRef>
          </c:tx>
          <c:spPr>
            <a:solidFill>
              <a:schemeClr val="bg2">
                <a:lumMod val="90000"/>
              </a:schemeClr>
            </a:solidFill>
            <a:ln>
              <a:solidFill>
                <a:sysClr val="windowText" lastClr="000000"/>
              </a:solidFill>
            </a:ln>
            <a:effectLst/>
          </c:spPr>
          <c:invertIfNegative val="0"/>
          <c:cat>
            <c:strRef>
              <c:f>Calculations!$B$103:$B$193</c:f>
              <c:strCache>
                <c:ptCount val="7"/>
                <c:pt idx="0">
                  <c:v>Polymethyl methacrylate</c:v>
                </c:pt>
                <c:pt idx="1">
                  <c:v>Iron (III) chloride </c:v>
                </c:pt>
                <c:pt idx="2">
                  <c:v>Polymethyl methacrylate</c:v>
                </c:pt>
                <c:pt idx="3">
                  <c:v>Tetramethylammonium hydroxide </c:v>
                </c:pt>
                <c:pt idx="4">
                  <c:v>Natural gas</c:v>
                </c:pt>
                <c:pt idx="5">
                  <c:v>Electricity consumption</c:v>
                </c:pt>
                <c:pt idx="6">
                  <c:v>Tap water</c:v>
                </c:pt>
              </c:strCache>
            </c:strRef>
          </c:cat>
          <c:val>
            <c:numRef>
              <c:f>Calculations!$K$103:$K$193</c:f>
              <c:numCache>
                <c:formatCode>General</c:formatCode>
                <c:ptCount val="7"/>
                <c:pt idx="0">
                  <c:v>3.860674577728593E-3</c:v>
                </c:pt>
                <c:pt idx="1">
                  <c:v>2.7315720207943133E-2</c:v>
                </c:pt>
                <c:pt idx="2">
                  <c:v>3.8606745777285931E-4</c:v>
                </c:pt>
                <c:pt idx="3">
                  <c:v>3.3658661196992139E-5</c:v>
                </c:pt>
                <c:pt idx="4">
                  <c:v>1.838792336494225E-3</c:v>
                </c:pt>
                <c:pt idx="5">
                  <c:v>4.4408268637885392E-4</c:v>
                </c:pt>
                <c:pt idx="6">
                  <c:v>5.2780168021853154E-7</c:v>
                </c:pt>
              </c:numCache>
            </c:numRef>
          </c:val>
          <c:extLst>
            <c:ext xmlns:c16="http://schemas.microsoft.com/office/drawing/2014/chart" uri="{C3380CC4-5D6E-409C-BE32-E72D297353CC}">
              <c16:uniqueId val="{00000000-991B-44BD-8980-47C9BD8AD3AC}"/>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100" b="1"/>
                  <a:t>m2a crop eq</a:t>
                </a:r>
              </a:p>
            </c:rich>
          </c:tx>
          <c:layout>
            <c:manualLayout>
              <c:xMode val="edge"/>
              <c:yMode val="edge"/>
              <c:x val="0.61576547371067103"/>
              <c:y val="0.91913235575501395"/>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Global warming</a:t>
            </a:r>
          </a:p>
        </c:rich>
      </c:tx>
      <c:layout>
        <c:manualLayout>
          <c:xMode val="edge"/>
          <c:yMode val="edge"/>
          <c:x val="0.54788336436681395"/>
          <c:y val="1.475946589745486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5258724044029577"/>
          <c:y val="0.11724877382021759"/>
          <c:w val="0.62104534731759098"/>
          <c:h val="0.63892480278375474"/>
        </c:manualLayout>
      </c:layout>
      <c:barChart>
        <c:barDir val="bar"/>
        <c:grouping val="clustered"/>
        <c:varyColors val="0"/>
        <c:ser>
          <c:idx val="0"/>
          <c:order val="0"/>
          <c:tx>
            <c:strRef>
              <c:f>Calculations!$G$198</c:f>
              <c:strCache>
                <c:ptCount val="1"/>
                <c:pt idx="0">
                  <c:v>Global warming</c:v>
                </c:pt>
              </c:strCache>
            </c:strRef>
          </c:tx>
          <c:spPr>
            <a:solidFill>
              <a:schemeClr val="bg2">
                <a:lumMod val="90000"/>
              </a:schemeClr>
            </a:solidFill>
            <a:ln>
              <a:solidFill>
                <a:sysClr val="windowText" lastClr="000000"/>
              </a:solidFill>
            </a:ln>
            <a:effectLst/>
          </c:spPr>
          <c:invertIfNegative val="0"/>
          <c:cat>
            <c:strRef>
              <c:f>Calculations!$B$200:$B$290</c:f>
              <c:strCache>
                <c:ptCount val="2"/>
                <c:pt idx="0">
                  <c:v>Sodium hydroxide </c:v>
                </c:pt>
                <c:pt idx="1">
                  <c:v>Electricity consumption</c:v>
                </c:pt>
              </c:strCache>
            </c:strRef>
          </c:cat>
          <c:val>
            <c:numRef>
              <c:f>Calculations!$G$200:$G$290</c:f>
              <c:numCache>
                <c:formatCode>General</c:formatCode>
                <c:ptCount val="2"/>
                <c:pt idx="0">
                  <c:v>1.2964384230108483</c:v>
                </c:pt>
                <c:pt idx="1">
                  <c:v>0.22597822389987338</c:v>
                </c:pt>
              </c:numCache>
            </c:numRef>
          </c:val>
          <c:extLst>
            <c:ext xmlns:c16="http://schemas.microsoft.com/office/drawing/2014/chart" uri="{C3380CC4-5D6E-409C-BE32-E72D297353CC}">
              <c16:uniqueId val="{00000000-8DCE-42BB-B313-8970A8B34BC5}"/>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100" b="1"/>
                  <a:t>kg CO2 eq</a:t>
                </a:r>
              </a:p>
            </c:rich>
          </c:tx>
          <c:layout>
            <c:manualLayout>
              <c:xMode val="edge"/>
              <c:yMode val="edge"/>
              <c:x val="0.57295252891591608"/>
              <c:y val="0.92652538401884132"/>
            </c:manualLayout>
          </c:layout>
          <c:overlay val="0"/>
          <c:spPr>
            <a:noFill/>
            <a:ln>
              <a:noFill/>
            </a:ln>
            <a:effectLst/>
          </c:spPr>
          <c:txPr>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Freshwater eutrophication</a:t>
            </a:r>
          </a:p>
        </c:rich>
      </c:tx>
      <c:layout>
        <c:manualLayout>
          <c:xMode val="edge"/>
          <c:yMode val="edge"/>
          <c:x val="0.47657465116893133"/>
          <c:y val="2.6670707510653417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2826826199759263"/>
          <c:y val="0.12258938874748146"/>
          <c:w val="0.63880762645225642"/>
          <c:h val="0.63149997808738745"/>
        </c:manualLayout>
      </c:layout>
      <c:barChart>
        <c:barDir val="bar"/>
        <c:grouping val="clustered"/>
        <c:varyColors val="0"/>
        <c:ser>
          <c:idx val="0"/>
          <c:order val="0"/>
          <c:tx>
            <c:strRef>
              <c:f>Calculations!$F$198</c:f>
              <c:strCache>
                <c:ptCount val="1"/>
                <c:pt idx="0">
                  <c:v>Freshwater eutrophication</c:v>
                </c:pt>
              </c:strCache>
            </c:strRef>
          </c:tx>
          <c:spPr>
            <a:solidFill>
              <a:schemeClr val="bg2">
                <a:lumMod val="90000"/>
              </a:schemeClr>
            </a:solidFill>
            <a:ln>
              <a:solidFill>
                <a:sysClr val="windowText" lastClr="000000"/>
              </a:solidFill>
            </a:ln>
            <a:effectLst/>
          </c:spPr>
          <c:invertIfNegative val="0"/>
          <c:cat>
            <c:strRef>
              <c:f>Calculations!$B$200:$B$290</c:f>
              <c:strCache>
                <c:ptCount val="2"/>
                <c:pt idx="0">
                  <c:v>Sodium hydroxide </c:v>
                </c:pt>
                <c:pt idx="1">
                  <c:v>Electricity consumption</c:v>
                </c:pt>
              </c:strCache>
            </c:strRef>
          </c:cat>
          <c:val>
            <c:numRef>
              <c:f>Calculations!$F$200:$F$290</c:f>
              <c:numCache>
                <c:formatCode>General</c:formatCode>
                <c:ptCount val="2"/>
                <c:pt idx="0">
                  <c:v>6.1589274084974249E-4</c:v>
                </c:pt>
                <c:pt idx="1">
                  <c:v>4.634397288318255E-5</c:v>
                </c:pt>
              </c:numCache>
            </c:numRef>
          </c:val>
          <c:extLst>
            <c:ext xmlns:c16="http://schemas.microsoft.com/office/drawing/2014/chart" uri="{C3380CC4-5D6E-409C-BE32-E72D297353CC}">
              <c16:uniqueId val="{00000000-AF01-43EB-A3C0-92B991B2A8A1}"/>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b="1"/>
                  <a:t>kg P eq</a:t>
                </a:r>
              </a:p>
            </c:rich>
          </c:tx>
          <c:layout>
            <c:manualLayout>
              <c:xMode val="edge"/>
              <c:yMode val="edge"/>
              <c:x val="0.60459524623048677"/>
              <c:y val="0.9189987994030846"/>
            </c:manualLayout>
          </c:layout>
          <c:overlay val="0"/>
          <c:spPr>
            <a:noFill/>
            <a:ln>
              <a:noFill/>
            </a:ln>
            <a:effectLst/>
          </c:spPr>
          <c:txPr>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Marine eutrophication</a:t>
            </a:r>
          </a:p>
        </c:rich>
      </c:tx>
      <c:layout>
        <c:manualLayout>
          <c:xMode val="edge"/>
          <c:yMode val="edge"/>
          <c:x val="0.50782262596804106"/>
          <c:y val="2.3060096923368224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220902155199766"/>
          <c:y val="0.13342116290983899"/>
          <c:w val="0.63880762645225642"/>
          <c:h val="0.63149997808738745"/>
        </c:manualLayout>
      </c:layout>
      <c:barChart>
        <c:barDir val="bar"/>
        <c:grouping val="clustered"/>
        <c:varyColors val="0"/>
        <c:ser>
          <c:idx val="0"/>
          <c:order val="0"/>
          <c:tx>
            <c:strRef>
              <c:f>Calculations!$M$198</c:f>
              <c:strCache>
                <c:ptCount val="1"/>
                <c:pt idx="0">
                  <c:v>Marine eutrophication</c:v>
                </c:pt>
              </c:strCache>
            </c:strRef>
          </c:tx>
          <c:spPr>
            <a:solidFill>
              <a:schemeClr val="bg2">
                <a:lumMod val="90000"/>
              </a:schemeClr>
            </a:solidFill>
            <a:ln>
              <a:solidFill>
                <a:sysClr val="windowText" lastClr="000000"/>
              </a:solidFill>
            </a:ln>
            <a:effectLst/>
          </c:spPr>
          <c:invertIfNegative val="0"/>
          <c:cat>
            <c:strRef>
              <c:f>Calculations!$B$200:$B$290</c:f>
              <c:strCache>
                <c:ptCount val="2"/>
                <c:pt idx="0">
                  <c:v>Sodium hydroxide </c:v>
                </c:pt>
                <c:pt idx="1">
                  <c:v>Electricity consumption</c:v>
                </c:pt>
              </c:strCache>
            </c:strRef>
          </c:cat>
          <c:val>
            <c:numRef>
              <c:f>Calculations!$M$200:$M$290</c:f>
              <c:numCache>
                <c:formatCode>General</c:formatCode>
                <c:ptCount val="2"/>
                <c:pt idx="0">
                  <c:v>6.9923609643132907E-5</c:v>
                </c:pt>
                <c:pt idx="1">
                  <c:v>2.9397747548557234E-6</c:v>
                </c:pt>
              </c:numCache>
            </c:numRef>
          </c:val>
          <c:extLst>
            <c:ext xmlns:c16="http://schemas.microsoft.com/office/drawing/2014/chart" uri="{C3380CC4-5D6E-409C-BE32-E72D297353CC}">
              <c16:uniqueId val="{00000000-1D1C-4D5E-9B00-A46363BA3FF8}"/>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N eq</a:t>
                </a:r>
              </a:p>
            </c:rich>
          </c:tx>
          <c:layout>
            <c:manualLayout>
              <c:xMode val="edge"/>
              <c:yMode val="edge"/>
              <c:x val="0.62284179085761648"/>
              <c:y val="0.92260942543649926"/>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Terrestrial acidification</a:t>
            </a:r>
          </a:p>
        </c:rich>
      </c:tx>
      <c:layout>
        <c:manualLayout>
          <c:xMode val="edge"/>
          <c:yMode val="edge"/>
          <c:x val="0.5038377146809121"/>
          <c:y val="2.6513938847892653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5365351197255679"/>
          <c:y val="0.11138501222264652"/>
          <c:w val="0.63880762645225642"/>
          <c:h val="0.63149997808738745"/>
        </c:manualLayout>
      </c:layout>
      <c:barChart>
        <c:barDir val="bar"/>
        <c:grouping val="clustered"/>
        <c:varyColors val="0"/>
        <c:ser>
          <c:idx val="0"/>
          <c:order val="0"/>
          <c:tx>
            <c:strRef>
              <c:f>Calculations!$R$4</c:f>
              <c:strCache>
                <c:ptCount val="1"/>
                <c:pt idx="0">
                  <c:v>Terrestrial acidification</c:v>
                </c:pt>
              </c:strCache>
            </c:strRef>
          </c:tx>
          <c:spPr>
            <a:solidFill>
              <a:schemeClr val="bg2">
                <a:lumMod val="90000"/>
              </a:schemeClr>
            </a:solidFill>
            <a:ln>
              <a:solidFill>
                <a:sysClr val="windowText" lastClr="000000"/>
              </a:solidFill>
            </a:ln>
            <a:effectLst/>
          </c:spPr>
          <c:invertIfNegative val="0"/>
          <c:cat>
            <c:strRef>
              <c:f>Calculations!$B$6:$B$96</c:f>
              <c:strCache>
                <c:ptCount val="9"/>
                <c:pt idx="0">
                  <c:v>Ethanol </c:v>
                </c:pt>
                <c:pt idx="1">
                  <c:v>Copper oxide</c:v>
                </c:pt>
                <c:pt idx="2">
                  <c:v>Polymethyl methacrylate</c:v>
                </c:pt>
                <c:pt idx="3">
                  <c:v>Tetramethylammonium hydroxide </c:v>
                </c:pt>
                <c:pt idx="4">
                  <c:v>Iron (III) chloride </c:v>
                </c:pt>
                <c:pt idx="5">
                  <c:v>Sodium hydroxide </c:v>
                </c:pt>
                <c:pt idx="6">
                  <c:v>Natural gas</c:v>
                </c:pt>
                <c:pt idx="7">
                  <c:v>Electricity consumption</c:v>
                </c:pt>
                <c:pt idx="8">
                  <c:v>Tap water</c:v>
                </c:pt>
              </c:strCache>
            </c:strRef>
          </c:cat>
          <c:val>
            <c:numRef>
              <c:f>Calculations!$R$6:$R$96</c:f>
              <c:numCache>
                <c:formatCode>General</c:formatCode>
                <c:ptCount val="9"/>
                <c:pt idx="0">
                  <c:v>8.0553192625791147E-3</c:v>
                </c:pt>
                <c:pt idx="1">
                  <c:v>3.2691142967812538E-2</c:v>
                </c:pt>
                <c:pt idx="2">
                  <c:v>3.4802806916485827E-3</c:v>
                </c:pt>
                <c:pt idx="3">
                  <c:v>3.2592071643983812E-5</c:v>
                </c:pt>
                <c:pt idx="4">
                  <c:v>3.9977497150769752E-3</c:v>
                </c:pt>
                <c:pt idx="5">
                  <c:v>4.9969494492908221E-3</c:v>
                </c:pt>
                <c:pt idx="6">
                  <c:v>1.5876199884995797E-3</c:v>
                </c:pt>
                <c:pt idx="7">
                  <c:v>1.0262967772663965E-3</c:v>
                </c:pt>
                <c:pt idx="8">
                  <c:v>1.9024247221298861E-7</c:v>
                </c:pt>
              </c:numCache>
            </c:numRef>
          </c:val>
          <c:extLst>
            <c:ext xmlns:c16="http://schemas.microsoft.com/office/drawing/2014/chart" uri="{C3380CC4-5D6E-409C-BE32-E72D297353CC}">
              <c16:uniqueId val="{00000000-C514-5F48-A492-E6AB2DE11C45}"/>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SO2 eq</a:t>
                </a:r>
              </a:p>
            </c:rich>
          </c:tx>
          <c:layout>
            <c:manualLayout>
              <c:xMode val="edge"/>
              <c:yMode val="edge"/>
              <c:x val="0.62494218120645217"/>
              <c:y val="0.92627880439878074"/>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Terrestrial acidification</a:t>
            </a:r>
          </a:p>
        </c:rich>
      </c:tx>
      <c:layout>
        <c:manualLayout>
          <c:xMode val="edge"/>
          <c:yMode val="edge"/>
          <c:x val="0.5038377146809121"/>
          <c:y val="2.6513938847892653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5365351197255679"/>
          <c:y val="0.11138501222264652"/>
          <c:w val="0.63880762645225642"/>
          <c:h val="0.63149997808738745"/>
        </c:manualLayout>
      </c:layout>
      <c:barChart>
        <c:barDir val="bar"/>
        <c:grouping val="clustered"/>
        <c:varyColors val="0"/>
        <c:ser>
          <c:idx val="0"/>
          <c:order val="0"/>
          <c:tx>
            <c:strRef>
              <c:f>Calculations!$R$198</c:f>
              <c:strCache>
                <c:ptCount val="1"/>
                <c:pt idx="0">
                  <c:v>Terrestrial acidification</c:v>
                </c:pt>
              </c:strCache>
            </c:strRef>
          </c:tx>
          <c:spPr>
            <a:solidFill>
              <a:schemeClr val="bg2">
                <a:lumMod val="90000"/>
              </a:schemeClr>
            </a:solidFill>
            <a:ln>
              <a:solidFill>
                <a:sysClr val="windowText" lastClr="000000"/>
              </a:solidFill>
            </a:ln>
            <a:effectLst/>
          </c:spPr>
          <c:invertIfNegative val="0"/>
          <c:cat>
            <c:strRef>
              <c:f>Calculations!$B$200:$B$290</c:f>
              <c:strCache>
                <c:ptCount val="2"/>
                <c:pt idx="0">
                  <c:v>Sodium hydroxide </c:v>
                </c:pt>
                <c:pt idx="1">
                  <c:v>Electricity consumption</c:v>
                </c:pt>
              </c:strCache>
            </c:strRef>
          </c:cat>
          <c:val>
            <c:numRef>
              <c:f>Calculations!$R$200:$R$290</c:f>
              <c:numCache>
                <c:formatCode>General</c:formatCode>
                <c:ptCount val="2"/>
                <c:pt idx="0">
                  <c:v>4.9969494492908221E-3</c:v>
                </c:pt>
                <c:pt idx="1">
                  <c:v>9.434051945483139E-4</c:v>
                </c:pt>
              </c:numCache>
            </c:numRef>
          </c:val>
          <c:extLst>
            <c:ext xmlns:c16="http://schemas.microsoft.com/office/drawing/2014/chart" uri="{C3380CC4-5D6E-409C-BE32-E72D297353CC}">
              <c16:uniqueId val="{00000000-45AE-4E6F-A7E4-B6FDC59C8718}"/>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SO2 eq</a:t>
                </a:r>
              </a:p>
            </c:rich>
          </c:tx>
          <c:layout>
            <c:manualLayout>
              <c:xMode val="edge"/>
              <c:yMode val="edge"/>
              <c:x val="0.62494218120645217"/>
              <c:y val="0.92627880439878074"/>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42608946721901"/>
          <c:y val="2.622908894838871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7486150155285763"/>
          <c:y val="0.13270327406827548"/>
          <c:w val="0.63880762645225642"/>
          <c:h val="0.63149997808738745"/>
        </c:manualLayout>
      </c:layout>
      <c:barChart>
        <c:barDir val="bar"/>
        <c:grouping val="clustered"/>
        <c:varyColors val="0"/>
        <c:ser>
          <c:idx val="0"/>
          <c:order val="0"/>
          <c:tx>
            <c:strRef>
              <c:f>Calculations!$C$198</c:f>
              <c:strCache>
                <c:ptCount val="1"/>
                <c:pt idx="0">
                  <c:v>Fine particulate matter formation</c:v>
                </c:pt>
              </c:strCache>
            </c:strRef>
          </c:tx>
          <c:spPr>
            <a:solidFill>
              <a:schemeClr val="bg2">
                <a:lumMod val="90000"/>
              </a:schemeClr>
            </a:solidFill>
            <a:ln>
              <a:solidFill>
                <a:sysClr val="windowText" lastClr="000000"/>
              </a:solidFill>
            </a:ln>
            <a:effectLst/>
          </c:spPr>
          <c:invertIfNegative val="0"/>
          <c:cat>
            <c:strRef>
              <c:f>Calculations!$B$200:$B$290</c:f>
              <c:strCache>
                <c:ptCount val="2"/>
                <c:pt idx="0">
                  <c:v>Sodium hydroxide </c:v>
                </c:pt>
                <c:pt idx="1">
                  <c:v>Electricity consumption</c:v>
                </c:pt>
              </c:strCache>
            </c:strRef>
          </c:cat>
          <c:val>
            <c:numRef>
              <c:f>Calculations!$C$200:$C$291</c:f>
              <c:numCache>
                <c:formatCode>General</c:formatCode>
                <c:ptCount val="3"/>
                <c:pt idx="0">
                  <c:v>2.8651156874266088E-3</c:v>
                </c:pt>
                <c:pt idx="1">
                  <c:v>3.1132635877246753E-4</c:v>
                </c:pt>
                <c:pt idx="2">
                  <c:v>3.1764420461990765E-3</c:v>
                </c:pt>
              </c:numCache>
            </c:numRef>
          </c:val>
          <c:extLst>
            <c:ext xmlns:c16="http://schemas.microsoft.com/office/drawing/2014/chart" uri="{C3380CC4-5D6E-409C-BE32-E72D297353CC}">
              <c16:uniqueId val="{00000000-5C09-42E9-BD21-4BC3389A8775}"/>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b="1"/>
                  <a:t>kg PM 2.5 eq</a:t>
                </a:r>
              </a:p>
            </c:rich>
          </c:tx>
          <c:layout>
            <c:manualLayout>
              <c:xMode val="edge"/>
              <c:yMode val="edge"/>
              <c:x val="0.59588470759891088"/>
              <c:y val="0.91905406825237923"/>
            </c:manualLayout>
          </c:layout>
          <c:overlay val="0"/>
          <c:spPr>
            <a:noFill/>
            <a:ln>
              <a:noFill/>
            </a:ln>
            <a:effectLst/>
          </c:spPr>
          <c:txPr>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Ozone formation, Human health</a:t>
            </a:r>
          </a:p>
        </c:rich>
      </c:tx>
      <c:layout>
        <c:manualLayout>
          <c:xMode val="edge"/>
          <c:yMode val="edge"/>
          <c:x val="0.43851780639020194"/>
          <c:y val="2.6175471491326367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832212655124383"/>
          <c:y val="0.12159891363031335"/>
          <c:w val="0.63880762645225642"/>
          <c:h val="0.63149997808738745"/>
        </c:manualLayout>
      </c:layout>
      <c:barChart>
        <c:barDir val="bar"/>
        <c:grouping val="clustered"/>
        <c:varyColors val="0"/>
        <c:ser>
          <c:idx val="0"/>
          <c:order val="0"/>
          <c:tx>
            <c:strRef>
              <c:f>Calculations!$O$198</c:f>
              <c:strCache>
                <c:ptCount val="1"/>
                <c:pt idx="0">
                  <c:v>Ozone formation, Human health</c:v>
                </c:pt>
              </c:strCache>
            </c:strRef>
          </c:tx>
          <c:spPr>
            <a:solidFill>
              <a:schemeClr val="bg2">
                <a:lumMod val="90000"/>
              </a:schemeClr>
            </a:solidFill>
            <a:ln>
              <a:solidFill>
                <a:sysClr val="windowText" lastClr="000000"/>
              </a:solidFill>
            </a:ln>
            <a:effectLst/>
          </c:spPr>
          <c:invertIfNegative val="0"/>
          <c:cat>
            <c:strRef>
              <c:f>Calculations!$B$200:$B$290</c:f>
              <c:strCache>
                <c:ptCount val="2"/>
                <c:pt idx="0">
                  <c:v>Sodium hydroxide </c:v>
                </c:pt>
                <c:pt idx="1">
                  <c:v>Electricity consumption</c:v>
                </c:pt>
              </c:strCache>
            </c:strRef>
          </c:cat>
          <c:val>
            <c:numRef>
              <c:f>Calculations!$O$200:$O$290</c:f>
              <c:numCache>
                <c:formatCode>General</c:formatCode>
                <c:ptCount val="2"/>
                <c:pt idx="0">
                  <c:v>3.3987690057221895E-3</c:v>
                </c:pt>
                <c:pt idx="1">
                  <c:v>3.3493117261300208E-4</c:v>
                </c:pt>
              </c:numCache>
            </c:numRef>
          </c:val>
          <c:extLst>
            <c:ext xmlns:c16="http://schemas.microsoft.com/office/drawing/2014/chart" uri="{C3380CC4-5D6E-409C-BE32-E72D297353CC}">
              <c16:uniqueId val="{00000000-BF32-49E7-AC5D-991902A9B3AE}"/>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NOx eq</a:t>
                </a:r>
              </a:p>
            </c:rich>
          </c:tx>
          <c:layout>
            <c:manualLayout>
              <c:xMode val="edge"/>
              <c:yMode val="edge"/>
              <c:x val="0.58461739483693487"/>
              <c:y val="0.92273322840165029"/>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Ozone formation, Terrestrial ecosystems</a:t>
            </a:r>
          </a:p>
        </c:rich>
      </c:tx>
      <c:layout>
        <c:manualLayout>
          <c:xMode val="edge"/>
          <c:yMode val="edge"/>
          <c:x val="0.38219738914898033"/>
          <c:y val="3.3601165368995101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027627128917691"/>
          <c:y val="0.13279121547801795"/>
          <c:w val="0.63880762645225642"/>
          <c:h val="0.63149997808738745"/>
        </c:manualLayout>
      </c:layout>
      <c:barChart>
        <c:barDir val="bar"/>
        <c:grouping val="clustered"/>
        <c:varyColors val="0"/>
        <c:ser>
          <c:idx val="0"/>
          <c:order val="0"/>
          <c:tx>
            <c:strRef>
              <c:f>Calculations!$P$198</c:f>
              <c:strCache>
                <c:ptCount val="1"/>
                <c:pt idx="0">
                  <c:v>Ozone formation, Terrestrial ecosystems</c:v>
                </c:pt>
              </c:strCache>
            </c:strRef>
          </c:tx>
          <c:spPr>
            <a:solidFill>
              <a:schemeClr val="bg2">
                <a:lumMod val="90000"/>
              </a:schemeClr>
            </a:solidFill>
            <a:ln>
              <a:solidFill>
                <a:sysClr val="windowText" lastClr="000000"/>
              </a:solidFill>
            </a:ln>
            <a:effectLst/>
          </c:spPr>
          <c:invertIfNegative val="0"/>
          <c:cat>
            <c:strRef>
              <c:f>Calculations!$B$200:$B$290</c:f>
              <c:strCache>
                <c:ptCount val="2"/>
                <c:pt idx="0">
                  <c:v>Sodium hydroxide </c:v>
                </c:pt>
                <c:pt idx="1">
                  <c:v>Electricity consumption</c:v>
                </c:pt>
              </c:strCache>
            </c:strRef>
          </c:cat>
          <c:val>
            <c:numRef>
              <c:f>Calculations!$P$200:$P$290</c:f>
              <c:numCache>
                <c:formatCode>General</c:formatCode>
                <c:ptCount val="2"/>
                <c:pt idx="0">
                  <c:v>3.4331712588650609E-3</c:v>
                </c:pt>
                <c:pt idx="1">
                  <c:v>3.3962903072664718E-4</c:v>
                </c:pt>
              </c:numCache>
            </c:numRef>
          </c:val>
          <c:extLst>
            <c:ext xmlns:c16="http://schemas.microsoft.com/office/drawing/2014/chart" uri="{C3380CC4-5D6E-409C-BE32-E72D297353CC}">
              <c16:uniqueId val="{00000000-1439-411E-BBFA-44F026DE5EDA}"/>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NOx eq</a:t>
                </a:r>
              </a:p>
            </c:rich>
          </c:tx>
          <c:layout>
            <c:manualLayout>
              <c:xMode val="edge"/>
              <c:yMode val="edge"/>
              <c:x val="0.59877132013590662"/>
              <c:y val="0.92270642889082499"/>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Stratospheric ozone depletion</a:t>
            </a:r>
          </a:p>
        </c:rich>
      </c:tx>
      <c:layout>
        <c:manualLayout>
          <c:xMode val="edge"/>
          <c:yMode val="edge"/>
          <c:x val="0.47086400951278251"/>
          <c:y val="5.2339395208708056E-3"/>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833688470654238"/>
          <c:y val="0.11206568391737433"/>
          <c:w val="0.63880762645225642"/>
          <c:h val="0.63149997808738745"/>
        </c:manualLayout>
      </c:layout>
      <c:barChart>
        <c:barDir val="bar"/>
        <c:grouping val="clustered"/>
        <c:varyColors val="0"/>
        <c:ser>
          <c:idx val="0"/>
          <c:order val="0"/>
          <c:tx>
            <c:strRef>
              <c:f>Calculations!$Q$198</c:f>
              <c:strCache>
                <c:ptCount val="1"/>
                <c:pt idx="0">
                  <c:v>Stratospheric ozone depletion</c:v>
                </c:pt>
              </c:strCache>
            </c:strRef>
          </c:tx>
          <c:spPr>
            <a:solidFill>
              <a:schemeClr val="bg2">
                <a:lumMod val="90000"/>
              </a:schemeClr>
            </a:solidFill>
            <a:ln>
              <a:solidFill>
                <a:sysClr val="windowText" lastClr="000000"/>
              </a:solidFill>
            </a:ln>
            <a:effectLst/>
          </c:spPr>
          <c:invertIfNegative val="0"/>
          <c:cat>
            <c:strRef>
              <c:f>Calculations!$B$200:$B$290</c:f>
              <c:strCache>
                <c:ptCount val="2"/>
                <c:pt idx="0">
                  <c:v>Sodium hydroxide </c:v>
                </c:pt>
                <c:pt idx="1">
                  <c:v>Electricity consumption</c:v>
                </c:pt>
              </c:strCache>
            </c:strRef>
          </c:cat>
          <c:val>
            <c:numRef>
              <c:f>Calculations!$Q$200:$Q$290</c:f>
              <c:numCache>
                <c:formatCode>General</c:formatCode>
                <c:ptCount val="2"/>
                <c:pt idx="0">
                  <c:v>1.4096302388474751E-6</c:v>
                </c:pt>
                <c:pt idx="1">
                  <c:v>1.0161658191796091E-7</c:v>
                </c:pt>
              </c:numCache>
            </c:numRef>
          </c:val>
          <c:extLst>
            <c:ext xmlns:c16="http://schemas.microsoft.com/office/drawing/2014/chart" uri="{C3380CC4-5D6E-409C-BE32-E72D297353CC}">
              <c16:uniqueId val="{00000000-9C33-420E-8A6F-16E740031573}"/>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CFC11 eq</a:t>
                </a:r>
              </a:p>
            </c:rich>
          </c:tx>
          <c:layout>
            <c:manualLayout>
              <c:xMode val="edge"/>
              <c:yMode val="edge"/>
              <c:x val="0.60488028336514998"/>
              <c:y val="0.92257714846099315"/>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Freshwater ecotoxicity</a:t>
            </a:r>
          </a:p>
        </c:rich>
      </c:tx>
      <c:layout>
        <c:manualLayout>
          <c:xMode val="edge"/>
          <c:yMode val="edge"/>
          <c:x val="0.50032800652390041"/>
          <c:y val="3.3584432794516145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224266196686553"/>
          <c:y val="0.12176987925197236"/>
          <c:w val="0.63880762645225642"/>
          <c:h val="0.63149997808738745"/>
        </c:manualLayout>
      </c:layout>
      <c:barChart>
        <c:barDir val="bar"/>
        <c:grouping val="clustered"/>
        <c:varyColors val="0"/>
        <c:ser>
          <c:idx val="0"/>
          <c:order val="0"/>
          <c:tx>
            <c:strRef>
              <c:f>Calculations!$E$198</c:f>
              <c:strCache>
                <c:ptCount val="1"/>
                <c:pt idx="0">
                  <c:v>Freshwater ecotoxicity</c:v>
                </c:pt>
              </c:strCache>
            </c:strRef>
          </c:tx>
          <c:spPr>
            <a:solidFill>
              <a:schemeClr val="bg2">
                <a:lumMod val="90000"/>
              </a:schemeClr>
            </a:solidFill>
            <a:ln>
              <a:solidFill>
                <a:sysClr val="windowText" lastClr="000000"/>
              </a:solidFill>
            </a:ln>
            <a:effectLst/>
          </c:spPr>
          <c:invertIfNegative val="0"/>
          <c:cat>
            <c:strRef>
              <c:f>Calculations!$B$200:$B$290</c:f>
              <c:strCache>
                <c:ptCount val="2"/>
                <c:pt idx="0">
                  <c:v>Sodium hydroxide </c:v>
                </c:pt>
                <c:pt idx="1">
                  <c:v>Electricity consumption</c:v>
                </c:pt>
              </c:strCache>
            </c:strRef>
          </c:cat>
          <c:val>
            <c:numRef>
              <c:f>Calculations!$E$200:$E$290</c:f>
              <c:numCache>
                <c:formatCode>General</c:formatCode>
                <c:ptCount val="2"/>
                <c:pt idx="0">
                  <c:v>6.944453029502641E-2</c:v>
                </c:pt>
                <c:pt idx="1">
                  <c:v>3.4765557216480281E-2</c:v>
                </c:pt>
              </c:numCache>
            </c:numRef>
          </c:val>
          <c:extLst>
            <c:ext xmlns:c16="http://schemas.microsoft.com/office/drawing/2014/chart" uri="{C3380CC4-5D6E-409C-BE32-E72D297353CC}">
              <c16:uniqueId val="{00000000-F1EB-4E77-A35E-6C818C662D60}"/>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b="1"/>
                  <a:t>kg 1,4-DCB</a:t>
                </a:r>
              </a:p>
            </c:rich>
          </c:tx>
          <c:layout>
            <c:manualLayout>
              <c:xMode val="edge"/>
              <c:yMode val="edge"/>
              <c:x val="0.58326434384063819"/>
              <c:y val="0.91538815078884983"/>
            </c:manualLayout>
          </c:layout>
          <c:overlay val="0"/>
          <c:spPr>
            <a:noFill/>
            <a:ln>
              <a:noFill/>
            </a:ln>
            <a:effectLst/>
          </c:spPr>
          <c:txPr>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Marine ecotoxicity</a:t>
            </a:r>
          </a:p>
        </c:rich>
      </c:tx>
      <c:layout>
        <c:manualLayout>
          <c:xMode val="edge"/>
          <c:yMode val="edge"/>
          <c:x val="0.5362600686609893"/>
          <c:y val="4.836348583152543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027634228594999"/>
          <c:y val="0.13720731633422184"/>
          <c:w val="0.63880762645225642"/>
          <c:h val="0.63149997808738745"/>
        </c:manualLayout>
      </c:layout>
      <c:barChart>
        <c:barDir val="bar"/>
        <c:grouping val="clustered"/>
        <c:varyColors val="0"/>
        <c:ser>
          <c:idx val="0"/>
          <c:order val="0"/>
          <c:tx>
            <c:strRef>
              <c:f>Calculations!$K$198</c:f>
              <c:strCache>
                <c:ptCount val="1"/>
                <c:pt idx="0">
                  <c:v>Land use</c:v>
                </c:pt>
              </c:strCache>
            </c:strRef>
          </c:tx>
          <c:spPr>
            <a:solidFill>
              <a:schemeClr val="bg2">
                <a:lumMod val="90000"/>
              </a:schemeClr>
            </a:solidFill>
            <a:ln>
              <a:solidFill>
                <a:sysClr val="windowText" lastClr="000000"/>
              </a:solidFill>
            </a:ln>
            <a:effectLst/>
          </c:spPr>
          <c:invertIfNegative val="0"/>
          <c:cat>
            <c:strRef>
              <c:f>Calculations!$B$200:$B$290</c:f>
              <c:strCache>
                <c:ptCount val="2"/>
                <c:pt idx="0">
                  <c:v>Sodium hydroxide </c:v>
                </c:pt>
                <c:pt idx="1">
                  <c:v>Electricity consumption</c:v>
                </c:pt>
              </c:strCache>
            </c:strRef>
          </c:cat>
          <c:val>
            <c:numRef>
              <c:f>Calculations!$K$200:$K$290</c:f>
              <c:numCache>
                <c:formatCode>General</c:formatCode>
                <c:ptCount val="2"/>
                <c:pt idx="0">
                  <c:v>2.1634801881992689E-2</c:v>
                </c:pt>
                <c:pt idx="1">
                  <c:v>4.0867051902820169E-4</c:v>
                </c:pt>
              </c:numCache>
            </c:numRef>
          </c:val>
          <c:extLst>
            <c:ext xmlns:c16="http://schemas.microsoft.com/office/drawing/2014/chart" uri="{C3380CC4-5D6E-409C-BE32-E72D297353CC}">
              <c16:uniqueId val="{00000000-6AB1-409A-A774-017E4CACFF9F}"/>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1,4-DCB</a:t>
                </a:r>
              </a:p>
            </c:rich>
          </c:tx>
          <c:layout>
            <c:manualLayout>
              <c:xMode val="edge"/>
              <c:yMode val="edge"/>
              <c:x val="0.62056342043331636"/>
              <c:y val="0.92258008434431538"/>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Terrestrial ecotoxicity</a:t>
            </a:r>
          </a:p>
        </c:rich>
      </c:tx>
      <c:layout>
        <c:manualLayout>
          <c:xMode val="edge"/>
          <c:yMode val="edge"/>
          <c:x val="0.53534021985682878"/>
          <c:y val="5.1910823730022738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4843040257350694"/>
          <c:y val="0.14026893382949046"/>
          <c:w val="0.62065360664702385"/>
          <c:h val="0.63149997808738745"/>
        </c:manualLayout>
      </c:layout>
      <c:barChart>
        <c:barDir val="bar"/>
        <c:grouping val="clustered"/>
        <c:varyColors val="0"/>
        <c:ser>
          <c:idx val="0"/>
          <c:order val="0"/>
          <c:tx>
            <c:strRef>
              <c:f>Calculations!$S$198</c:f>
              <c:strCache>
                <c:ptCount val="1"/>
                <c:pt idx="0">
                  <c:v>Terrestrial ecotoxicity</c:v>
                </c:pt>
              </c:strCache>
            </c:strRef>
          </c:tx>
          <c:spPr>
            <a:solidFill>
              <a:schemeClr val="bg2">
                <a:lumMod val="90000"/>
              </a:schemeClr>
            </a:solidFill>
            <a:ln>
              <a:solidFill>
                <a:sysClr val="windowText" lastClr="000000"/>
              </a:solidFill>
            </a:ln>
            <a:effectLst/>
          </c:spPr>
          <c:invertIfNegative val="0"/>
          <c:cat>
            <c:strRef>
              <c:f>Calculations!$B$200:$B$290</c:f>
              <c:strCache>
                <c:ptCount val="2"/>
                <c:pt idx="0">
                  <c:v>Sodium hydroxide </c:v>
                </c:pt>
                <c:pt idx="1">
                  <c:v>Electricity consumption</c:v>
                </c:pt>
              </c:strCache>
            </c:strRef>
          </c:cat>
          <c:val>
            <c:numRef>
              <c:f>Calculations!$S$200:$S$290</c:f>
              <c:numCache>
                <c:formatCode>General</c:formatCode>
                <c:ptCount val="2"/>
                <c:pt idx="0">
                  <c:v>5.5643009014721958</c:v>
                </c:pt>
                <c:pt idx="1">
                  <c:v>0.88608595417025648</c:v>
                </c:pt>
              </c:numCache>
            </c:numRef>
          </c:val>
          <c:extLst>
            <c:ext xmlns:c16="http://schemas.microsoft.com/office/drawing/2014/chart" uri="{C3380CC4-5D6E-409C-BE32-E72D297353CC}">
              <c16:uniqueId val="{00000000-CCCC-4214-AE6A-822CA5B67D0B}"/>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1,4-DCB</a:t>
                </a:r>
              </a:p>
            </c:rich>
          </c:tx>
          <c:layout>
            <c:manualLayout>
              <c:xMode val="edge"/>
              <c:yMode val="edge"/>
              <c:x val="0.60390849438653149"/>
              <c:y val="0.91903287820380186"/>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Human carcinogenic toxicity</a:t>
            </a:r>
          </a:p>
        </c:rich>
      </c:tx>
      <c:layout>
        <c:manualLayout>
          <c:xMode val="edge"/>
          <c:yMode val="edge"/>
          <c:x val="0.46759707476849338"/>
          <c:y val="3.7246259890537321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4239256168774146"/>
          <c:y val="0.12176987925197236"/>
          <c:w val="0.63075803151361809"/>
          <c:h val="0.63149997808738745"/>
        </c:manualLayout>
      </c:layout>
      <c:barChart>
        <c:barDir val="bar"/>
        <c:grouping val="clustered"/>
        <c:varyColors val="0"/>
        <c:ser>
          <c:idx val="0"/>
          <c:order val="0"/>
          <c:tx>
            <c:strRef>
              <c:f>Calculations!$H$198</c:f>
              <c:strCache>
                <c:ptCount val="1"/>
                <c:pt idx="0">
                  <c:v>Human carcinogenic toxicity</c:v>
                </c:pt>
              </c:strCache>
            </c:strRef>
          </c:tx>
          <c:spPr>
            <a:solidFill>
              <a:schemeClr val="bg2">
                <a:lumMod val="90000"/>
              </a:schemeClr>
            </a:solidFill>
            <a:ln>
              <a:solidFill>
                <a:sysClr val="windowText" lastClr="000000"/>
              </a:solidFill>
            </a:ln>
            <a:effectLst/>
          </c:spPr>
          <c:invertIfNegative val="0"/>
          <c:cat>
            <c:strRef>
              <c:f>Calculations!$B$200:$B$290</c:f>
              <c:strCache>
                <c:ptCount val="2"/>
                <c:pt idx="0">
                  <c:v>Sodium hydroxide </c:v>
                </c:pt>
                <c:pt idx="1">
                  <c:v>Electricity consumption</c:v>
                </c:pt>
              </c:strCache>
            </c:strRef>
          </c:cat>
          <c:val>
            <c:numRef>
              <c:f>Calculations!$H$200:$H$290</c:f>
              <c:numCache>
                <c:formatCode>General</c:formatCode>
                <c:ptCount val="2"/>
                <c:pt idx="0">
                  <c:v>8.7259926933439244E-2</c:v>
                </c:pt>
                <c:pt idx="1">
                  <c:v>1.0834528325003713E-2</c:v>
                </c:pt>
              </c:numCache>
            </c:numRef>
          </c:val>
          <c:extLst>
            <c:ext xmlns:c16="http://schemas.microsoft.com/office/drawing/2014/chart" uri="{C3380CC4-5D6E-409C-BE32-E72D297353CC}">
              <c16:uniqueId val="{00000000-757E-42E8-870A-79BA5570CE81}"/>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b="1"/>
                  <a:t>kg 1,4-DCB</a:t>
                </a:r>
              </a:p>
            </c:rich>
          </c:tx>
          <c:layout>
            <c:manualLayout>
              <c:xMode val="edge"/>
              <c:yMode val="edge"/>
              <c:x val="0.60357387759362768"/>
              <c:y val="0.91538815078884983"/>
            </c:manualLayout>
          </c:layout>
          <c:overlay val="0"/>
          <c:spPr>
            <a:noFill/>
            <a:ln>
              <a:noFill/>
            </a:ln>
            <a:effectLst/>
          </c:spPr>
          <c:txPr>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Human non-carcinogenic toxicity</a:t>
            </a:r>
          </a:p>
        </c:rich>
      </c:tx>
      <c:layout>
        <c:manualLayout>
          <c:xMode val="edge"/>
          <c:yMode val="edge"/>
          <c:x val="0.44546916741487858"/>
          <c:y val="2.6398920982021151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423082438034896"/>
          <c:y val="0.12204611653968117"/>
          <c:w val="0.63880762645225642"/>
          <c:h val="0.63149997808738745"/>
        </c:manualLayout>
      </c:layout>
      <c:barChart>
        <c:barDir val="bar"/>
        <c:grouping val="clustered"/>
        <c:varyColors val="0"/>
        <c:ser>
          <c:idx val="0"/>
          <c:order val="0"/>
          <c:tx>
            <c:strRef>
              <c:f>Calculations!$I$198</c:f>
              <c:strCache>
                <c:ptCount val="1"/>
                <c:pt idx="0">
                  <c:v>Human non-carcinogenic toxicity</c:v>
                </c:pt>
              </c:strCache>
            </c:strRef>
          </c:tx>
          <c:spPr>
            <a:solidFill>
              <a:schemeClr val="bg2">
                <a:lumMod val="90000"/>
              </a:schemeClr>
            </a:solidFill>
            <a:ln>
              <a:solidFill>
                <a:sysClr val="windowText" lastClr="000000"/>
              </a:solidFill>
            </a:ln>
            <a:effectLst/>
          </c:spPr>
          <c:invertIfNegative val="0"/>
          <c:cat>
            <c:strRef>
              <c:f>Calculations!$B$200:$B$290</c:f>
              <c:strCache>
                <c:ptCount val="2"/>
                <c:pt idx="0">
                  <c:v>Sodium hydroxide </c:v>
                </c:pt>
                <c:pt idx="1">
                  <c:v>Electricity consumption</c:v>
                </c:pt>
              </c:strCache>
            </c:strRef>
          </c:cat>
          <c:val>
            <c:numRef>
              <c:f>Calculations!$I$200:$I$290</c:f>
              <c:numCache>
                <c:formatCode>General</c:formatCode>
                <c:ptCount val="2"/>
                <c:pt idx="0">
                  <c:v>1.5861650485960506</c:v>
                </c:pt>
                <c:pt idx="1">
                  <c:v>0.19553279537760687</c:v>
                </c:pt>
              </c:numCache>
            </c:numRef>
          </c:val>
          <c:extLst>
            <c:ext xmlns:c16="http://schemas.microsoft.com/office/drawing/2014/chart" uri="{C3380CC4-5D6E-409C-BE32-E72D297353CC}">
              <c16:uniqueId val="{00000000-1405-40D0-9CE3-14319C08C3D1}"/>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b="1"/>
                  <a:t>kg 1,4-DCB</a:t>
                </a:r>
              </a:p>
            </c:rich>
          </c:tx>
          <c:layout>
            <c:manualLayout>
              <c:xMode val="edge"/>
              <c:yMode val="edge"/>
              <c:x val="0.60138662211075644"/>
              <c:y val="0.91903290143916883"/>
            </c:manualLayout>
          </c:layout>
          <c:overlay val="0"/>
          <c:spPr>
            <a:noFill/>
            <a:ln>
              <a:noFill/>
            </a:ln>
            <a:effectLst/>
          </c:spPr>
          <c:txPr>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42608946721901"/>
          <c:y val="2.622908894838871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7486150155285763"/>
          <c:y val="0.13270327406827548"/>
          <c:w val="0.63880762645225642"/>
          <c:h val="0.63149997808738745"/>
        </c:manualLayout>
      </c:layout>
      <c:barChart>
        <c:barDir val="bar"/>
        <c:grouping val="clustered"/>
        <c:varyColors val="0"/>
        <c:ser>
          <c:idx val="0"/>
          <c:order val="0"/>
          <c:tx>
            <c:strRef>
              <c:f>Calculations!$C$4</c:f>
              <c:strCache>
                <c:ptCount val="1"/>
                <c:pt idx="0">
                  <c:v>Fine particulate matter formation</c:v>
                </c:pt>
              </c:strCache>
            </c:strRef>
          </c:tx>
          <c:spPr>
            <a:solidFill>
              <a:schemeClr val="bg2">
                <a:lumMod val="90000"/>
              </a:schemeClr>
            </a:solidFill>
            <a:ln>
              <a:solidFill>
                <a:sysClr val="windowText" lastClr="000000"/>
              </a:solidFill>
            </a:ln>
            <a:effectLst/>
          </c:spPr>
          <c:invertIfNegative val="0"/>
          <c:cat>
            <c:strRef>
              <c:f>Calculations!$B$6:$B$96</c:f>
              <c:strCache>
                <c:ptCount val="9"/>
                <c:pt idx="0">
                  <c:v>Ethanol </c:v>
                </c:pt>
                <c:pt idx="1">
                  <c:v>Copper oxide</c:v>
                </c:pt>
                <c:pt idx="2">
                  <c:v>Polymethyl methacrylate</c:v>
                </c:pt>
                <c:pt idx="3">
                  <c:v>Tetramethylammonium hydroxide </c:v>
                </c:pt>
                <c:pt idx="4">
                  <c:v>Iron (III) chloride </c:v>
                </c:pt>
                <c:pt idx="5">
                  <c:v>Sodium hydroxide </c:v>
                </c:pt>
                <c:pt idx="6">
                  <c:v>Natural gas</c:v>
                </c:pt>
                <c:pt idx="7">
                  <c:v>Electricity consumption</c:v>
                </c:pt>
                <c:pt idx="8">
                  <c:v>Tap water</c:v>
                </c:pt>
              </c:strCache>
            </c:strRef>
          </c:cat>
          <c:val>
            <c:numRef>
              <c:f>Calculations!$C$6:$C$96</c:f>
              <c:numCache>
                <c:formatCode>General</c:formatCode>
                <c:ptCount val="9"/>
                <c:pt idx="0">
                  <c:v>2.6069454859237993E-3</c:v>
                </c:pt>
                <c:pt idx="1">
                  <c:v>1.0584223205644932E-2</c:v>
                </c:pt>
                <c:pt idx="2">
                  <c:v>1.0860109085457246E-3</c:v>
                </c:pt>
                <c:pt idx="3">
                  <c:v>1.3667467066259243E-5</c:v>
                </c:pt>
                <c:pt idx="4">
                  <c:v>2.0917598797771343E-3</c:v>
                </c:pt>
                <c:pt idx="5">
                  <c:v>2.8651156874266088E-3</c:v>
                </c:pt>
                <c:pt idx="6">
                  <c:v>5.2245550431052662E-4</c:v>
                </c:pt>
                <c:pt idx="7">
                  <c:v>3.3868081343270829E-4</c:v>
                </c:pt>
                <c:pt idx="8">
                  <c:v>8.3621513704104303E-8</c:v>
                </c:pt>
              </c:numCache>
            </c:numRef>
          </c:val>
          <c:extLst>
            <c:ext xmlns:c16="http://schemas.microsoft.com/office/drawing/2014/chart" uri="{C3380CC4-5D6E-409C-BE32-E72D297353CC}">
              <c16:uniqueId val="{00000002-F4F0-8A42-9F12-8B0CCA8E3894}"/>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b="1"/>
                  <a:t>kg PM 2.5 eq</a:t>
                </a:r>
              </a:p>
            </c:rich>
          </c:tx>
          <c:layout>
            <c:manualLayout>
              <c:xMode val="edge"/>
              <c:yMode val="edge"/>
              <c:x val="0.59588470759891088"/>
              <c:y val="0.91905406825237923"/>
            </c:manualLayout>
          </c:layout>
          <c:overlay val="0"/>
          <c:spPr>
            <a:noFill/>
            <a:ln>
              <a:noFill/>
            </a:ln>
            <a:effectLst/>
          </c:spPr>
          <c:txPr>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Ionizing radiation</a:t>
            </a:r>
          </a:p>
        </c:rich>
      </c:tx>
      <c:layout>
        <c:manualLayout>
          <c:xMode val="edge"/>
          <c:yMode val="edge"/>
          <c:x val="0.52020821797295969"/>
          <c:y val="3.0300835138662337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4734931461746094"/>
          <c:y val="0.13345741951868878"/>
          <c:w val="0.62060995672188013"/>
          <c:h val="0.63149997808738745"/>
        </c:manualLayout>
      </c:layout>
      <c:barChart>
        <c:barDir val="bar"/>
        <c:grouping val="clustered"/>
        <c:varyColors val="0"/>
        <c:ser>
          <c:idx val="0"/>
          <c:order val="0"/>
          <c:tx>
            <c:strRef>
              <c:f>Calculations!$J$198</c:f>
              <c:strCache>
                <c:ptCount val="1"/>
                <c:pt idx="0">
                  <c:v>Ionizing radiation</c:v>
                </c:pt>
              </c:strCache>
            </c:strRef>
          </c:tx>
          <c:spPr>
            <a:solidFill>
              <a:schemeClr val="bg2">
                <a:lumMod val="90000"/>
              </a:schemeClr>
            </a:solidFill>
            <a:ln>
              <a:solidFill>
                <a:sysClr val="windowText" lastClr="000000"/>
              </a:solidFill>
            </a:ln>
            <a:effectLst/>
          </c:spPr>
          <c:invertIfNegative val="0"/>
          <c:cat>
            <c:strRef>
              <c:f>Calculations!$B$200:$B$290</c:f>
              <c:strCache>
                <c:ptCount val="2"/>
                <c:pt idx="0">
                  <c:v>Sodium hydroxide </c:v>
                </c:pt>
                <c:pt idx="1">
                  <c:v>Electricity consumption</c:v>
                </c:pt>
              </c:strCache>
            </c:strRef>
          </c:cat>
          <c:val>
            <c:numRef>
              <c:f>Calculations!$J$200:$J$290</c:f>
              <c:numCache>
                <c:formatCode>General</c:formatCode>
                <c:ptCount val="2"/>
                <c:pt idx="0">
                  <c:v>0.14545586934742344</c:v>
                </c:pt>
                <c:pt idx="1">
                  <c:v>9.9244958118478352E-4</c:v>
                </c:pt>
              </c:numCache>
            </c:numRef>
          </c:val>
          <c:extLst>
            <c:ext xmlns:c16="http://schemas.microsoft.com/office/drawing/2014/chart" uri="{C3380CC4-5D6E-409C-BE32-E72D297353CC}">
              <c16:uniqueId val="{00000000-2ECE-4029-8934-6F0E113C924A}"/>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b="1"/>
                  <a:t>kBq Co-60 eq</a:t>
                </a:r>
              </a:p>
            </c:rich>
          </c:tx>
          <c:layout>
            <c:manualLayout>
              <c:xMode val="edge"/>
              <c:yMode val="edge"/>
              <c:x val="0.5860701112098331"/>
              <c:y val="0.93342725021263395"/>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Fossil resource scarcity</a:t>
            </a:r>
          </a:p>
        </c:rich>
      </c:tx>
      <c:layout>
        <c:manualLayout>
          <c:xMode val="edge"/>
          <c:yMode val="edge"/>
          <c:x val="0.50757369002151809"/>
          <c:y val="2.9922605698494961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4117399599445497"/>
          <c:y val="0.13275536054003589"/>
          <c:w val="0.61888756454976823"/>
          <c:h val="0.63149997808738745"/>
        </c:manualLayout>
      </c:layout>
      <c:barChart>
        <c:barDir val="bar"/>
        <c:grouping val="clustered"/>
        <c:varyColors val="0"/>
        <c:ser>
          <c:idx val="0"/>
          <c:order val="0"/>
          <c:tx>
            <c:strRef>
              <c:f>Calculations!$D$198</c:f>
              <c:strCache>
                <c:ptCount val="1"/>
                <c:pt idx="0">
                  <c:v>Fossil resource scarcity</c:v>
                </c:pt>
              </c:strCache>
            </c:strRef>
          </c:tx>
          <c:spPr>
            <a:solidFill>
              <a:schemeClr val="bg2">
                <a:lumMod val="90000"/>
              </a:schemeClr>
            </a:solidFill>
            <a:ln>
              <a:solidFill>
                <a:sysClr val="windowText" lastClr="000000"/>
              </a:solidFill>
            </a:ln>
            <a:effectLst/>
          </c:spPr>
          <c:invertIfNegative val="0"/>
          <c:cat>
            <c:strRef>
              <c:f>Calculations!$B$200:$B$290</c:f>
              <c:strCache>
                <c:ptCount val="2"/>
                <c:pt idx="0">
                  <c:v>Sodium hydroxide </c:v>
                </c:pt>
                <c:pt idx="1">
                  <c:v>Electricity consumption</c:v>
                </c:pt>
              </c:strCache>
            </c:strRef>
          </c:cat>
          <c:val>
            <c:numRef>
              <c:f>Calculations!$D$200:$D$290</c:f>
              <c:numCache>
                <c:formatCode>General</c:formatCode>
                <c:ptCount val="2"/>
                <c:pt idx="0">
                  <c:v>0.32487901865579999</c:v>
                </c:pt>
                <c:pt idx="1">
                  <c:v>4.1019436804563804E-2</c:v>
                </c:pt>
              </c:numCache>
            </c:numRef>
          </c:val>
          <c:extLst>
            <c:ext xmlns:c16="http://schemas.microsoft.com/office/drawing/2014/chart" uri="{C3380CC4-5D6E-409C-BE32-E72D297353CC}">
              <c16:uniqueId val="{00000000-6EE8-40C5-9DC4-8EBE2501552B}"/>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b="1"/>
                  <a:t>kg oil eq</a:t>
                </a:r>
              </a:p>
            </c:rich>
          </c:tx>
          <c:layout>
            <c:manualLayout>
              <c:xMode val="edge"/>
              <c:yMode val="edge"/>
              <c:x val="0.60111787760254531"/>
              <c:y val="0.91538815078884983"/>
            </c:manualLayout>
          </c:layout>
          <c:overlay val="0"/>
          <c:spPr>
            <a:noFill/>
            <a:ln>
              <a:noFill/>
            </a:ln>
            <a:effectLst/>
          </c:spPr>
          <c:txPr>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Mineral resource scarcity</a:t>
            </a:r>
          </a:p>
        </c:rich>
      </c:tx>
      <c:layout>
        <c:manualLayout>
          <c:xMode val="edge"/>
          <c:yMode val="edge"/>
          <c:x val="0.51257857810838892"/>
          <c:y val="2.2779175881149239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7421034933764663"/>
          <c:y val="0.12573180579388313"/>
          <c:w val="0.63880762645225642"/>
          <c:h val="0.63149997808738745"/>
        </c:manualLayout>
      </c:layout>
      <c:barChart>
        <c:barDir val="bar"/>
        <c:grouping val="clustered"/>
        <c:varyColors val="0"/>
        <c:ser>
          <c:idx val="0"/>
          <c:order val="0"/>
          <c:tx>
            <c:strRef>
              <c:f>Calculations!$N$198</c:f>
              <c:strCache>
                <c:ptCount val="1"/>
                <c:pt idx="0">
                  <c:v>Mineral resource scarcity</c:v>
                </c:pt>
              </c:strCache>
            </c:strRef>
          </c:tx>
          <c:spPr>
            <a:solidFill>
              <a:schemeClr val="bg2">
                <a:lumMod val="90000"/>
              </a:schemeClr>
            </a:solidFill>
            <a:ln>
              <a:solidFill>
                <a:sysClr val="windowText" lastClr="000000"/>
              </a:solidFill>
            </a:ln>
            <a:effectLst/>
          </c:spPr>
          <c:invertIfNegative val="0"/>
          <c:cat>
            <c:strRef>
              <c:f>Calculations!$B$200:$B$290</c:f>
              <c:strCache>
                <c:ptCount val="2"/>
                <c:pt idx="0">
                  <c:v>Sodium hydroxide </c:v>
                </c:pt>
                <c:pt idx="1">
                  <c:v>Electricity consumption</c:v>
                </c:pt>
              </c:strCache>
            </c:strRef>
          </c:cat>
          <c:val>
            <c:numRef>
              <c:f>Calculations!$N$200:$N$289</c:f>
              <c:numCache>
                <c:formatCode>General</c:formatCode>
                <c:ptCount val="2"/>
                <c:pt idx="0">
                  <c:v>4.3838054313986539E-3</c:v>
                </c:pt>
                <c:pt idx="1">
                  <c:v>5.6741548788160224E-4</c:v>
                </c:pt>
              </c:numCache>
            </c:numRef>
          </c:val>
          <c:extLst>
            <c:ext xmlns:c16="http://schemas.microsoft.com/office/drawing/2014/chart" uri="{C3380CC4-5D6E-409C-BE32-E72D297353CC}">
              <c16:uniqueId val="{00000000-02B5-4352-BBF0-6E0E0DE3F106}"/>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Cu eq</a:t>
                </a:r>
              </a:p>
            </c:rich>
          </c:tx>
          <c:layout>
            <c:manualLayout>
              <c:xMode val="edge"/>
              <c:yMode val="edge"/>
              <c:x val="0.59247368568188052"/>
              <c:y val="0.91902993292162571"/>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Water consumption</a:t>
            </a:r>
          </a:p>
        </c:rich>
      </c:tx>
      <c:layout>
        <c:manualLayout>
          <c:xMode val="edge"/>
          <c:yMode val="edge"/>
          <c:x val="0.52467996335305045"/>
          <c:y val="3.7176383553650695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228316247119771"/>
          <c:y val="0.13257333685285397"/>
          <c:w val="0.63880762645225642"/>
          <c:h val="0.63149997808738745"/>
        </c:manualLayout>
      </c:layout>
      <c:barChart>
        <c:barDir val="bar"/>
        <c:grouping val="clustered"/>
        <c:varyColors val="0"/>
        <c:ser>
          <c:idx val="0"/>
          <c:order val="0"/>
          <c:tx>
            <c:strRef>
              <c:f>Calculations!$T$198</c:f>
              <c:strCache>
                <c:ptCount val="1"/>
                <c:pt idx="0">
                  <c:v>Water consumption</c:v>
                </c:pt>
              </c:strCache>
            </c:strRef>
          </c:tx>
          <c:spPr>
            <a:solidFill>
              <a:schemeClr val="bg2">
                <a:lumMod val="90000"/>
              </a:schemeClr>
            </a:solidFill>
            <a:ln>
              <a:solidFill>
                <a:sysClr val="windowText" lastClr="000000"/>
              </a:solidFill>
            </a:ln>
            <a:effectLst/>
          </c:spPr>
          <c:invertIfNegative val="0"/>
          <c:cat>
            <c:strRef>
              <c:f>Calculations!$B$200:$B$290</c:f>
              <c:strCache>
                <c:ptCount val="2"/>
                <c:pt idx="0">
                  <c:v>Sodium hydroxide </c:v>
                </c:pt>
                <c:pt idx="1">
                  <c:v>Electricity consumption</c:v>
                </c:pt>
              </c:strCache>
            </c:strRef>
          </c:cat>
          <c:val>
            <c:numRef>
              <c:f>Calculations!$T$200:$T$290</c:f>
              <c:numCache>
                <c:formatCode>General</c:formatCode>
                <c:ptCount val="2"/>
                <c:pt idx="0">
                  <c:v>3.4845780332998934E-2</c:v>
                </c:pt>
                <c:pt idx="1">
                  <c:v>4.3930532946292707E-3</c:v>
                </c:pt>
              </c:numCache>
            </c:numRef>
          </c:val>
          <c:extLst>
            <c:ext xmlns:c16="http://schemas.microsoft.com/office/drawing/2014/chart" uri="{C3380CC4-5D6E-409C-BE32-E72D297353CC}">
              <c16:uniqueId val="{00000000-4DAA-45A6-A8DC-EDE0A5FBDD6F}"/>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u="none" strike="noStrike" baseline="0">
                    <a:effectLst/>
                  </a:rPr>
                  <a:t>m3</a:t>
                </a:r>
                <a:r>
                  <a:rPr lang="es-CO" sz="1000" b="1" i="0" u="none" strike="noStrike" baseline="0"/>
                  <a:t> </a:t>
                </a:r>
                <a:endParaRPr lang="es-CO" sz="1000" b="1" i="0" baseline="0">
                  <a:effectLst/>
                </a:endParaRPr>
              </a:p>
            </c:rich>
          </c:tx>
          <c:layout>
            <c:manualLayout>
              <c:xMode val="edge"/>
              <c:yMode val="edge"/>
              <c:x val="0.618593776023174"/>
              <c:y val="0.93009149595833995"/>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Land use</a:t>
            </a:r>
          </a:p>
        </c:rich>
      </c:tx>
      <c:layout>
        <c:manualLayout>
          <c:xMode val="edge"/>
          <c:yMode val="edge"/>
          <c:x val="0.55432157237823276"/>
          <c:y val="1.0484540741913488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5273239497067044"/>
          <c:y val="9.0496604951101914E-2"/>
          <c:w val="0.61245818764143256"/>
          <c:h val="0.63149997808738745"/>
        </c:manualLayout>
      </c:layout>
      <c:barChart>
        <c:barDir val="bar"/>
        <c:grouping val="clustered"/>
        <c:varyColors val="0"/>
        <c:ser>
          <c:idx val="0"/>
          <c:order val="0"/>
          <c:tx>
            <c:strRef>
              <c:f>Calculations!$K$198</c:f>
              <c:strCache>
                <c:ptCount val="1"/>
                <c:pt idx="0">
                  <c:v>Land use</c:v>
                </c:pt>
              </c:strCache>
            </c:strRef>
          </c:tx>
          <c:spPr>
            <a:solidFill>
              <a:schemeClr val="bg2">
                <a:lumMod val="90000"/>
              </a:schemeClr>
            </a:solidFill>
            <a:ln>
              <a:solidFill>
                <a:sysClr val="windowText" lastClr="000000"/>
              </a:solidFill>
            </a:ln>
            <a:effectLst/>
          </c:spPr>
          <c:invertIfNegative val="0"/>
          <c:cat>
            <c:strRef>
              <c:f>Calculations!$B$200:$B$290</c:f>
              <c:strCache>
                <c:ptCount val="2"/>
                <c:pt idx="0">
                  <c:v>Sodium hydroxide </c:v>
                </c:pt>
                <c:pt idx="1">
                  <c:v>Electricity consumption</c:v>
                </c:pt>
              </c:strCache>
            </c:strRef>
          </c:cat>
          <c:val>
            <c:numRef>
              <c:f>Calculations!$K$200:$K$290</c:f>
              <c:numCache>
                <c:formatCode>General</c:formatCode>
                <c:ptCount val="2"/>
                <c:pt idx="0">
                  <c:v>2.1634801881992689E-2</c:v>
                </c:pt>
                <c:pt idx="1">
                  <c:v>4.0867051902820169E-4</c:v>
                </c:pt>
              </c:numCache>
            </c:numRef>
          </c:val>
          <c:extLst>
            <c:ext xmlns:c16="http://schemas.microsoft.com/office/drawing/2014/chart" uri="{C3380CC4-5D6E-409C-BE32-E72D297353CC}">
              <c16:uniqueId val="{00000000-D2EC-4BB5-8FFA-E42F8C3CDEB4}"/>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100" b="1"/>
                  <a:t>m2a crop eq</a:t>
                </a:r>
              </a:p>
            </c:rich>
          </c:tx>
          <c:layout>
            <c:manualLayout>
              <c:xMode val="edge"/>
              <c:yMode val="edge"/>
              <c:x val="0.61576547371067103"/>
              <c:y val="0.91913235575501395"/>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Palatino Linotype" panose="02040502050505030304" pitchFamily="18" charset="0"/>
                <a:ea typeface="+mn-ea"/>
                <a:cs typeface="+mn-cs"/>
              </a:defRPr>
            </a:pPr>
            <a:r>
              <a:rPr lang="es-CO" b="1"/>
              <a:t>Process 1</a:t>
            </a:r>
          </a:p>
        </c:rich>
      </c:tx>
      <c:layout>
        <c:manualLayout>
          <c:xMode val="edge"/>
          <c:yMode val="edge"/>
          <c:x val="0.35101254280478966"/>
          <c:y val="2.308801959027552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barChart>
        <c:barDir val="col"/>
        <c:grouping val="percentStacked"/>
        <c:varyColors val="0"/>
        <c:ser>
          <c:idx val="0"/>
          <c:order val="0"/>
          <c:tx>
            <c:strRef>
              <c:f>Calculations!$B$6</c:f>
              <c:strCache>
                <c:ptCount val="1"/>
                <c:pt idx="0">
                  <c:v>Ethanol </c:v>
                </c:pt>
              </c:strCache>
            </c:strRef>
          </c:tx>
          <c:spPr>
            <a:solidFill>
              <a:srgbClr val="7030A0"/>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Calculations!$C$6:$T$6</c:f>
              <c:numCache>
                <c:formatCode>General</c:formatCode>
                <c:ptCount val="18"/>
                <c:pt idx="0">
                  <c:v>2.6069454859237993E-3</c:v>
                </c:pt>
                <c:pt idx="1">
                  <c:v>0.13058265290910001</c:v>
                </c:pt>
                <c:pt idx="2">
                  <c:v>3.6155507810011825E-2</c:v>
                </c:pt>
                <c:pt idx="3">
                  <c:v>2.10539625134385E-4</c:v>
                </c:pt>
                <c:pt idx="4">
                  <c:v>0.68521992979295654</c:v>
                </c:pt>
                <c:pt idx="5">
                  <c:v>2.9605310399177614E-2</c:v>
                </c:pt>
                <c:pt idx="6">
                  <c:v>1.3027989696365112</c:v>
                </c:pt>
                <c:pt idx="7">
                  <c:v>1.8095600776980861E-2</c:v>
                </c:pt>
                <c:pt idx="8">
                  <c:v>1.0628324962362468</c:v>
                </c:pt>
                <c:pt idx="9">
                  <c:v>3.209472375827041E-2</c:v>
                </c:pt>
                <c:pt idx="10">
                  <c:v>1.3905502072930316E-3</c:v>
                </c:pt>
                <c:pt idx="11">
                  <c:v>3.1622020514463609E-3</c:v>
                </c:pt>
                <c:pt idx="12">
                  <c:v>3.4121270548351729E-3</c:v>
                </c:pt>
                <c:pt idx="13">
                  <c:v>3.5407734801445245E-3</c:v>
                </c:pt>
                <c:pt idx="14">
                  <c:v>6.4062106574052381E-6</c:v>
                </c:pt>
                <c:pt idx="15">
                  <c:v>8.0553192625791147E-3</c:v>
                </c:pt>
                <c:pt idx="16">
                  <c:v>2.9172436018970007</c:v>
                </c:pt>
                <c:pt idx="17">
                  <c:v>0.10660168076999992</c:v>
                </c:pt>
              </c:numCache>
            </c:numRef>
          </c:val>
          <c:extLst>
            <c:ext xmlns:c16="http://schemas.microsoft.com/office/drawing/2014/chart" uri="{C3380CC4-5D6E-409C-BE32-E72D297353CC}">
              <c16:uniqueId val="{00000000-EAAA-4AA2-8384-06318A3D70EF}"/>
            </c:ext>
          </c:extLst>
        </c:ser>
        <c:ser>
          <c:idx val="1"/>
          <c:order val="1"/>
          <c:tx>
            <c:strRef>
              <c:f>Calculations!$B$7</c:f>
              <c:strCache>
                <c:ptCount val="1"/>
                <c:pt idx="0">
                  <c:v>Copper oxide</c:v>
                </c:pt>
              </c:strCache>
            </c:strRef>
          </c:tx>
          <c:spPr>
            <a:solidFill>
              <a:schemeClr val="accent2"/>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Calculations!$C$7:$T$7</c:f>
              <c:numCache>
                <c:formatCode>General</c:formatCode>
                <c:ptCount val="18"/>
                <c:pt idx="0">
                  <c:v>1.0584223205644932E-2</c:v>
                </c:pt>
                <c:pt idx="1">
                  <c:v>0.2048824984516</c:v>
                </c:pt>
                <c:pt idx="2">
                  <c:v>2.8474709984313331</c:v>
                </c:pt>
                <c:pt idx="3">
                  <c:v>3.4648462655866609E-3</c:v>
                </c:pt>
                <c:pt idx="4">
                  <c:v>0.73227665872037462</c:v>
                </c:pt>
                <c:pt idx="5">
                  <c:v>0.32998118091899498</c:v>
                </c:pt>
                <c:pt idx="6">
                  <c:v>41.922466110252934</c:v>
                </c:pt>
                <c:pt idx="7">
                  <c:v>0.14413953698375942</c:v>
                </c:pt>
                <c:pt idx="8">
                  <c:v>-7.9321362338816894E-3</c:v>
                </c:pt>
                <c:pt idx="9">
                  <c:v>3.6396985007121532</c:v>
                </c:pt>
                <c:pt idx="10">
                  <c:v>1.1770318944718702E-4</c:v>
                </c:pt>
                <c:pt idx="11">
                  <c:v>0.12951039452576818</c:v>
                </c:pt>
                <c:pt idx="12">
                  <c:v>5.544883702615782E-3</c:v>
                </c:pt>
                <c:pt idx="13">
                  <c:v>5.6487615352765197E-3</c:v>
                </c:pt>
                <c:pt idx="14">
                  <c:v>9.4272498051625226E-7</c:v>
                </c:pt>
                <c:pt idx="15">
                  <c:v>3.2691142967812538E-2</c:v>
                </c:pt>
                <c:pt idx="16">
                  <c:v>252.74039677054981</c:v>
                </c:pt>
                <c:pt idx="17">
                  <c:v>2.207820195599983E-2</c:v>
                </c:pt>
              </c:numCache>
            </c:numRef>
          </c:val>
          <c:extLst>
            <c:ext xmlns:c16="http://schemas.microsoft.com/office/drawing/2014/chart" uri="{C3380CC4-5D6E-409C-BE32-E72D297353CC}">
              <c16:uniqueId val="{00000001-EAAA-4AA2-8384-06318A3D70EF}"/>
            </c:ext>
          </c:extLst>
        </c:ser>
        <c:ser>
          <c:idx val="2"/>
          <c:order val="2"/>
          <c:tx>
            <c:strRef>
              <c:f>Calculations!$B$8</c:f>
              <c:strCache>
                <c:ptCount val="1"/>
                <c:pt idx="0">
                  <c:v>Polymethyl methacrylate</c:v>
                </c:pt>
              </c:strCache>
            </c:strRef>
          </c:tx>
          <c:spPr>
            <a:solidFill>
              <a:schemeClr val="accent6"/>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Calculations!$C$8:$T$8</c:f>
              <c:numCache>
                <c:formatCode>General</c:formatCode>
                <c:ptCount val="18"/>
                <c:pt idx="0">
                  <c:v>1.0860109085457246E-3</c:v>
                </c:pt>
                <c:pt idx="1">
                  <c:v>0.28968161648462004</c:v>
                </c:pt>
                <c:pt idx="2">
                  <c:v>4.3606382193133696E-3</c:v>
                </c:pt>
                <c:pt idx="3">
                  <c:v>3.4184933973018719E-5</c:v>
                </c:pt>
                <c:pt idx="4">
                  <c:v>0.90846158703226476</c:v>
                </c:pt>
                <c:pt idx="5">
                  <c:v>1.8715162109513229E-2</c:v>
                </c:pt>
                <c:pt idx="6">
                  <c:v>9.825810096710505E-2</c:v>
                </c:pt>
                <c:pt idx="7">
                  <c:v>3.1817705158204983E-4</c:v>
                </c:pt>
                <c:pt idx="8">
                  <c:v>3.8606745777285931E-4</c:v>
                </c:pt>
                <c:pt idx="9">
                  <c:v>5.9526635948527534E-3</c:v>
                </c:pt>
                <c:pt idx="10">
                  <c:v>5.2164422501211924E-5</c:v>
                </c:pt>
                <c:pt idx="11">
                  <c:v>1.1452655022257312E-4</c:v>
                </c:pt>
                <c:pt idx="12">
                  <c:v>1.8002565841454409E-3</c:v>
                </c:pt>
                <c:pt idx="13">
                  <c:v>1.9701242441542547E-3</c:v>
                </c:pt>
                <c:pt idx="14">
                  <c:v>7.6063570569741112E-9</c:v>
                </c:pt>
                <c:pt idx="15">
                  <c:v>3.4802806916485827E-3</c:v>
                </c:pt>
                <c:pt idx="16">
                  <c:v>0.18676976933667655</c:v>
                </c:pt>
                <c:pt idx="17">
                  <c:v>3.3531506315199974E-3</c:v>
                </c:pt>
              </c:numCache>
            </c:numRef>
          </c:val>
          <c:extLst>
            <c:ext xmlns:c16="http://schemas.microsoft.com/office/drawing/2014/chart" uri="{C3380CC4-5D6E-409C-BE32-E72D297353CC}">
              <c16:uniqueId val="{00000002-EAAA-4AA2-8384-06318A3D70EF}"/>
            </c:ext>
          </c:extLst>
        </c:ser>
        <c:ser>
          <c:idx val="3"/>
          <c:order val="3"/>
          <c:tx>
            <c:strRef>
              <c:f>Calculations!$B$9</c:f>
              <c:strCache>
                <c:ptCount val="1"/>
                <c:pt idx="0">
                  <c:v>Tetramethylammonium hydroxide </c:v>
                </c:pt>
              </c:strCache>
            </c:strRef>
          </c:tx>
          <c:spPr>
            <a:solidFill>
              <a:schemeClr val="accent4"/>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Calculations!$C$9:$T$9</c:f>
              <c:numCache>
                <c:formatCode>General</c:formatCode>
                <c:ptCount val="18"/>
                <c:pt idx="0">
                  <c:v>1.3667467066259243E-5</c:v>
                </c:pt>
                <c:pt idx="1">
                  <c:v>3.0265575552998305E-3</c:v>
                </c:pt>
                <c:pt idx="2">
                  <c:v>1.4012889736779349E-4</c:v>
                </c:pt>
                <c:pt idx="3">
                  <c:v>1.7545590217633188E-6</c:v>
                </c:pt>
                <c:pt idx="4">
                  <c:v>7.8269692458545429E-3</c:v>
                </c:pt>
                <c:pt idx="5">
                  <c:v>2.3835677804981149E-4</c:v>
                </c:pt>
                <c:pt idx="6">
                  <c:v>4.3486397665939685E-3</c:v>
                </c:pt>
                <c:pt idx="7">
                  <c:v>2.8568723005745764E-4</c:v>
                </c:pt>
                <c:pt idx="8">
                  <c:v>3.3658661196992139E-5</c:v>
                </c:pt>
                <c:pt idx="9">
                  <c:v>2.0064277364711356E-4</c:v>
                </c:pt>
                <c:pt idx="10">
                  <c:v>1.6295844662238789E-6</c:v>
                </c:pt>
                <c:pt idx="11">
                  <c:v>1.3911306932757738E-5</c:v>
                </c:pt>
                <c:pt idx="12">
                  <c:v>2.298100370111178E-5</c:v>
                </c:pt>
                <c:pt idx="13">
                  <c:v>2.3520910486166908E-5</c:v>
                </c:pt>
                <c:pt idx="14">
                  <c:v>1.463791972335994E-8</c:v>
                </c:pt>
                <c:pt idx="15">
                  <c:v>3.2592071643983812E-5</c:v>
                </c:pt>
                <c:pt idx="16">
                  <c:v>1.4349632997777143E-2</c:v>
                </c:pt>
                <c:pt idx="17">
                  <c:v>6.1858473826283185E-5</c:v>
                </c:pt>
              </c:numCache>
            </c:numRef>
          </c:val>
          <c:extLst>
            <c:ext xmlns:c16="http://schemas.microsoft.com/office/drawing/2014/chart" uri="{C3380CC4-5D6E-409C-BE32-E72D297353CC}">
              <c16:uniqueId val="{00000003-EAAA-4AA2-8384-06318A3D70EF}"/>
            </c:ext>
          </c:extLst>
        </c:ser>
        <c:ser>
          <c:idx val="4"/>
          <c:order val="4"/>
          <c:tx>
            <c:strRef>
              <c:f>Calculations!$B$10</c:f>
              <c:strCache>
                <c:ptCount val="1"/>
                <c:pt idx="0">
                  <c:v>Iron (III) chloride </c:v>
                </c:pt>
              </c:strCache>
            </c:strRef>
          </c:tx>
          <c:spPr>
            <a:solidFill>
              <a:schemeClr val="accent5"/>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Calculations!$C$10:$T$10</c:f>
              <c:numCache>
                <c:formatCode>General</c:formatCode>
                <c:ptCount val="18"/>
                <c:pt idx="0">
                  <c:v>2.0917598797771343E-3</c:v>
                </c:pt>
                <c:pt idx="1">
                  <c:v>0.2097635818612</c:v>
                </c:pt>
                <c:pt idx="2">
                  <c:v>0.12746021815851041</c:v>
                </c:pt>
                <c:pt idx="3">
                  <c:v>4.4313558462155613E-4</c:v>
                </c:pt>
                <c:pt idx="4">
                  <c:v>0.84470964821022931</c:v>
                </c:pt>
                <c:pt idx="5">
                  <c:v>0.12215821963164214</c:v>
                </c:pt>
                <c:pt idx="6">
                  <c:v>2.1681073482952877</c:v>
                </c:pt>
                <c:pt idx="7">
                  <c:v>7.2274365581807248E-2</c:v>
                </c:pt>
                <c:pt idx="8">
                  <c:v>2.7315720207943133E-2</c:v>
                </c:pt>
                <c:pt idx="9">
                  <c:v>0.16514522769839748</c:v>
                </c:pt>
                <c:pt idx="10">
                  <c:v>4.3965623180518172E-5</c:v>
                </c:pt>
                <c:pt idx="11">
                  <c:v>9.5718111004955211E-3</c:v>
                </c:pt>
                <c:pt idx="12">
                  <c:v>2.4473469724242934E-3</c:v>
                </c:pt>
                <c:pt idx="13">
                  <c:v>2.4833182569752076E-3</c:v>
                </c:pt>
                <c:pt idx="14">
                  <c:v>7.5297055664607878E-7</c:v>
                </c:pt>
                <c:pt idx="15">
                  <c:v>3.9977497150769752E-3</c:v>
                </c:pt>
                <c:pt idx="16">
                  <c:v>9.9694262472062789</c:v>
                </c:pt>
                <c:pt idx="17">
                  <c:v>1.7737443660000018E-2</c:v>
                </c:pt>
              </c:numCache>
            </c:numRef>
          </c:val>
          <c:extLst>
            <c:ext xmlns:c16="http://schemas.microsoft.com/office/drawing/2014/chart" uri="{C3380CC4-5D6E-409C-BE32-E72D297353CC}">
              <c16:uniqueId val="{00000004-EAAA-4AA2-8384-06318A3D70EF}"/>
            </c:ext>
          </c:extLst>
        </c:ser>
        <c:ser>
          <c:idx val="5"/>
          <c:order val="5"/>
          <c:tx>
            <c:strRef>
              <c:f>Calculations!$B$11</c:f>
              <c:strCache>
                <c:ptCount val="1"/>
                <c:pt idx="0">
                  <c:v>Sodium hydroxide </c:v>
                </c:pt>
              </c:strCache>
            </c:strRef>
          </c:tx>
          <c:spPr>
            <a:solidFill>
              <a:schemeClr val="accent6"/>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Calculations!$C$11:$T$11</c:f>
              <c:numCache>
                <c:formatCode>General</c:formatCode>
                <c:ptCount val="18"/>
                <c:pt idx="0">
                  <c:v>2.8651156874266088E-3</c:v>
                </c:pt>
                <c:pt idx="1">
                  <c:v>0.32487901865579999</c:v>
                </c:pt>
                <c:pt idx="2">
                  <c:v>6.944453029502641E-2</c:v>
                </c:pt>
                <c:pt idx="3">
                  <c:v>6.1589274084974249E-4</c:v>
                </c:pt>
                <c:pt idx="4">
                  <c:v>1.2964384230108483</c:v>
                </c:pt>
                <c:pt idx="5">
                  <c:v>8.7259926933439244E-2</c:v>
                </c:pt>
                <c:pt idx="6">
                  <c:v>1.5861650485960506</c:v>
                </c:pt>
                <c:pt idx="7">
                  <c:v>0.14545586934742344</c:v>
                </c:pt>
                <c:pt idx="8">
                  <c:v>2.1634801881992689E-2</c:v>
                </c:pt>
                <c:pt idx="9">
                  <c:v>9.1697327284984614E-2</c:v>
                </c:pt>
                <c:pt idx="10">
                  <c:v>6.9923609643132907E-5</c:v>
                </c:pt>
                <c:pt idx="11">
                  <c:v>4.3838054313986539E-3</c:v>
                </c:pt>
                <c:pt idx="12">
                  <c:v>3.3987690057221895E-3</c:v>
                </c:pt>
                <c:pt idx="13">
                  <c:v>3.4331712588650609E-3</c:v>
                </c:pt>
                <c:pt idx="14">
                  <c:v>1.4096302388474751E-6</c:v>
                </c:pt>
                <c:pt idx="15">
                  <c:v>4.9969494492908221E-3</c:v>
                </c:pt>
                <c:pt idx="16">
                  <c:v>5.5643009014721958</c:v>
                </c:pt>
                <c:pt idx="17">
                  <c:v>3.4845780332998934E-2</c:v>
                </c:pt>
              </c:numCache>
            </c:numRef>
          </c:val>
          <c:extLst>
            <c:ext xmlns:c16="http://schemas.microsoft.com/office/drawing/2014/chart" uri="{C3380CC4-5D6E-409C-BE32-E72D297353CC}">
              <c16:uniqueId val="{00000005-EAAA-4AA2-8384-06318A3D70EF}"/>
            </c:ext>
          </c:extLst>
        </c:ser>
        <c:ser>
          <c:idx val="6"/>
          <c:order val="6"/>
          <c:tx>
            <c:strRef>
              <c:f>Calculations!$B$12</c:f>
              <c:strCache>
                <c:ptCount val="1"/>
                <c:pt idx="0">
                  <c:v>----</c:v>
                </c:pt>
              </c:strCache>
            </c:strRef>
          </c:tx>
          <c:spPr>
            <a:solidFill>
              <a:schemeClr val="accent1">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Calculations!$C$12:$T$12</c:f>
            </c:numRef>
          </c:val>
          <c:extLst>
            <c:ext xmlns:c16="http://schemas.microsoft.com/office/drawing/2014/chart" uri="{C3380CC4-5D6E-409C-BE32-E72D297353CC}">
              <c16:uniqueId val="{00000006-EAAA-4AA2-8384-06318A3D70EF}"/>
            </c:ext>
          </c:extLst>
        </c:ser>
        <c:ser>
          <c:idx val="7"/>
          <c:order val="7"/>
          <c:tx>
            <c:strRef>
              <c:f>Calculations!$B$13</c:f>
              <c:strCache>
                <c:ptCount val="1"/>
                <c:pt idx="0">
                  <c:v>----</c:v>
                </c:pt>
              </c:strCache>
            </c:strRef>
          </c:tx>
          <c:spPr>
            <a:solidFill>
              <a:schemeClr val="accent2">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Calculations!$C$13:$T$13</c:f>
            </c:numRef>
          </c:val>
          <c:extLst>
            <c:ext xmlns:c16="http://schemas.microsoft.com/office/drawing/2014/chart" uri="{C3380CC4-5D6E-409C-BE32-E72D297353CC}">
              <c16:uniqueId val="{00000007-EAAA-4AA2-8384-06318A3D70EF}"/>
            </c:ext>
          </c:extLst>
        </c:ser>
        <c:ser>
          <c:idx val="8"/>
          <c:order val="8"/>
          <c:tx>
            <c:strRef>
              <c:f>Calculations!$B$14</c:f>
              <c:strCache>
                <c:ptCount val="1"/>
                <c:pt idx="0">
                  <c:v>----</c:v>
                </c:pt>
              </c:strCache>
            </c:strRef>
          </c:tx>
          <c:spPr>
            <a:solidFill>
              <a:schemeClr val="accent3">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Calculations!$C$14:$T$14</c:f>
            </c:numRef>
          </c:val>
          <c:extLst>
            <c:ext xmlns:c16="http://schemas.microsoft.com/office/drawing/2014/chart" uri="{C3380CC4-5D6E-409C-BE32-E72D297353CC}">
              <c16:uniqueId val="{00000008-EAAA-4AA2-8384-06318A3D70EF}"/>
            </c:ext>
          </c:extLst>
        </c:ser>
        <c:ser>
          <c:idx val="9"/>
          <c:order val="9"/>
          <c:tx>
            <c:strRef>
              <c:f>Calculations!$B$15</c:f>
              <c:strCache>
                <c:ptCount val="1"/>
                <c:pt idx="0">
                  <c:v>----</c:v>
                </c:pt>
              </c:strCache>
            </c:strRef>
          </c:tx>
          <c:spPr>
            <a:solidFill>
              <a:schemeClr val="accent4">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Calculations!$C$15:$T$15</c:f>
            </c:numRef>
          </c:val>
          <c:extLst>
            <c:ext xmlns:c16="http://schemas.microsoft.com/office/drawing/2014/chart" uri="{C3380CC4-5D6E-409C-BE32-E72D297353CC}">
              <c16:uniqueId val="{00000009-EAAA-4AA2-8384-06318A3D70EF}"/>
            </c:ext>
          </c:extLst>
        </c:ser>
        <c:ser>
          <c:idx val="10"/>
          <c:order val="10"/>
          <c:tx>
            <c:strRef>
              <c:f>Calculations!$B$16</c:f>
              <c:strCache>
                <c:ptCount val="1"/>
                <c:pt idx="0">
                  <c:v>----</c:v>
                </c:pt>
              </c:strCache>
            </c:strRef>
          </c:tx>
          <c:spPr>
            <a:solidFill>
              <a:schemeClr val="accent5">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Calculations!$C$16:$T$16</c:f>
            </c:numRef>
          </c:val>
          <c:extLst>
            <c:ext xmlns:c16="http://schemas.microsoft.com/office/drawing/2014/chart" uri="{C3380CC4-5D6E-409C-BE32-E72D297353CC}">
              <c16:uniqueId val="{0000000A-EAAA-4AA2-8384-06318A3D70EF}"/>
            </c:ext>
          </c:extLst>
        </c:ser>
        <c:ser>
          <c:idx val="11"/>
          <c:order val="11"/>
          <c:tx>
            <c:strRef>
              <c:f>Calculations!$B$17</c:f>
              <c:strCache>
                <c:ptCount val="1"/>
                <c:pt idx="0">
                  <c:v>----</c:v>
                </c:pt>
              </c:strCache>
            </c:strRef>
          </c:tx>
          <c:spPr>
            <a:solidFill>
              <a:schemeClr val="accent6">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Calculations!$C$17:$T$17</c:f>
            </c:numRef>
          </c:val>
          <c:extLst>
            <c:ext xmlns:c16="http://schemas.microsoft.com/office/drawing/2014/chart" uri="{C3380CC4-5D6E-409C-BE32-E72D297353CC}">
              <c16:uniqueId val="{0000000B-EAAA-4AA2-8384-06318A3D70EF}"/>
            </c:ext>
          </c:extLst>
        </c:ser>
        <c:ser>
          <c:idx val="12"/>
          <c:order val="12"/>
          <c:tx>
            <c:strRef>
              <c:f>Calculations!$B$18</c:f>
              <c:strCache>
                <c:ptCount val="1"/>
                <c:pt idx="0">
                  <c:v>----</c:v>
                </c:pt>
              </c:strCache>
            </c:strRef>
          </c:tx>
          <c:spPr>
            <a:solidFill>
              <a:schemeClr val="accent1">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Calculations!$C$18:$T$18</c:f>
            </c:numRef>
          </c:val>
          <c:extLst>
            <c:ext xmlns:c16="http://schemas.microsoft.com/office/drawing/2014/chart" uri="{C3380CC4-5D6E-409C-BE32-E72D297353CC}">
              <c16:uniqueId val="{0000000C-EAAA-4AA2-8384-06318A3D70EF}"/>
            </c:ext>
          </c:extLst>
        </c:ser>
        <c:ser>
          <c:idx val="13"/>
          <c:order val="13"/>
          <c:tx>
            <c:strRef>
              <c:f>Calculations!$B$19</c:f>
              <c:strCache>
                <c:ptCount val="1"/>
                <c:pt idx="0">
                  <c:v>----</c:v>
                </c:pt>
              </c:strCache>
            </c:strRef>
          </c:tx>
          <c:spPr>
            <a:solidFill>
              <a:schemeClr val="accent2">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Calculations!$C$19:$T$19</c:f>
            </c:numRef>
          </c:val>
          <c:extLst>
            <c:ext xmlns:c16="http://schemas.microsoft.com/office/drawing/2014/chart" uri="{C3380CC4-5D6E-409C-BE32-E72D297353CC}">
              <c16:uniqueId val="{0000000D-EAAA-4AA2-8384-06318A3D70EF}"/>
            </c:ext>
          </c:extLst>
        </c:ser>
        <c:ser>
          <c:idx val="14"/>
          <c:order val="14"/>
          <c:tx>
            <c:strRef>
              <c:f>Calculations!$B$20</c:f>
              <c:strCache>
                <c:ptCount val="1"/>
                <c:pt idx="0">
                  <c:v>----</c:v>
                </c:pt>
              </c:strCache>
            </c:strRef>
          </c:tx>
          <c:spPr>
            <a:solidFill>
              <a:schemeClr val="accent3">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Calculations!$C$20:$T$20</c:f>
            </c:numRef>
          </c:val>
          <c:extLst>
            <c:ext xmlns:c16="http://schemas.microsoft.com/office/drawing/2014/chart" uri="{C3380CC4-5D6E-409C-BE32-E72D297353CC}">
              <c16:uniqueId val="{0000000E-EAAA-4AA2-8384-06318A3D70EF}"/>
            </c:ext>
          </c:extLst>
        </c:ser>
        <c:ser>
          <c:idx val="15"/>
          <c:order val="15"/>
          <c:tx>
            <c:strRef>
              <c:f>Calculations!$B$21</c:f>
              <c:strCache>
                <c:ptCount val="1"/>
                <c:pt idx="0">
                  <c:v>----</c:v>
                </c:pt>
              </c:strCache>
            </c:strRef>
          </c:tx>
          <c:spPr>
            <a:solidFill>
              <a:schemeClr val="accent4">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Calculations!$C$21:$T$21</c:f>
            </c:numRef>
          </c:val>
          <c:extLst>
            <c:ext xmlns:c16="http://schemas.microsoft.com/office/drawing/2014/chart" uri="{C3380CC4-5D6E-409C-BE32-E72D297353CC}">
              <c16:uniqueId val="{0000000F-EAAA-4AA2-8384-06318A3D70EF}"/>
            </c:ext>
          </c:extLst>
        </c:ser>
        <c:ser>
          <c:idx val="16"/>
          <c:order val="16"/>
          <c:tx>
            <c:strRef>
              <c:f>Calculations!$B$22</c:f>
              <c:strCache>
                <c:ptCount val="1"/>
                <c:pt idx="0">
                  <c:v>----</c:v>
                </c:pt>
              </c:strCache>
            </c:strRef>
          </c:tx>
          <c:spPr>
            <a:solidFill>
              <a:schemeClr val="accent5">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Calculations!$C$22:$T$22</c:f>
            </c:numRef>
          </c:val>
          <c:extLst>
            <c:ext xmlns:c16="http://schemas.microsoft.com/office/drawing/2014/chart" uri="{C3380CC4-5D6E-409C-BE32-E72D297353CC}">
              <c16:uniqueId val="{00000010-EAAA-4AA2-8384-06318A3D70EF}"/>
            </c:ext>
          </c:extLst>
        </c:ser>
        <c:ser>
          <c:idx val="17"/>
          <c:order val="17"/>
          <c:tx>
            <c:strRef>
              <c:f>Calculations!$B$23</c:f>
              <c:strCache>
                <c:ptCount val="1"/>
                <c:pt idx="0">
                  <c:v>----</c:v>
                </c:pt>
              </c:strCache>
            </c:strRef>
          </c:tx>
          <c:spPr>
            <a:solidFill>
              <a:schemeClr val="accent6">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Calculations!$C$23:$T$23</c:f>
            </c:numRef>
          </c:val>
          <c:extLst>
            <c:ext xmlns:c16="http://schemas.microsoft.com/office/drawing/2014/chart" uri="{C3380CC4-5D6E-409C-BE32-E72D297353CC}">
              <c16:uniqueId val="{00000011-EAAA-4AA2-8384-06318A3D70EF}"/>
            </c:ext>
          </c:extLst>
        </c:ser>
        <c:ser>
          <c:idx val="18"/>
          <c:order val="18"/>
          <c:tx>
            <c:strRef>
              <c:f>Calculations!$B$24</c:f>
              <c:strCache>
                <c:ptCount val="1"/>
                <c:pt idx="0">
                  <c:v>----</c:v>
                </c:pt>
              </c:strCache>
            </c:strRef>
          </c:tx>
          <c:spPr>
            <a:solidFill>
              <a:schemeClr val="accent1">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Calculations!$C$24:$T$24</c:f>
            </c:numRef>
          </c:val>
          <c:extLst>
            <c:ext xmlns:c16="http://schemas.microsoft.com/office/drawing/2014/chart" uri="{C3380CC4-5D6E-409C-BE32-E72D297353CC}">
              <c16:uniqueId val="{00000012-EAAA-4AA2-8384-06318A3D70EF}"/>
            </c:ext>
          </c:extLst>
        </c:ser>
        <c:ser>
          <c:idx val="19"/>
          <c:order val="19"/>
          <c:tx>
            <c:strRef>
              <c:f>Calculations!$B$25</c:f>
              <c:strCache>
                <c:ptCount val="1"/>
                <c:pt idx="0">
                  <c:v>----</c:v>
                </c:pt>
              </c:strCache>
            </c:strRef>
          </c:tx>
          <c:spPr>
            <a:solidFill>
              <a:schemeClr val="accent2">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Calculations!$C$25:$T$25</c:f>
            </c:numRef>
          </c:val>
          <c:extLst>
            <c:ext xmlns:c16="http://schemas.microsoft.com/office/drawing/2014/chart" uri="{C3380CC4-5D6E-409C-BE32-E72D297353CC}">
              <c16:uniqueId val="{00000013-EAAA-4AA2-8384-06318A3D70EF}"/>
            </c:ext>
          </c:extLst>
        </c:ser>
        <c:ser>
          <c:idx val="20"/>
          <c:order val="20"/>
          <c:tx>
            <c:strRef>
              <c:f>Calculations!$B$26</c:f>
              <c:strCache>
                <c:ptCount val="1"/>
                <c:pt idx="0">
                  <c:v>----</c:v>
                </c:pt>
              </c:strCache>
            </c:strRef>
          </c:tx>
          <c:spPr>
            <a:solidFill>
              <a:schemeClr val="accent3">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Calculations!$C$26:$T$26</c:f>
            </c:numRef>
          </c:val>
          <c:extLst>
            <c:ext xmlns:c16="http://schemas.microsoft.com/office/drawing/2014/chart" uri="{C3380CC4-5D6E-409C-BE32-E72D297353CC}">
              <c16:uniqueId val="{00000014-EAAA-4AA2-8384-06318A3D70EF}"/>
            </c:ext>
          </c:extLst>
        </c:ser>
        <c:ser>
          <c:idx val="21"/>
          <c:order val="21"/>
          <c:tx>
            <c:strRef>
              <c:f>Calculations!$B$27</c:f>
              <c:strCache>
                <c:ptCount val="1"/>
                <c:pt idx="0">
                  <c:v>----</c:v>
                </c:pt>
              </c:strCache>
            </c:strRef>
          </c:tx>
          <c:spPr>
            <a:solidFill>
              <a:schemeClr val="accent4">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Calculations!$C$27:$T$27</c:f>
            </c:numRef>
          </c:val>
          <c:extLst>
            <c:ext xmlns:c16="http://schemas.microsoft.com/office/drawing/2014/chart" uri="{C3380CC4-5D6E-409C-BE32-E72D297353CC}">
              <c16:uniqueId val="{00000015-EAAA-4AA2-8384-06318A3D70EF}"/>
            </c:ext>
          </c:extLst>
        </c:ser>
        <c:ser>
          <c:idx val="22"/>
          <c:order val="22"/>
          <c:tx>
            <c:strRef>
              <c:f>Calculations!$B$28</c:f>
              <c:strCache>
                <c:ptCount val="1"/>
                <c:pt idx="0">
                  <c:v>----</c:v>
                </c:pt>
              </c:strCache>
            </c:strRef>
          </c:tx>
          <c:spPr>
            <a:solidFill>
              <a:schemeClr val="accent5">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Calculations!$C$28:$T$28</c:f>
            </c:numRef>
          </c:val>
          <c:extLst>
            <c:ext xmlns:c16="http://schemas.microsoft.com/office/drawing/2014/chart" uri="{C3380CC4-5D6E-409C-BE32-E72D297353CC}">
              <c16:uniqueId val="{00000016-EAAA-4AA2-8384-06318A3D70EF}"/>
            </c:ext>
          </c:extLst>
        </c:ser>
        <c:ser>
          <c:idx val="23"/>
          <c:order val="23"/>
          <c:tx>
            <c:strRef>
              <c:f>Calculations!$B$29</c:f>
              <c:strCache>
                <c:ptCount val="1"/>
                <c:pt idx="0">
                  <c:v>----</c:v>
                </c:pt>
              </c:strCache>
            </c:strRef>
          </c:tx>
          <c:spPr>
            <a:solidFill>
              <a:schemeClr val="accent6">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Calculations!$C$29:$T$29</c:f>
            </c:numRef>
          </c:val>
          <c:extLst>
            <c:ext xmlns:c16="http://schemas.microsoft.com/office/drawing/2014/chart" uri="{C3380CC4-5D6E-409C-BE32-E72D297353CC}">
              <c16:uniqueId val="{00000017-EAAA-4AA2-8384-06318A3D70EF}"/>
            </c:ext>
          </c:extLst>
        </c:ser>
        <c:ser>
          <c:idx val="24"/>
          <c:order val="24"/>
          <c:tx>
            <c:strRef>
              <c:f>Calculations!$B$30</c:f>
              <c:strCache>
                <c:ptCount val="1"/>
                <c:pt idx="0">
                  <c:v>----</c:v>
                </c:pt>
              </c:strCache>
            </c:strRef>
          </c:tx>
          <c:spPr>
            <a:solidFill>
              <a:schemeClr val="accent1">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Calculations!$C$30:$T$30</c:f>
            </c:numRef>
          </c:val>
          <c:extLst>
            <c:ext xmlns:c16="http://schemas.microsoft.com/office/drawing/2014/chart" uri="{C3380CC4-5D6E-409C-BE32-E72D297353CC}">
              <c16:uniqueId val="{00000018-EAAA-4AA2-8384-06318A3D70EF}"/>
            </c:ext>
          </c:extLst>
        </c:ser>
        <c:ser>
          <c:idx val="25"/>
          <c:order val="25"/>
          <c:tx>
            <c:strRef>
              <c:f>Calculations!$B$31</c:f>
              <c:strCache>
                <c:ptCount val="1"/>
                <c:pt idx="0">
                  <c:v>----</c:v>
                </c:pt>
              </c:strCache>
            </c:strRef>
          </c:tx>
          <c:spPr>
            <a:solidFill>
              <a:schemeClr val="accent2">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Calculations!$C$31:$T$31</c:f>
            </c:numRef>
          </c:val>
          <c:extLst>
            <c:ext xmlns:c16="http://schemas.microsoft.com/office/drawing/2014/chart" uri="{C3380CC4-5D6E-409C-BE32-E72D297353CC}">
              <c16:uniqueId val="{00000019-EAAA-4AA2-8384-06318A3D70EF}"/>
            </c:ext>
          </c:extLst>
        </c:ser>
        <c:ser>
          <c:idx val="26"/>
          <c:order val="26"/>
          <c:tx>
            <c:strRef>
              <c:f>Calculations!$B$32</c:f>
              <c:strCache>
                <c:ptCount val="1"/>
                <c:pt idx="0">
                  <c:v>----</c:v>
                </c:pt>
              </c:strCache>
            </c:strRef>
          </c:tx>
          <c:spPr>
            <a:solidFill>
              <a:schemeClr val="accent3">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Calculations!$C$32:$T$32</c:f>
            </c:numRef>
          </c:val>
          <c:extLst>
            <c:ext xmlns:c16="http://schemas.microsoft.com/office/drawing/2014/chart" uri="{C3380CC4-5D6E-409C-BE32-E72D297353CC}">
              <c16:uniqueId val="{0000001A-EAAA-4AA2-8384-06318A3D70EF}"/>
            </c:ext>
          </c:extLst>
        </c:ser>
        <c:ser>
          <c:idx val="27"/>
          <c:order val="27"/>
          <c:tx>
            <c:strRef>
              <c:f>Calculations!$B$33</c:f>
              <c:strCache>
                <c:ptCount val="1"/>
                <c:pt idx="0">
                  <c:v>----</c:v>
                </c:pt>
              </c:strCache>
            </c:strRef>
          </c:tx>
          <c:spPr>
            <a:solidFill>
              <a:schemeClr val="accent4">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Calculations!$C$33:$T$33</c:f>
            </c:numRef>
          </c:val>
          <c:extLst>
            <c:ext xmlns:c16="http://schemas.microsoft.com/office/drawing/2014/chart" uri="{C3380CC4-5D6E-409C-BE32-E72D297353CC}">
              <c16:uniqueId val="{0000001B-EAAA-4AA2-8384-06318A3D70EF}"/>
            </c:ext>
          </c:extLst>
        </c:ser>
        <c:ser>
          <c:idx val="28"/>
          <c:order val="28"/>
          <c:tx>
            <c:strRef>
              <c:f>Calculations!$B$34</c:f>
              <c:strCache>
                <c:ptCount val="1"/>
                <c:pt idx="0">
                  <c:v>----</c:v>
                </c:pt>
              </c:strCache>
            </c:strRef>
          </c:tx>
          <c:spPr>
            <a:solidFill>
              <a:schemeClr val="accent5">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Calculations!$C$34:$T$34</c:f>
            </c:numRef>
          </c:val>
          <c:extLst>
            <c:ext xmlns:c16="http://schemas.microsoft.com/office/drawing/2014/chart" uri="{C3380CC4-5D6E-409C-BE32-E72D297353CC}">
              <c16:uniqueId val="{0000001C-EAAA-4AA2-8384-06318A3D70EF}"/>
            </c:ext>
          </c:extLst>
        </c:ser>
        <c:ser>
          <c:idx val="29"/>
          <c:order val="29"/>
          <c:tx>
            <c:strRef>
              <c:f>Calculations!$B$35</c:f>
              <c:strCache>
                <c:ptCount val="1"/>
                <c:pt idx="0">
                  <c:v>----</c:v>
                </c:pt>
              </c:strCache>
            </c:strRef>
          </c:tx>
          <c:spPr>
            <a:solidFill>
              <a:schemeClr val="accent6">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Calculations!$C$35:$T$35</c:f>
            </c:numRef>
          </c:val>
          <c:extLst>
            <c:ext xmlns:c16="http://schemas.microsoft.com/office/drawing/2014/chart" uri="{C3380CC4-5D6E-409C-BE32-E72D297353CC}">
              <c16:uniqueId val="{0000001D-EAAA-4AA2-8384-06318A3D70EF}"/>
            </c:ext>
          </c:extLst>
        </c:ser>
        <c:ser>
          <c:idx val="30"/>
          <c:order val="30"/>
          <c:tx>
            <c:strRef>
              <c:f>Calculations!$B$36</c:f>
              <c:strCache>
                <c:ptCount val="1"/>
                <c:pt idx="0">
                  <c:v>Natural gas</c:v>
                </c:pt>
              </c:strCache>
            </c:strRef>
          </c:tx>
          <c:spPr>
            <a:solidFill>
              <a:schemeClr val="bg2"/>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Calculations!$C$36:$T$36</c:f>
              <c:numCache>
                <c:formatCode>General</c:formatCode>
                <c:ptCount val="18"/>
                <c:pt idx="0">
                  <c:v>5.2245550431052662E-4</c:v>
                </c:pt>
                <c:pt idx="1">
                  <c:v>0.9667631293393798</c:v>
                </c:pt>
                <c:pt idx="2">
                  <c:v>5.4425564315412241E-3</c:v>
                </c:pt>
                <c:pt idx="3">
                  <c:v>2.1131898615652119E-5</c:v>
                </c:pt>
                <c:pt idx="4">
                  <c:v>0.621812751682562</c:v>
                </c:pt>
                <c:pt idx="5">
                  <c:v>1.7069838637247838E-2</c:v>
                </c:pt>
                <c:pt idx="6">
                  <c:v>0.11926425070550739</c:v>
                </c:pt>
                <c:pt idx="7">
                  <c:v>4.5020316145446609E-3</c:v>
                </c:pt>
                <c:pt idx="8">
                  <c:v>1.838792336494225E-3</c:v>
                </c:pt>
                <c:pt idx="9">
                  <c:v>8.0853281341836461E-3</c:v>
                </c:pt>
                <c:pt idx="10">
                  <c:v>5.4185599713470572E-6</c:v>
                </c:pt>
                <c:pt idx="11">
                  <c:v>6.7004821165625157E-4</c:v>
                </c:pt>
                <c:pt idx="12">
                  <c:v>9.0031918728102317E-4</c:v>
                </c:pt>
                <c:pt idx="13">
                  <c:v>1.0101186542041134E-3</c:v>
                </c:pt>
                <c:pt idx="14">
                  <c:v>3.5389479383926642E-7</c:v>
                </c:pt>
                <c:pt idx="15">
                  <c:v>1.5876199884995797E-3</c:v>
                </c:pt>
                <c:pt idx="16">
                  <c:v>0.2939359239362373</c:v>
                </c:pt>
                <c:pt idx="17">
                  <c:v>4.9288477249997574E-4</c:v>
                </c:pt>
              </c:numCache>
            </c:numRef>
          </c:val>
          <c:extLst>
            <c:ext xmlns:c16="http://schemas.microsoft.com/office/drawing/2014/chart" uri="{C3380CC4-5D6E-409C-BE32-E72D297353CC}">
              <c16:uniqueId val="{0000001E-EAAA-4AA2-8384-06318A3D70EF}"/>
            </c:ext>
          </c:extLst>
        </c:ser>
        <c:ser>
          <c:idx val="31"/>
          <c:order val="31"/>
          <c:tx>
            <c:strRef>
              <c:f>Calculations!$B$37</c:f>
              <c:strCache>
                <c:ptCount val="1"/>
                <c:pt idx="0">
                  <c:v>----</c:v>
                </c:pt>
              </c:strCache>
            </c:strRef>
          </c:tx>
          <c:spPr>
            <a:solidFill>
              <a:schemeClr val="accent2">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Calculations!$C$37:$T$37</c:f>
            </c:numRef>
          </c:val>
          <c:extLst>
            <c:ext xmlns:c16="http://schemas.microsoft.com/office/drawing/2014/chart" uri="{C3380CC4-5D6E-409C-BE32-E72D297353CC}">
              <c16:uniqueId val="{0000001F-EAAA-4AA2-8384-06318A3D70EF}"/>
            </c:ext>
          </c:extLst>
        </c:ser>
        <c:ser>
          <c:idx val="32"/>
          <c:order val="32"/>
          <c:tx>
            <c:strRef>
              <c:f>Calculations!$B$38</c:f>
              <c:strCache>
                <c:ptCount val="1"/>
                <c:pt idx="0">
                  <c:v>----</c:v>
                </c:pt>
              </c:strCache>
            </c:strRef>
          </c:tx>
          <c:spPr>
            <a:solidFill>
              <a:schemeClr val="accent3">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Calculations!$C$38:$T$38</c:f>
            </c:numRef>
          </c:val>
          <c:extLst>
            <c:ext xmlns:c16="http://schemas.microsoft.com/office/drawing/2014/chart" uri="{C3380CC4-5D6E-409C-BE32-E72D297353CC}">
              <c16:uniqueId val="{00000020-EAAA-4AA2-8384-06318A3D70EF}"/>
            </c:ext>
          </c:extLst>
        </c:ser>
        <c:ser>
          <c:idx val="33"/>
          <c:order val="33"/>
          <c:tx>
            <c:strRef>
              <c:f>Calculations!$B$39</c:f>
              <c:strCache>
                <c:ptCount val="1"/>
                <c:pt idx="0">
                  <c:v>----</c:v>
                </c:pt>
              </c:strCache>
            </c:strRef>
          </c:tx>
          <c:spPr>
            <a:solidFill>
              <a:schemeClr val="accent4">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Calculations!$C$39:$T$39</c:f>
            </c:numRef>
          </c:val>
          <c:extLst>
            <c:ext xmlns:c16="http://schemas.microsoft.com/office/drawing/2014/chart" uri="{C3380CC4-5D6E-409C-BE32-E72D297353CC}">
              <c16:uniqueId val="{00000021-EAAA-4AA2-8384-06318A3D70EF}"/>
            </c:ext>
          </c:extLst>
        </c:ser>
        <c:ser>
          <c:idx val="34"/>
          <c:order val="34"/>
          <c:tx>
            <c:strRef>
              <c:f>Calculations!$B$40</c:f>
              <c:strCache>
                <c:ptCount val="1"/>
                <c:pt idx="0">
                  <c:v>----</c:v>
                </c:pt>
              </c:strCache>
            </c:strRef>
          </c:tx>
          <c:spPr>
            <a:solidFill>
              <a:schemeClr val="accent5">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Calculations!$C$40:$T$40</c:f>
            </c:numRef>
          </c:val>
          <c:extLst>
            <c:ext xmlns:c16="http://schemas.microsoft.com/office/drawing/2014/chart" uri="{C3380CC4-5D6E-409C-BE32-E72D297353CC}">
              <c16:uniqueId val="{00000022-EAAA-4AA2-8384-06318A3D70EF}"/>
            </c:ext>
          </c:extLst>
        </c:ser>
        <c:ser>
          <c:idx val="35"/>
          <c:order val="35"/>
          <c:tx>
            <c:strRef>
              <c:f>Calculations!$B$41</c:f>
              <c:strCache>
                <c:ptCount val="1"/>
                <c:pt idx="0">
                  <c:v>----</c:v>
                </c:pt>
              </c:strCache>
            </c:strRef>
          </c:tx>
          <c:spPr>
            <a:solidFill>
              <a:schemeClr val="accent6">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Calculations!$C$41:$T$41</c:f>
            </c:numRef>
          </c:val>
          <c:extLst>
            <c:ext xmlns:c16="http://schemas.microsoft.com/office/drawing/2014/chart" uri="{C3380CC4-5D6E-409C-BE32-E72D297353CC}">
              <c16:uniqueId val="{00000023-EAAA-4AA2-8384-06318A3D70EF}"/>
            </c:ext>
          </c:extLst>
        </c:ser>
        <c:ser>
          <c:idx val="36"/>
          <c:order val="36"/>
          <c:tx>
            <c:strRef>
              <c:f>Calculations!$B$42</c:f>
              <c:strCache>
                <c:ptCount val="1"/>
                <c:pt idx="0">
                  <c:v>----</c:v>
                </c:pt>
              </c:strCache>
            </c:strRef>
          </c:tx>
          <c:spPr>
            <a:solidFill>
              <a:schemeClr val="accent1">
                <a:lumMod val="70000"/>
                <a:lumOff val="3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Calculations!$C$42:$T$42</c:f>
            </c:numRef>
          </c:val>
          <c:extLst>
            <c:ext xmlns:c16="http://schemas.microsoft.com/office/drawing/2014/chart" uri="{C3380CC4-5D6E-409C-BE32-E72D297353CC}">
              <c16:uniqueId val="{00000024-EAAA-4AA2-8384-06318A3D70EF}"/>
            </c:ext>
          </c:extLst>
        </c:ser>
        <c:ser>
          <c:idx val="37"/>
          <c:order val="37"/>
          <c:tx>
            <c:strRef>
              <c:f>Calculations!$B$43</c:f>
              <c:strCache>
                <c:ptCount val="1"/>
                <c:pt idx="0">
                  <c:v>----</c:v>
                </c:pt>
              </c:strCache>
            </c:strRef>
          </c:tx>
          <c:spPr>
            <a:solidFill>
              <a:schemeClr val="accent2">
                <a:lumMod val="70000"/>
                <a:lumOff val="3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Calculations!$C$43:$T$43</c:f>
            </c:numRef>
          </c:val>
          <c:extLst>
            <c:ext xmlns:c16="http://schemas.microsoft.com/office/drawing/2014/chart" uri="{C3380CC4-5D6E-409C-BE32-E72D297353CC}">
              <c16:uniqueId val="{00000025-EAAA-4AA2-8384-06318A3D70EF}"/>
            </c:ext>
          </c:extLst>
        </c:ser>
        <c:ser>
          <c:idx val="38"/>
          <c:order val="38"/>
          <c:tx>
            <c:strRef>
              <c:f>Calculations!$B$44</c:f>
              <c:strCache>
                <c:ptCount val="1"/>
                <c:pt idx="0">
                  <c:v>----</c:v>
                </c:pt>
              </c:strCache>
            </c:strRef>
          </c:tx>
          <c:spPr>
            <a:solidFill>
              <a:schemeClr val="accent3">
                <a:lumMod val="70000"/>
                <a:lumOff val="3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Calculations!$C$44:$T$44</c:f>
            </c:numRef>
          </c:val>
          <c:extLst>
            <c:ext xmlns:c16="http://schemas.microsoft.com/office/drawing/2014/chart" uri="{C3380CC4-5D6E-409C-BE32-E72D297353CC}">
              <c16:uniqueId val="{00000026-EAAA-4AA2-8384-06318A3D70EF}"/>
            </c:ext>
          </c:extLst>
        </c:ser>
        <c:ser>
          <c:idx val="39"/>
          <c:order val="39"/>
          <c:tx>
            <c:strRef>
              <c:f>Calculations!$B$45</c:f>
              <c:strCache>
                <c:ptCount val="1"/>
                <c:pt idx="0">
                  <c:v>----</c:v>
                </c:pt>
              </c:strCache>
            </c:strRef>
          </c:tx>
          <c:spPr>
            <a:solidFill>
              <a:schemeClr val="accent4">
                <a:lumMod val="70000"/>
                <a:lumOff val="3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Calculations!$C$45:$T$45</c:f>
            </c:numRef>
          </c:val>
          <c:extLst>
            <c:ext xmlns:c16="http://schemas.microsoft.com/office/drawing/2014/chart" uri="{C3380CC4-5D6E-409C-BE32-E72D297353CC}">
              <c16:uniqueId val="{00000027-EAAA-4AA2-8384-06318A3D70EF}"/>
            </c:ext>
          </c:extLst>
        </c:ser>
        <c:ser>
          <c:idx val="40"/>
          <c:order val="40"/>
          <c:tx>
            <c:strRef>
              <c:f>Calculations!$B$46</c:f>
              <c:strCache>
                <c:ptCount val="1"/>
                <c:pt idx="0">
                  <c:v>----</c:v>
                </c:pt>
              </c:strCache>
            </c:strRef>
          </c:tx>
          <c:spPr>
            <a:solidFill>
              <a:schemeClr val="accent5">
                <a:lumMod val="70000"/>
                <a:lumOff val="3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Calculations!$C$46:$T$46</c:f>
            </c:numRef>
          </c:val>
          <c:extLst>
            <c:ext xmlns:c16="http://schemas.microsoft.com/office/drawing/2014/chart" uri="{C3380CC4-5D6E-409C-BE32-E72D297353CC}">
              <c16:uniqueId val="{00000028-EAAA-4AA2-8384-06318A3D70EF}"/>
            </c:ext>
          </c:extLst>
        </c:ser>
        <c:ser>
          <c:idx val="41"/>
          <c:order val="41"/>
          <c:tx>
            <c:strRef>
              <c:f>Calculations!$B$47</c:f>
              <c:strCache>
                <c:ptCount val="1"/>
                <c:pt idx="0">
                  <c:v>----</c:v>
                </c:pt>
              </c:strCache>
            </c:strRef>
          </c:tx>
          <c:spPr>
            <a:solidFill>
              <a:schemeClr val="accent6">
                <a:lumMod val="70000"/>
                <a:lumOff val="3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Calculations!$C$47:$T$47</c:f>
            </c:numRef>
          </c:val>
          <c:extLst>
            <c:ext xmlns:c16="http://schemas.microsoft.com/office/drawing/2014/chart" uri="{C3380CC4-5D6E-409C-BE32-E72D297353CC}">
              <c16:uniqueId val="{00000029-EAAA-4AA2-8384-06318A3D70EF}"/>
            </c:ext>
          </c:extLst>
        </c:ser>
        <c:ser>
          <c:idx val="42"/>
          <c:order val="42"/>
          <c:tx>
            <c:strRef>
              <c:f>Calculations!$B$48</c:f>
              <c:strCache>
                <c:ptCount val="1"/>
                <c:pt idx="0">
                  <c:v>----</c:v>
                </c:pt>
              </c:strCache>
            </c:strRef>
          </c:tx>
          <c:spPr>
            <a:solidFill>
              <a:schemeClr val="accent1">
                <a:lumMod val="7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Calculations!$C$48:$T$48</c:f>
            </c:numRef>
          </c:val>
          <c:extLst>
            <c:ext xmlns:c16="http://schemas.microsoft.com/office/drawing/2014/chart" uri="{C3380CC4-5D6E-409C-BE32-E72D297353CC}">
              <c16:uniqueId val="{0000002A-EAAA-4AA2-8384-06318A3D70EF}"/>
            </c:ext>
          </c:extLst>
        </c:ser>
        <c:ser>
          <c:idx val="43"/>
          <c:order val="43"/>
          <c:tx>
            <c:strRef>
              <c:f>Calculations!$B$49</c:f>
              <c:strCache>
                <c:ptCount val="1"/>
                <c:pt idx="0">
                  <c:v>----</c:v>
                </c:pt>
              </c:strCache>
            </c:strRef>
          </c:tx>
          <c:spPr>
            <a:solidFill>
              <a:schemeClr val="accent2">
                <a:lumMod val="7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Calculations!$C$49:$T$49</c:f>
            </c:numRef>
          </c:val>
          <c:extLst>
            <c:ext xmlns:c16="http://schemas.microsoft.com/office/drawing/2014/chart" uri="{C3380CC4-5D6E-409C-BE32-E72D297353CC}">
              <c16:uniqueId val="{0000002B-EAAA-4AA2-8384-06318A3D70EF}"/>
            </c:ext>
          </c:extLst>
        </c:ser>
        <c:ser>
          <c:idx val="44"/>
          <c:order val="44"/>
          <c:tx>
            <c:strRef>
              <c:f>Calculations!$B$50</c:f>
              <c:strCache>
                <c:ptCount val="1"/>
                <c:pt idx="0">
                  <c:v>----</c:v>
                </c:pt>
              </c:strCache>
            </c:strRef>
          </c:tx>
          <c:spPr>
            <a:solidFill>
              <a:schemeClr val="accent3">
                <a:lumMod val="7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Calculations!$C$50:$T$50</c:f>
            </c:numRef>
          </c:val>
          <c:extLst>
            <c:ext xmlns:c16="http://schemas.microsoft.com/office/drawing/2014/chart" uri="{C3380CC4-5D6E-409C-BE32-E72D297353CC}">
              <c16:uniqueId val="{0000002C-EAAA-4AA2-8384-06318A3D70EF}"/>
            </c:ext>
          </c:extLst>
        </c:ser>
        <c:ser>
          <c:idx val="45"/>
          <c:order val="45"/>
          <c:tx>
            <c:strRef>
              <c:f>Calculations!$B$51</c:f>
              <c:strCache>
                <c:ptCount val="1"/>
                <c:pt idx="0">
                  <c:v>----</c:v>
                </c:pt>
              </c:strCache>
            </c:strRef>
          </c:tx>
          <c:spPr>
            <a:solidFill>
              <a:schemeClr val="accent4">
                <a:lumMod val="7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Calculations!$C$51:$T$51</c:f>
            </c:numRef>
          </c:val>
          <c:extLst>
            <c:ext xmlns:c16="http://schemas.microsoft.com/office/drawing/2014/chart" uri="{C3380CC4-5D6E-409C-BE32-E72D297353CC}">
              <c16:uniqueId val="{0000002D-EAAA-4AA2-8384-06318A3D70EF}"/>
            </c:ext>
          </c:extLst>
        </c:ser>
        <c:ser>
          <c:idx val="46"/>
          <c:order val="46"/>
          <c:tx>
            <c:strRef>
              <c:f>Calculations!$B$52</c:f>
              <c:strCache>
                <c:ptCount val="1"/>
                <c:pt idx="0">
                  <c:v>----</c:v>
                </c:pt>
              </c:strCache>
            </c:strRef>
          </c:tx>
          <c:spPr>
            <a:solidFill>
              <a:schemeClr val="accent5">
                <a:lumMod val="7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Calculations!$C$52:$T$52</c:f>
            </c:numRef>
          </c:val>
          <c:extLst>
            <c:ext xmlns:c16="http://schemas.microsoft.com/office/drawing/2014/chart" uri="{C3380CC4-5D6E-409C-BE32-E72D297353CC}">
              <c16:uniqueId val="{0000002E-EAAA-4AA2-8384-06318A3D70EF}"/>
            </c:ext>
          </c:extLst>
        </c:ser>
        <c:ser>
          <c:idx val="47"/>
          <c:order val="47"/>
          <c:tx>
            <c:strRef>
              <c:f>Calculations!$B$53</c:f>
              <c:strCache>
                <c:ptCount val="1"/>
                <c:pt idx="0">
                  <c:v>----</c:v>
                </c:pt>
              </c:strCache>
            </c:strRef>
          </c:tx>
          <c:spPr>
            <a:solidFill>
              <a:schemeClr val="accent6">
                <a:lumMod val="7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Calculations!$C$53:$T$53</c:f>
            </c:numRef>
          </c:val>
          <c:extLst>
            <c:ext xmlns:c16="http://schemas.microsoft.com/office/drawing/2014/chart" uri="{C3380CC4-5D6E-409C-BE32-E72D297353CC}">
              <c16:uniqueId val="{0000002F-EAAA-4AA2-8384-06318A3D70EF}"/>
            </c:ext>
          </c:extLst>
        </c:ser>
        <c:ser>
          <c:idx val="48"/>
          <c:order val="48"/>
          <c:tx>
            <c:strRef>
              <c:f>Calculations!$B$54</c:f>
              <c:strCache>
                <c:ptCount val="1"/>
                <c:pt idx="0">
                  <c:v>----</c:v>
                </c:pt>
              </c:strCache>
            </c:strRef>
          </c:tx>
          <c:spPr>
            <a:solidFill>
              <a:schemeClr val="accent1">
                <a:lumMod val="50000"/>
                <a:lumOff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Calculations!$C$54:$T$54</c:f>
            </c:numRef>
          </c:val>
          <c:extLst>
            <c:ext xmlns:c16="http://schemas.microsoft.com/office/drawing/2014/chart" uri="{C3380CC4-5D6E-409C-BE32-E72D297353CC}">
              <c16:uniqueId val="{00000030-EAAA-4AA2-8384-06318A3D70EF}"/>
            </c:ext>
          </c:extLst>
        </c:ser>
        <c:ser>
          <c:idx val="49"/>
          <c:order val="49"/>
          <c:tx>
            <c:strRef>
              <c:f>Calculations!$B$55</c:f>
              <c:strCache>
                <c:ptCount val="1"/>
                <c:pt idx="0">
                  <c:v>----</c:v>
                </c:pt>
              </c:strCache>
            </c:strRef>
          </c:tx>
          <c:spPr>
            <a:solidFill>
              <a:schemeClr val="accent2">
                <a:lumMod val="50000"/>
                <a:lumOff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Calculations!$C$55:$T$55</c:f>
            </c:numRef>
          </c:val>
          <c:extLst>
            <c:ext xmlns:c16="http://schemas.microsoft.com/office/drawing/2014/chart" uri="{C3380CC4-5D6E-409C-BE32-E72D297353CC}">
              <c16:uniqueId val="{00000031-EAAA-4AA2-8384-06318A3D70EF}"/>
            </c:ext>
          </c:extLst>
        </c:ser>
        <c:ser>
          <c:idx val="50"/>
          <c:order val="50"/>
          <c:tx>
            <c:strRef>
              <c:f>Calculations!$B$56</c:f>
              <c:strCache>
                <c:ptCount val="1"/>
                <c:pt idx="0">
                  <c:v>----</c:v>
                </c:pt>
              </c:strCache>
            </c:strRef>
          </c:tx>
          <c:spPr>
            <a:solidFill>
              <a:schemeClr val="accent3">
                <a:lumMod val="50000"/>
                <a:lumOff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Calculations!$C$56:$T$56</c:f>
            </c:numRef>
          </c:val>
          <c:extLst>
            <c:ext xmlns:c16="http://schemas.microsoft.com/office/drawing/2014/chart" uri="{C3380CC4-5D6E-409C-BE32-E72D297353CC}">
              <c16:uniqueId val="{00000032-EAAA-4AA2-8384-06318A3D70EF}"/>
            </c:ext>
          </c:extLst>
        </c:ser>
        <c:ser>
          <c:idx val="51"/>
          <c:order val="51"/>
          <c:tx>
            <c:strRef>
              <c:f>Calculations!$B$57</c:f>
              <c:strCache>
                <c:ptCount val="1"/>
                <c:pt idx="0">
                  <c:v>----</c:v>
                </c:pt>
              </c:strCache>
            </c:strRef>
          </c:tx>
          <c:spPr>
            <a:solidFill>
              <a:schemeClr val="accent4">
                <a:lumMod val="50000"/>
                <a:lumOff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Calculations!$C$57:$T$57</c:f>
            </c:numRef>
          </c:val>
          <c:extLst>
            <c:ext xmlns:c16="http://schemas.microsoft.com/office/drawing/2014/chart" uri="{C3380CC4-5D6E-409C-BE32-E72D297353CC}">
              <c16:uniqueId val="{00000033-EAAA-4AA2-8384-06318A3D70EF}"/>
            </c:ext>
          </c:extLst>
        </c:ser>
        <c:ser>
          <c:idx val="52"/>
          <c:order val="52"/>
          <c:tx>
            <c:strRef>
              <c:f>Calculations!$B$58</c:f>
              <c:strCache>
                <c:ptCount val="1"/>
                <c:pt idx="0">
                  <c:v>----</c:v>
                </c:pt>
              </c:strCache>
            </c:strRef>
          </c:tx>
          <c:spPr>
            <a:solidFill>
              <a:schemeClr val="accent5">
                <a:lumMod val="50000"/>
                <a:lumOff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Calculations!$C$58:$T$58</c:f>
            </c:numRef>
          </c:val>
          <c:extLst>
            <c:ext xmlns:c16="http://schemas.microsoft.com/office/drawing/2014/chart" uri="{C3380CC4-5D6E-409C-BE32-E72D297353CC}">
              <c16:uniqueId val="{00000034-EAAA-4AA2-8384-06318A3D70EF}"/>
            </c:ext>
          </c:extLst>
        </c:ser>
        <c:ser>
          <c:idx val="53"/>
          <c:order val="53"/>
          <c:tx>
            <c:strRef>
              <c:f>Calculations!$B$59</c:f>
              <c:strCache>
                <c:ptCount val="1"/>
                <c:pt idx="0">
                  <c:v>----</c:v>
                </c:pt>
              </c:strCache>
            </c:strRef>
          </c:tx>
          <c:spPr>
            <a:solidFill>
              <a:schemeClr val="accent6">
                <a:lumMod val="50000"/>
                <a:lumOff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Calculations!$C$59:$T$59</c:f>
            </c:numRef>
          </c:val>
          <c:extLst>
            <c:ext xmlns:c16="http://schemas.microsoft.com/office/drawing/2014/chart" uri="{C3380CC4-5D6E-409C-BE32-E72D297353CC}">
              <c16:uniqueId val="{00000035-EAAA-4AA2-8384-06318A3D70EF}"/>
            </c:ext>
          </c:extLst>
        </c:ser>
        <c:ser>
          <c:idx val="54"/>
          <c:order val="54"/>
          <c:tx>
            <c:strRef>
              <c:f>Calculations!$B$60</c:f>
              <c:strCache>
                <c:ptCount val="1"/>
                <c:pt idx="0">
                  <c:v>----</c:v>
                </c:pt>
              </c:strCache>
            </c:strRef>
          </c:tx>
          <c:spPr>
            <a:solidFill>
              <a:schemeClr val="accent1"/>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Calculations!$C$60:$T$60</c:f>
            </c:numRef>
          </c:val>
          <c:extLst>
            <c:ext xmlns:c16="http://schemas.microsoft.com/office/drawing/2014/chart" uri="{C3380CC4-5D6E-409C-BE32-E72D297353CC}">
              <c16:uniqueId val="{00000036-EAAA-4AA2-8384-06318A3D70EF}"/>
            </c:ext>
          </c:extLst>
        </c:ser>
        <c:ser>
          <c:idx val="55"/>
          <c:order val="55"/>
          <c:tx>
            <c:strRef>
              <c:f>Calculations!$B$61</c:f>
              <c:strCache>
                <c:ptCount val="1"/>
                <c:pt idx="0">
                  <c:v>----</c:v>
                </c:pt>
              </c:strCache>
            </c:strRef>
          </c:tx>
          <c:spPr>
            <a:solidFill>
              <a:schemeClr val="accent2"/>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Calculations!$C$61:$T$61</c:f>
            </c:numRef>
          </c:val>
          <c:extLst>
            <c:ext xmlns:c16="http://schemas.microsoft.com/office/drawing/2014/chart" uri="{C3380CC4-5D6E-409C-BE32-E72D297353CC}">
              <c16:uniqueId val="{00000037-EAAA-4AA2-8384-06318A3D70EF}"/>
            </c:ext>
          </c:extLst>
        </c:ser>
        <c:ser>
          <c:idx val="56"/>
          <c:order val="56"/>
          <c:tx>
            <c:strRef>
              <c:f>Calculations!$B$62</c:f>
              <c:strCache>
                <c:ptCount val="1"/>
                <c:pt idx="0">
                  <c:v>----</c:v>
                </c:pt>
              </c:strCache>
            </c:strRef>
          </c:tx>
          <c:spPr>
            <a:solidFill>
              <a:schemeClr val="accent3"/>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Calculations!$C$62:$T$62</c:f>
            </c:numRef>
          </c:val>
          <c:extLst>
            <c:ext xmlns:c16="http://schemas.microsoft.com/office/drawing/2014/chart" uri="{C3380CC4-5D6E-409C-BE32-E72D297353CC}">
              <c16:uniqueId val="{00000038-EAAA-4AA2-8384-06318A3D70EF}"/>
            </c:ext>
          </c:extLst>
        </c:ser>
        <c:ser>
          <c:idx val="57"/>
          <c:order val="57"/>
          <c:tx>
            <c:strRef>
              <c:f>Calculations!$B$63</c:f>
              <c:strCache>
                <c:ptCount val="1"/>
                <c:pt idx="0">
                  <c:v>----</c:v>
                </c:pt>
              </c:strCache>
            </c:strRef>
          </c:tx>
          <c:spPr>
            <a:solidFill>
              <a:schemeClr val="accent4"/>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Calculations!$C$63:$T$63</c:f>
            </c:numRef>
          </c:val>
          <c:extLst>
            <c:ext xmlns:c16="http://schemas.microsoft.com/office/drawing/2014/chart" uri="{C3380CC4-5D6E-409C-BE32-E72D297353CC}">
              <c16:uniqueId val="{00000039-EAAA-4AA2-8384-06318A3D70EF}"/>
            </c:ext>
          </c:extLst>
        </c:ser>
        <c:ser>
          <c:idx val="58"/>
          <c:order val="58"/>
          <c:tx>
            <c:strRef>
              <c:f>Calculations!$B$64</c:f>
              <c:strCache>
                <c:ptCount val="1"/>
                <c:pt idx="0">
                  <c:v>----</c:v>
                </c:pt>
              </c:strCache>
            </c:strRef>
          </c:tx>
          <c:spPr>
            <a:solidFill>
              <a:schemeClr val="accent5"/>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Calculations!$C$64:$T$64</c:f>
            </c:numRef>
          </c:val>
          <c:extLst>
            <c:ext xmlns:c16="http://schemas.microsoft.com/office/drawing/2014/chart" uri="{C3380CC4-5D6E-409C-BE32-E72D297353CC}">
              <c16:uniqueId val="{0000003A-EAAA-4AA2-8384-06318A3D70EF}"/>
            </c:ext>
          </c:extLst>
        </c:ser>
        <c:ser>
          <c:idx val="59"/>
          <c:order val="59"/>
          <c:tx>
            <c:strRef>
              <c:f>Calculations!$B$65</c:f>
              <c:strCache>
                <c:ptCount val="1"/>
                <c:pt idx="0">
                  <c:v>----</c:v>
                </c:pt>
              </c:strCache>
            </c:strRef>
          </c:tx>
          <c:spPr>
            <a:solidFill>
              <a:schemeClr val="accent6"/>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Calculations!$C$65:$T$65</c:f>
            </c:numRef>
          </c:val>
          <c:extLst>
            <c:ext xmlns:c16="http://schemas.microsoft.com/office/drawing/2014/chart" uri="{C3380CC4-5D6E-409C-BE32-E72D297353CC}">
              <c16:uniqueId val="{0000003B-EAAA-4AA2-8384-06318A3D70EF}"/>
            </c:ext>
          </c:extLst>
        </c:ser>
        <c:ser>
          <c:idx val="60"/>
          <c:order val="60"/>
          <c:tx>
            <c:strRef>
              <c:f>Calculations!$B$66</c:f>
              <c:strCache>
                <c:ptCount val="1"/>
                <c:pt idx="0">
                  <c:v>Electricity consumption</c:v>
                </c:pt>
              </c:strCache>
            </c:strRef>
          </c:tx>
          <c:spPr>
            <a:solidFill>
              <a:schemeClr val="accent5"/>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Calculations!$C$66:$T$66</c:f>
              <c:numCache>
                <c:formatCode>General</c:formatCode>
                <c:ptCount val="18"/>
                <c:pt idx="0">
                  <c:v>3.3868081343270829E-4</c:v>
                </c:pt>
                <c:pt idx="1">
                  <c:v>4.4623578544065887E-2</c:v>
                </c:pt>
                <c:pt idx="2">
                  <c:v>3.7820206563762976E-2</c:v>
                </c:pt>
                <c:pt idx="3">
                  <c:v>5.0415950951493024E-5</c:v>
                </c:pt>
                <c:pt idx="4">
                  <c:v>0.24583362934721159</c:v>
                </c:pt>
                <c:pt idx="5">
                  <c:v>1.178649594830416E-2</c:v>
                </c:pt>
                <c:pt idx="6">
                  <c:v>0.2127131363125547</c:v>
                </c:pt>
                <c:pt idx="7">
                  <c:v>1.0796504117798411E-3</c:v>
                </c:pt>
                <c:pt idx="8">
                  <c:v>4.445780445837366E-4</c:v>
                </c:pt>
                <c:pt idx="9">
                  <c:v>4.6264933965100348E-2</c:v>
                </c:pt>
                <c:pt idx="10">
                  <c:v>3.1980758365890343E-6</c:v>
                </c:pt>
                <c:pt idx="11">
                  <c:v>6.1727101986410111E-4</c:v>
                </c:pt>
                <c:pt idx="12">
                  <c:v>3.6435964635890669E-4</c:v>
                </c:pt>
                <c:pt idx="13">
                  <c:v>3.694702782167238E-4</c:v>
                </c:pt>
                <c:pt idx="14">
                  <c:v>1.1054504590592351E-7</c:v>
                </c:pt>
                <c:pt idx="15">
                  <c:v>1.0262967772663965E-3</c:v>
                </c:pt>
                <c:pt idx="16">
                  <c:v>0.96394122525618808</c:v>
                </c:pt>
                <c:pt idx="17">
                  <c:v>4.7790455942911935E-3</c:v>
                </c:pt>
              </c:numCache>
            </c:numRef>
          </c:val>
          <c:extLst>
            <c:ext xmlns:c16="http://schemas.microsoft.com/office/drawing/2014/chart" uri="{C3380CC4-5D6E-409C-BE32-E72D297353CC}">
              <c16:uniqueId val="{0000003C-EAAA-4AA2-8384-06318A3D70EF}"/>
            </c:ext>
          </c:extLst>
        </c:ser>
        <c:ser>
          <c:idx val="61"/>
          <c:order val="61"/>
          <c:tx>
            <c:strRef>
              <c:f>Calculations!$B$67</c:f>
              <c:strCache>
                <c:ptCount val="1"/>
                <c:pt idx="0">
                  <c:v>Tap water</c:v>
                </c:pt>
              </c:strCache>
            </c:strRef>
          </c:tx>
          <c:spPr>
            <a:solidFill>
              <a:schemeClr val="accent2">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Calculations!$C$67:$T$67</c:f>
              <c:numCache>
                <c:formatCode>General</c:formatCode>
                <c:ptCount val="18"/>
                <c:pt idx="0">
                  <c:v>8.3621513704104303E-8</c:v>
                </c:pt>
                <c:pt idx="1">
                  <c:v>1.0425052352916001E-5</c:v>
                </c:pt>
                <c:pt idx="2">
                  <c:v>3.2925760026679181E-6</c:v>
                </c:pt>
                <c:pt idx="3">
                  <c:v>1.3239966964269011E-8</c:v>
                </c:pt>
                <c:pt idx="4">
                  <c:v>4.7802953973885016E-5</c:v>
                </c:pt>
                <c:pt idx="5">
                  <c:v>4.322403596428345E-5</c:v>
                </c:pt>
                <c:pt idx="6">
                  <c:v>5.5831617473014466E-5</c:v>
                </c:pt>
                <c:pt idx="7">
                  <c:v>1.1147880597455255E-6</c:v>
                </c:pt>
                <c:pt idx="8">
                  <c:v>5.2780168021853154E-7</c:v>
                </c:pt>
                <c:pt idx="9">
                  <c:v>4.4321787589718957E-6</c:v>
                </c:pt>
                <c:pt idx="10">
                  <c:v>2.2404665741593429E-9</c:v>
                </c:pt>
                <c:pt idx="11">
                  <c:v>7.1402028417921699E-7</c:v>
                </c:pt>
                <c:pt idx="12">
                  <c:v>1.1280831009392657E-7</c:v>
                </c:pt>
                <c:pt idx="13">
                  <c:v>1.1601625800251427E-7</c:v>
                </c:pt>
                <c:pt idx="14">
                  <c:v>1.9377237945182244E-11</c:v>
                </c:pt>
                <c:pt idx="15">
                  <c:v>1.9024247221298861E-7</c:v>
                </c:pt>
                <c:pt idx="16">
                  <c:v>2.5756515974167574E-4</c:v>
                </c:pt>
                <c:pt idx="17">
                  <c:v>1.0132741880899997E-4</c:v>
                </c:pt>
              </c:numCache>
            </c:numRef>
          </c:val>
          <c:extLst>
            <c:ext xmlns:c16="http://schemas.microsoft.com/office/drawing/2014/chart" uri="{C3380CC4-5D6E-409C-BE32-E72D297353CC}">
              <c16:uniqueId val="{0000003D-EAAA-4AA2-8384-06318A3D70EF}"/>
            </c:ext>
          </c:extLst>
        </c:ser>
        <c:ser>
          <c:idx val="62"/>
          <c:order val="62"/>
          <c:tx>
            <c:strRef>
              <c:f>Calculations!$B$68</c:f>
              <c:strCache>
                <c:ptCount val="1"/>
                <c:pt idx="0">
                  <c:v>----</c:v>
                </c:pt>
              </c:strCache>
            </c:strRef>
          </c:tx>
          <c:spPr>
            <a:solidFill>
              <a:schemeClr val="accent3">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Calculations!$C$68:$T$68</c:f>
            </c:numRef>
          </c:val>
          <c:extLst>
            <c:ext xmlns:c16="http://schemas.microsoft.com/office/drawing/2014/chart" uri="{C3380CC4-5D6E-409C-BE32-E72D297353CC}">
              <c16:uniqueId val="{0000003E-EAAA-4AA2-8384-06318A3D70EF}"/>
            </c:ext>
          </c:extLst>
        </c:ser>
        <c:ser>
          <c:idx val="63"/>
          <c:order val="63"/>
          <c:tx>
            <c:strRef>
              <c:f>Calculations!$B$69</c:f>
              <c:strCache>
                <c:ptCount val="1"/>
                <c:pt idx="0">
                  <c:v>----</c:v>
                </c:pt>
              </c:strCache>
            </c:strRef>
          </c:tx>
          <c:spPr>
            <a:solidFill>
              <a:schemeClr val="accent4">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Calculations!$C$69:$T$69</c:f>
            </c:numRef>
          </c:val>
          <c:extLst>
            <c:ext xmlns:c16="http://schemas.microsoft.com/office/drawing/2014/chart" uri="{C3380CC4-5D6E-409C-BE32-E72D297353CC}">
              <c16:uniqueId val="{0000003F-EAAA-4AA2-8384-06318A3D70EF}"/>
            </c:ext>
          </c:extLst>
        </c:ser>
        <c:ser>
          <c:idx val="64"/>
          <c:order val="64"/>
          <c:tx>
            <c:strRef>
              <c:f>Calculations!$B$70</c:f>
              <c:strCache>
                <c:ptCount val="1"/>
                <c:pt idx="0">
                  <c:v>----</c:v>
                </c:pt>
              </c:strCache>
            </c:strRef>
          </c:tx>
          <c:spPr>
            <a:solidFill>
              <a:schemeClr val="accent5">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Calculations!$C$70:$T$70</c:f>
            </c:numRef>
          </c:val>
          <c:extLst>
            <c:ext xmlns:c16="http://schemas.microsoft.com/office/drawing/2014/chart" uri="{C3380CC4-5D6E-409C-BE32-E72D297353CC}">
              <c16:uniqueId val="{00000040-EAAA-4AA2-8384-06318A3D70EF}"/>
            </c:ext>
          </c:extLst>
        </c:ser>
        <c:ser>
          <c:idx val="65"/>
          <c:order val="65"/>
          <c:tx>
            <c:strRef>
              <c:f>Calculations!$B$71</c:f>
              <c:strCache>
                <c:ptCount val="1"/>
                <c:pt idx="0">
                  <c:v>----</c:v>
                </c:pt>
              </c:strCache>
            </c:strRef>
          </c:tx>
          <c:spPr>
            <a:solidFill>
              <a:schemeClr val="accent6">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Calculations!$C$71:$T$71</c:f>
            </c:numRef>
          </c:val>
          <c:extLst>
            <c:ext xmlns:c16="http://schemas.microsoft.com/office/drawing/2014/chart" uri="{C3380CC4-5D6E-409C-BE32-E72D297353CC}">
              <c16:uniqueId val="{00000041-EAAA-4AA2-8384-06318A3D70EF}"/>
            </c:ext>
          </c:extLst>
        </c:ser>
        <c:ser>
          <c:idx val="66"/>
          <c:order val="66"/>
          <c:tx>
            <c:strRef>
              <c:f>Calculations!$B$72</c:f>
              <c:strCache>
                <c:ptCount val="1"/>
                <c:pt idx="0">
                  <c:v>----</c:v>
                </c:pt>
              </c:strCache>
            </c:strRef>
          </c:tx>
          <c:spPr>
            <a:solidFill>
              <a:schemeClr val="accent1">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Calculations!$C$72:$T$72</c:f>
            </c:numRef>
          </c:val>
          <c:extLst>
            <c:ext xmlns:c16="http://schemas.microsoft.com/office/drawing/2014/chart" uri="{C3380CC4-5D6E-409C-BE32-E72D297353CC}">
              <c16:uniqueId val="{00000042-EAAA-4AA2-8384-06318A3D70EF}"/>
            </c:ext>
          </c:extLst>
        </c:ser>
        <c:ser>
          <c:idx val="67"/>
          <c:order val="67"/>
          <c:tx>
            <c:strRef>
              <c:f>Calculations!$B$73</c:f>
              <c:strCache>
                <c:ptCount val="1"/>
                <c:pt idx="0">
                  <c:v>----</c:v>
                </c:pt>
              </c:strCache>
            </c:strRef>
          </c:tx>
          <c:spPr>
            <a:solidFill>
              <a:schemeClr val="accent2">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Calculations!$C$73:$T$73</c:f>
            </c:numRef>
          </c:val>
          <c:extLst>
            <c:ext xmlns:c16="http://schemas.microsoft.com/office/drawing/2014/chart" uri="{C3380CC4-5D6E-409C-BE32-E72D297353CC}">
              <c16:uniqueId val="{00000043-EAAA-4AA2-8384-06318A3D70EF}"/>
            </c:ext>
          </c:extLst>
        </c:ser>
        <c:ser>
          <c:idx val="68"/>
          <c:order val="68"/>
          <c:tx>
            <c:strRef>
              <c:f>Calculations!$B$74</c:f>
              <c:strCache>
                <c:ptCount val="1"/>
                <c:pt idx="0">
                  <c:v>----</c:v>
                </c:pt>
              </c:strCache>
            </c:strRef>
          </c:tx>
          <c:spPr>
            <a:solidFill>
              <a:schemeClr val="accent3">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Calculations!$C$74:$T$74</c:f>
            </c:numRef>
          </c:val>
          <c:extLst>
            <c:ext xmlns:c16="http://schemas.microsoft.com/office/drawing/2014/chart" uri="{C3380CC4-5D6E-409C-BE32-E72D297353CC}">
              <c16:uniqueId val="{00000044-EAAA-4AA2-8384-06318A3D70EF}"/>
            </c:ext>
          </c:extLst>
        </c:ser>
        <c:ser>
          <c:idx val="69"/>
          <c:order val="69"/>
          <c:tx>
            <c:strRef>
              <c:f>Calculations!$B$75</c:f>
              <c:strCache>
                <c:ptCount val="1"/>
                <c:pt idx="0">
                  <c:v>----</c:v>
                </c:pt>
              </c:strCache>
            </c:strRef>
          </c:tx>
          <c:spPr>
            <a:solidFill>
              <a:schemeClr val="accent4">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Calculations!$C$75:$T$75</c:f>
            </c:numRef>
          </c:val>
          <c:extLst>
            <c:ext xmlns:c16="http://schemas.microsoft.com/office/drawing/2014/chart" uri="{C3380CC4-5D6E-409C-BE32-E72D297353CC}">
              <c16:uniqueId val="{00000045-EAAA-4AA2-8384-06318A3D70EF}"/>
            </c:ext>
          </c:extLst>
        </c:ser>
        <c:ser>
          <c:idx val="70"/>
          <c:order val="70"/>
          <c:tx>
            <c:strRef>
              <c:f>Calculations!$B$76</c:f>
              <c:strCache>
                <c:ptCount val="1"/>
                <c:pt idx="0">
                  <c:v>----</c:v>
                </c:pt>
              </c:strCache>
            </c:strRef>
          </c:tx>
          <c:spPr>
            <a:solidFill>
              <a:schemeClr val="accent5">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Calculations!$C$76:$T$76</c:f>
            </c:numRef>
          </c:val>
          <c:extLst>
            <c:ext xmlns:c16="http://schemas.microsoft.com/office/drawing/2014/chart" uri="{C3380CC4-5D6E-409C-BE32-E72D297353CC}">
              <c16:uniqueId val="{00000046-EAAA-4AA2-8384-06318A3D70EF}"/>
            </c:ext>
          </c:extLst>
        </c:ser>
        <c:ser>
          <c:idx val="71"/>
          <c:order val="71"/>
          <c:tx>
            <c:strRef>
              <c:f>Calculations!$B$77</c:f>
              <c:strCache>
                <c:ptCount val="1"/>
                <c:pt idx="0">
                  <c:v>----</c:v>
                </c:pt>
              </c:strCache>
            </c:strRef>
          </c:tx>
          <c:spPr>
            <a:solidFill>
              <a:schemeClr val="accent6">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Calculations!$C$77:$T$77</c:f>
            </c:numRef>
          </c:val>
          <c:extLst>
            <c:ext xmlns:c16="http://schemas.microsoft.com/office/drawing/2014/chart" uri="{C3380CC4-5D6E-409C-BE32-E72D297353CC}">
              <c16:uniqueId val="{00000047-EAAA-4AA2-8384-06318A3D70EF}"/>
            </c:ext>
          </c:extLst>
        </c:ser>
        <c:ser>
          <c:idx val="72"/>
          <c:order val="72"/>
          <c:tx>
            <c:strRef>
              <c:f>Calculations!$B$78</c:f>
              <c:strCache>
                <c:ptCount val="1"/>
                <c:pt idx="0">
                  <c:v>----</c:v>
                </c:pt>
              </c:strCache>
            </c:strRef>
          </c:tx>
          <c:spPr>
            <a:solidFill>
              <a:schemeClr val="accent1">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Calculations!$C$78:$T$78</c:f>
            </c:numRef>
          </c:val>
          <c:extLst>
            <c:ext xmlns:c16="http://schemas.microsoft.com/office/drawing/2014/chart" uri="{C3380CC4-5D6E-409C-BE32-E72D297353CC}">
              <c16:uniqueId val="{00000048-EAAA-4AA2-8384-06318A3D70EF}"/>
            </c:ext>
          </c:extLst>
        </c:ser>
        <c:ser>
          <c:idx val="73"/>
          <c:order val="73"/>
          <c:tx>
            <c:strRef>
              <c:f>Calculations!$B$79</c:f>
              <c:strCache>
                <c:ptCount val="1"/>
                <c:pt idx="0">
                  <c:v>----</c:v>
                </c:pt>
              </c:strCache>
            </c:strRef>
          </c:tx>
          <c:spPr>
            <a:solidFill>
              <a:schemeClr val="accent2">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Calculations!$C$79:$T$79</c:f>
            </c:numRef>
          </c:val>
          <c:extLst>
            <c:ext xmlns:c16="http://schemas.microsoft.com/office/drawing/2014/chart" uri="{C3380CC4-5D6E-409C-BE32-E72D297353CC}">
              <c16:uniqueId val="{00000049-EAAA-4AA2-8384-06318A3D70EF}"/>
            </c:ext>
          </c:extLst>
        </c:ser>
        <c:ser>
          <c:idx val="74"/>
          <c:order val="74"/>
          <c:tx>
            <c:strRef>
              <c:f>Calculations!$B$80</c:f>
              <c:strCache>
                <c:ptCount val="1"/>
                <c:pt idx="0">
                  <c:v>----</c:v>
                </c:pt>
              </c:strCache>
            </c:strRef>
          </c:tx>
          <c:spPr>
            <a:solidFill>
              <a:schemeClr val="accent3">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Calculations!$C$80:$T$80</c:f>
            </c:numRef>
          </c:val>
          <c:extLst>
            <c:ext xmlns:c16="http://schemas.microsoft.com/office/drawing/2014/chart" uri="{C3380CC4-5D6E-409C-BE32-E72D297353CC}">
              <c16:uniqueId val="{0000004A-EAAA-4AA2-8384-06318A3D70EF}"/>
            </c:ext>
          </c:extLst>
        </c:ser>
        <c:ser>
          <c:idx val="75"/>
          <c:order val="75"/>
          <c:tx>
            <c:strRef>
              <c:f>Calculations!$B$81</c:f>
              <c:strCache>
                <c:ptCount val="1"/>
                <c:pt idx="0">
                  <c:v>----</c:v>
                </c:pt>
              </c:strCache>
            </c:strRef>
          </c:tx>
          <c:spPr>
            <a:solidFill>
              <a:schemeClr val="accent4">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Calculations!$C$81:$T$81</c:f>
            </c:numRef>
          </c:val>
          <c:extLst>
            <c:ext xmlns:c16="http://schemas.microsoft.com/office/drawing/2014/chart" uri="{C3380CC4-5D6E-409C-BE32-E72D297353CC}">
              <c16:uniqueId val="{0000004B-EAAA-4AA2-8384-06318A3D70EF}"/>
            </c:ext>
          </c:extLst>
        </c:ser>
        <c:ser>
          <c:idx val="76"/>
          <c:order val="76"/>
          <c:tx>
            <c:strRef>
              <c:f>Calculations!$B$82</c:f>
              <c:strCache>
                <c:ptCount val="1"/>
                <c:pt idx="0">
                  <c:v>----</c:v>
                </c:pt>
              </c:strCache>
            </c:strRef>
          </c:tx>
          <c:spPr>
            <a:solidFill>
              <a:schemeClr val="accent5">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Calculations!$C$82:$T$82</c:f>
            </c:numRef>
          </c:val>
          <c:extLst>
            <c:ext xmlns:c16="http://schemas.microsoft.com/office/drawing/2014/chart" uri="{C3380CC4-5D6E-409C-BE32-E72D297353CC}">
              <c16:uniqueId val="{0000004C-EAAA-4AA2-8384-06318A3D70EF}"/>
            </c:ext>
          </c:extLst>
        </c:ser>
        <c:ser>
          <c:idx val="77"/>
          <c:order val="77"/>
          <c:tx>
            <c:strRef>
              <c:f>Calculations!$B$83</c:f>
              <c:strCache>
                <c:ptCount val="1"/>
                <c:pt idx="0">
                  <c:v>----</c:v>
                </c:pt>
              </c:strCache>
            </c:strRef>
          </c:tx>
          <c:spPr>
            <a:solidFill>
              <a:schemeClr val="accent6">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Calculations!$C$83:$T$83</c:f>
            </c:numRef>
          </c:val>
          <c:extLst>
            <c:ext xmlns:c16="http://schemas.microsoft.com/office/drawing/2014/chart" uri="{C3380CC4-5D6E-409C-BE32-E72D297353CC}">
              <c16:uniqueId val="{0000004D-EAAA-4AA2-8384-06318A3D70EF}"/>
            </c:ext>
          </c:extLst>
        </c:ser>
        <c:ser>
          <c:idx val="78"/>
          <c:order val="78"/>
          <c:tx>
            <c:strRef>
              <c:f>Calculations!$B$84</c:f>
              <c:strCache>
                <c:ptCount val="1"/>
                <c:pt idx="0">
                  <c:v>----</c:v>
                </c:pt>
              </c:strCache>
            </c:strRef>
          </c:tx>
          <c:spPr>
            <a:solidFill>
              <a:schemeClr val="accent1">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Calculations!$C$84:$T$84</c:f>
            </c:numRef>
          </c:val>
          <c:extLst>
            <c:ext xmlns:c16="http://schemas.microsoft.com/office/drawing/2014/chart" uri="{C3380CC4-5D6E-409C-BE32-E72D297353CC}">
              <c16:uniqueId val="{0000004E-EAAA-4AA2-8384-06318A3D70EF}"/>
            </c:ext>
          </c:extLst>
        </c:ser>
        <c:ser>
          <c:idx val="79"/>
          <c:order val="79"/>
          <c:tx>
            <c:strRef>
              <c:f>Calculations!$B$85</c:f>
              <c:strCache>
                <c:ptCount val="1"/>
                <c:pt idx="0">
                  <c:v>----</c:v>
                </c:pt>
              </c:strCache>
            </c:strRef>
          </c:tx>
          <c:spPr>
            <a:solidFill>
              <a:schemeClr val="accent2">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Calculations!$C$85:$T$85</c:f>
            </c:numRef>
          </c:val>
          <c:extLst>
            <c:ext xmlns:c16="http://schemas.microsoft.com/office/drawing/2014/chart" uri="{C3380CC4-5D6E-409C-BE32-E72D297353CC}">
              <c16:uniqueId val="{0000004F-EAAA-4AA2-8384-06318A3D70EF}"/>
            </c:ext>
          </c:extLst>
        </c:ser>
        <c:ser>
          <c:idx val="80"/>
          <c:order val="80"/>
          <c:tx>
            <c:strRef>
              <c:f>Calculations!$B$86</c:f>
              <c:strCache>
                <c:ptCount val="1"/>
                <c:pt idx="0">
                  <c:v>----</c:v>
                </c:pt>
              </c:strCache>
            </c:strRef>
          </c:tx>
          <c:spPr>
            <a:solidFill>
              <a:schemeClr val="accent3">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Calculations!$C$86:$T$86</c:f>
            </c:numRef>
          </c:val>
          <c:extLst>
            <c:ext xmlns:c16="http://schemas.microsoft.com/office/drawing/2014/chart" uri="{C3380CC4-5D6E-409C-BE32-E72D297353CC}">
              <c16:uniqueId val="{00000050-EAAA-4AA2-8384-06318A3D70EF}"/>
            </c:ext>
          </c:extLst>
        </c:ser>
        <c:ser>
          <c:idx val="81"/>
          <c:order val="81"/>
          <c:tx>
            <c:strRef>
              <c:f>Calculations!$B$87</c:f>
              <c:strCache>
                <c:ptCount val="1"/>
                <c:pt idx="0">
                  <c:v>----</c:v>
                </c:pt>
              </c:strCache>
            </c:strRef>
          </c:tx>
          <c:spPr>
            <a:solidFill>
              <a:schemeClr val="accent4">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Calculations!$C$87:$T$87</c:f>
            </c:numRef>
          </c:val>
          <c:extLst>
            <c:ext xmlns:c16="http://schemas.microsoft.com/office/drawing/2014/chart" uri="{C3380CC4-5D6E-409C-BE32-E72D297353CC}">
              <c16:uniqueId val="{00000051-EAAA-4AA2-8384-06318A3D70EF}"/>
            </c:ext>
          </c:extLst>
        </c:ser>
        <c:ser>
          <c:idx val="82"/>
          <c:order val="82"/>
          <c:tx>
            <c:strRef>
              <c:f>Calculations!$B$88</c:f>
              <c:strCache>
                <c:ptCount val="1"/>
                <c:pt idx="0">
                  <c:v>----</c:v>
                </c:pt>
              </c:strCache>
            </c:strRef>
          </c:tx>
          <c:spPr>
            <a:solidFill>
              <a:schemeClr val="accent5">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Calculations!$C$88:$T$88</c:f>
            </c:numRef>
          </c:val>
          <c:extLst>
            <c:ext xmlns:c16="http://schemas.microsoft.com/office/drawing/2014/chart" uri="{C3380CC4-5D6E-409C-BE32-E72D297353CC}">
              <c16:uniqueId val="{00000052-EAAA-4AA2-8384-06318A3D70EF}"/>
            </c:ext>
          </c:extLst>
        </c:ser>
        <c:ser>
          <c:idx val="83"/>
          <c:order val="83"/>
          <c:tx>
            <c:strRef>
              <c:f>Calculations!$B$89</c:f>
              <c:strCache>
                <c:ptCount val="1"/>
                <c:pt idx="0">
                  <c:v>----</c:v>
                </c:pt>
              </c:strCache>
            </c:strRef>
          </c:tx>
          <c:spPr>
            <a:solidFill>
              <a:schemeClr val="accent6">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Calculations!$C$89:$T$89</c:f>
            </c:numRef>
          </c:val>
          <c:extLst>
            <c:ext xmlns:c16="http://schemas.microsoft.com/office/drawing/2014/chart" uri="{C3380CC4-5D6E-409C-BE32-E72D297353CC}">
              <c16:uniqueId val="{00000053-EAAA-4AA2-8384-06318A3D70EF}"/>
            </c:ext>
          </c:extLst>
        </c:ser>
        <c:ser>
          <c:idx val="84"/>
          <c:order val="84"/>
          <c:tx>
            <c:strRef>
              <c:f>Calculations!$B$90</c:f>
              <c:strCache>
                <c:ptCount val="1"/>
                <c:pt idx="0">
                  <c:v>----</c:v>
                </c:pt>
              </c:strCache>
            </c:strRef>
          </c:tx>
          <c:spPr>
            <a:solidFill>
              <a:schemeClr val="accent1">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Calculations!$C$90:$T$90</c:f>
            </c:numRef>
          </c:val>
          <c:extLst>
            <c:ext xmlns:c16="http://schemas.microsoft.com/office/drawing/2014/chart" uri="{C3380CC4-5D6E-409C-BE32-E72D297353CC}">
              <c16:uniqueId val="{00000054-EAAA-4AA2-8384-06318A3D70EF}"/>
            </c:ext>
          </c:extLst>
        </c:ser>
        <c:ser>
          <c:idx val="85"/>
          <c:order val="85"/>
          <c:tx>
            <c:strRef>
              <c:f>Calculations!$B$91</c:f>
              <c:strCache>
                <c:ptCount val="1"/>
                <c:pt idx="0">
                  <c:v>----</c:v>
                </c:pt>
              </c:strCache>
            </c:strRef>
          </c:tx>
          <c:spPr>
            <a:solidFill>
              <a:schemeClr val="accent2">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Calculations!$C$91:$T$91</c:f>
            </c:numRef>
          </c:val>
          <c:extLst>
            <c:ext xmlns:c16="http://schemas.microsoft.com/office/drawing/2014/chart" uri="{C3380CC4-5D6E-409C-BE32-E72D297353CC}">
              <c16:uniqueId val="{00000055-EAAA-4AA2-8384-06318A3D70EF}"/>
            </c:ext>
          </c:extLst>
        </c:ser>
        <c:ser>
          <c:idx val="86"/>
          <c:order val="86"/>
          <c:tx>
            <c:strRef>
              <c:f>Calculations!$B$92</c:f>
              <c:strCache>
                <c:ptCount val="1"/>
                <c:pt idx="0">
                  <c:v>----</c:v>
                </c:pt>
              </c:strCache>
            </c:strRef>
          </c:tx>
          <c:spPr>
            <a:solidFill>
              <a:schemeClr val="accent3">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Calculations!$C$92:$T$92</c:f>
            </c:numRef>
          </c:val>
          <c:extLst>
            <c:ext xmlns:c16="http://schemas.microsoft.com/office/drawing/2014/chart" uri="{C3380CC4-5D6E-409C-BE32-E72D297353CC}">
              <c16:uniqueId val="{00000056-EAAA-4AA2-8384-06318A3D70EF}"/>
            </c:ext>
          </c:extLst>
        </c:ser>
        <c:ser>
          <c:idx val="87"/>
          <c:order val="87"/>
          <c:tx>
            <c:strRef>
              <c:f>Calculations!$B$93</c:f>
              <c:strCache>
                <c:ptCount val="1"/>
                <c:pt idx="0">
                  <c:v>----</c:v>
                </c:pt>
              </c:strCache>
            </c:strRef>
          </c:tx>
          <c:spPr>
            <a:solidFill>
              <a:schemeClr val="accent4">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Calculations!$C$93:$T$93</c:f>
            </c:numRef>
          </c:val>
          <c:extLst>
            <c:ext xmlns:c16="http://schemas.microsoft.com/office/drawing/2014/chart" uri="{C3380CC4-5D6E-409C-BE32-E72D297353CC}">
              <c16:uniqueId val="{00000057-EAAA-4AA2-8384-06318A3D70EF}"/>
            </c:ext>
          </c:extLst>
        </c:ser>
        <c:ser>
          <c:idx val="88"/>
          <c:order val="88"/>
          <c:tx>
            <c:strRef>
              <c:f>Calculations!$B$94</c:f>
              <c:strCache>
                <c:ptCount val="1"/>
                <c:pt idx="0">
                  <c:v>----</c:v>
                </c:pt>
              </c:strCache>
            </c:strRef>
          </c:tx>
          <c:spPr>
            <a:solidFill>
              <a:schemeClr val="accent5">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Calculations!$C$94:$T$94</c:f>
            </c:numRef>
          </c:val>
          <c:extLst>
            <c:ext xmlns:c16="http://schemas.microsoft.com/office/drawing/2014/chart" uri="{C3380CC4-5D6E-409C-BE32-E72D297353CC}">
              <c16:uniqueId val="{00000058-EAAA-4AA2-8384-06318A3D70EF}"/>
            </c:ext>
          </c:extLst>
        </c:ser>
        <c:ser>
          <c:idx val="89"/>
          <c:order val="89"/>
          <c:tx>
            <c:strRef>
              <c:f>Calculations!$B$95</c:f>
              <c:strCache>
                <c:ptCount val="1"/>
                <c:pt idx="0">
                  <c:v>----</c:v>
                </c:pt>
              </c:strCache>
            </c:strRef>
          </c:tx>
          <c:spPr>
            <a:solidFill>
              <a:schemeClr val="accent6">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Calculations!$C$95:$T$95</c:f>
            </c:numRef>
          </c:val>
          <c:extLst>
            <c:ext xmlns:c16="http://schemas.microsoft.com/office/drawing/2014/chart" uri="{C3380CC4-5D6E-409C-BE32-E72D297353CC}">
              <c16:uniqueId val="{00000059-EAAA-4AA2-8384-06318A3D70EF}"/>
            </c:ext>
          </c:extLst>
        </c:ser>
        <c:ser>
          <c:idx val="90"/>
          <c:order val="90"/>
          <c:tx>
            <c:strRef>
              <c:f>Calculations!$B$96</c:f>
              <c:strCache>
                <c:ptCount val="1"/>
                <c:pt idx="0">
                  <c:v>----</c:v>
                </c:pt>
              </c:strCache>
            </c:strRef>
          </c:tx>
          <c:spPr>
            <a:solidFill>
              <a:schemeClr val="accent1">
                <a:lumMod val="70000"/>
                <a:lumOff val="3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Calculations!$C$96:$T$96</c:f>
            </c:numRef>
          </c:val>
          <c:extLst>
            <c:ext xmlns:c16="http://schemas.microsoft.com/office/drawing/2014/chart" uri="{C3380CC4-5D6E-409C-BE32-E72D297353CC}">
              <c16:uniqueId val="{0000005A-EAAA-4AA2-8384-06318A3D70EF}"/>
            </c:ext>
          </c:extLst>
        </c:ser>
        <c:dLbls>
          <c:showLegendKey val="0"/>
          <c:showVal val="0"/>
          <c:showCatName val="0"/>
          <c:showSerName val="0"/>
          <c:showPercent val="0"/>
          <c:showBubbleSize val="0"/>
        </c:dLbls>
        <c:gapWidth val="150"/>
        <c:overlap val="100"/>
        <c:axId val="1324556207"/>
        <c:axId val="303019807"/>
      </c:barChart>
      <c:catAx>
        <c:axId val="1324556207"/>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Palatino Linotype" panose="02040502050505030304" pitchFamily="18" charset="0"/>
                    <a:ea typeface="+mn-ea"/>
                    <a:cs typeface="+mn-cs"/>
                  </a:defRPr>
                </a:pPr>
                <a:r>
                  <a:rPr lang="es-CO" b="1"/>
                  <a:t>Impact categories</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Palatino Linotype" panose="02040502050505030304" pitchFamily="18" charset="0"/>
                <a:ea typeface="+mn-ea"/>
                <a:cs typeface="+mn-cs"/>
              </a:defRPr>
            </a:pPr>
            <a:endParaRPr lang="es-CO"/>
          </a:p>
        </c:txPr>
        <c:crossAx val="303019807"/>
        <c:crosses val="autoZero"/>
        <c:auto val="1"/>
        <c:lblAlgn val="ctr"/>
        <c:lblOffset val="100"/>
        <c:noMultiLvlLbl val="0"/>
      </c:catAx>
      <c:valAx>
        <c:axId val="303019807"/>
        <c:scaling>
          <c:orientation val="minMax"/>
          <c:min val="0"/>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Palatino Linotype" panose="02040502050505030304" pitchFamily="18" charset="0"/>
                    <a:ea typeface="+mn-ea"/>
                    <a:cs typeface="+mn-cs"/>
                  </a:defRPr>
                </a:pPr>
                <a:r>
                  <a:rPr lang="es-CO" b="1"/>
                  <a:t>% contribution</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Palatino Linotype" panose="02040502050505030304" pitchFamily="18" charset="0"/>
                <a:ea typeface="+mn-ea"/>
                <a:cs typeface="+mn-cs"/>
              </a:defRPr>
            </a:pPr>
            <a:endParaRPr lang="es-CO"/>
          </a:p>
        </c:txPr>
        <c:crossAx val="1324556207"/>
        <c:crosses val="autoZero"/>
        <c:crossBetween val="between"/>
      </c:valAx>
      <c:spPr>
        <a:noFill/>
        <a:ln>
          <a:solidFill>
            <a:sysClr val="windowText" lastClr="000000"/>
          </a:solidFill>
        </a:ln>
        <a:effectLst/>
      </c:spPr>
    </c:plotArea>
    <c:legend>
      <c:legendPos val="r"/>
      <c:layout>
        <c:manualLayout>
          <c:xMode val="edge"/>
          <c:yMode val="edge"/>
          <c:x val="0.72600074294470418"/>
          <c:y val="9.233268684858531E-2"/>
          <c:w val="0.25617827917473945"/>
          <c:h val="0.7495580098611899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alatino Linotype" panose="02040502050505030304" pitchFamily="18" charset="0"/>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Palatino Linotype" panose="02040502050505030304" pitchFamily="18" charset="0"/>
                <a:ea typeface="+mn-ea"/>
                <a:cs typeface="+mn-cs"/>
              </a:defRPr>
            </a:pPr>
            <a:r>
              <a:rPr lang="es-CO" b="1"/>
              <a:t>Process 2</a:t>
            </a:r>
          </a:p>
        </c:rich>
      </c:tx>
      <c:layout>
        <c:manualLayout>
          <c:xMode val="edge"/>
          <c:yMode val="edge"/>
          <c:x val="0.35101254280478966"/>
          <c:y val="2.308801959027552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barChart>
        <c:barDir val="col"/>
        <c:grouping val="percentStacked"/>
        <c:varyColors val="0"/>
        <c:ser>
          <c:idx val="0"/>
          <c:order val="0"/>
          <c:tx>
            <c:strRef>
              <c:f>Calculations!$B$103</c:f>
              <c:strCache>
                <c:ptCount val="1"/>
                <c:pt idx="0">
                  <c:v>Polymethyl methacrylate</c:v>
                </c:pt>
              </c:strCache>
            </c:strRef>
          </c:tx>
          <c:spPr>
            <a:solidFill>
              <a:schemeClr val="accent1"/>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Calculations!$C$103:$T$103</c:f>
              <c:numCache>
                <c:formatCode>General</c:formatCode>
                <c:ptCount val="18"/>
                <c:pt idx="0">
                  <c:v>1.0860109085457245E-2</c:v>
                </c:pt>
                <c:pt idx="1">
                  <c:v>2.8968161648462001</c:v>
                </c:pt>
                <c:pt idx="2">
                  <c:v>4.3606382193133696E-2</c:v>
                </c:pt>
                <c:pt idx="3">
                  <c:v>3.4184933973018721E-4</c:v>
                </c:pt>
                <c:pt idx="4">
                  <c:v>9.0846158703226472</c:v>
                </c:pt>
                <c:pt idx="5">
                  <c:v>0.18715162109513228</c:v>
                </c:pt>
                <c:pt idx="6">
                  <c:v>0.98258100967105044</c:v>
                </c:pt>
                <c:pt idx="7">
                  <c:v>3.1817705158204979E-3</c:v>
                </c:pt>
                <c:pt idx="8">
                  <c:v>3.860674577728593E-3</c:v>
                </c:pt>
                <c:pt idx="9">
                  <c:v>5.9526635948527529E-2</c:v>
                </c:pt>
                <c:pt idx="10">
                  <c:v>5.2164422501211922E-4</c:v>
                </c:pt>
                <c:pt idx="11">
                  <c:v>1.1452655022257312E-3</c:v>
                </c:pt>
                <c:pt idx="12">
                  <c:v>1.8002565841454408E-2</c:v>
                </c:pt>
                <c:pt idx="13">
                  <c:v>1.9701242441542546E-2</c:v>
                </c:pt>
                <c:pt idx="14">
                  <c:v>7.6063570569741109E-8</c:v>
                </c:pt>
                <c:pt idx="15">
                  <c:v>3.4802806916485823E-2</c:v>
                </c:pt>
                <c:pt idx="16">
                  <c:v>1.8676976933667653</c:v>
                </c:pt>
                <c:pt idx="17">
                  <c:v>3.3531506315199973E-2</c:v>
                </c:pt>
              </c:numCache>
            </c:numRef>
          </c:val>
          <c:extLst>
            <c:ext xmlns:c16="http://schemas.microsoft.com/office/drawing/2014/chart" uri="{C3380CC4-5D6E-409C-BE32-E72D297353CC}">
              <c16:uniqueId val="{00000000-7D84-4804-8469-5C929F6F4C78}"/>
            </c:ext>
          </c:extLst>
        </c:ser>
        <c:ser>
          <c:idx val="1"/>
          <c:order val="1"/>
          <c:tx>
            <c:strRef>
              <c:f>Calculations!$B$104</c:f>
              <c:strCache>
                <c:ptCount val="1"/>
                <c:pt idx="0">
                  <c:v>Iron (III) chloride </c:v>
                </c:pt>
              </c:strCache>
            </c:strRef>
          </c:tx>
          <c:spPr>
            <a:solidFill>
              <a:schemeClr val="accent2"/>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Calculations!$C$104:$T$104</c:f>
              <c:numCache>
                <c:formatCode>General</c:formatCode>
                <c:ptCount val="18"/>
                <c:pt idx="0">
                  <c:v>2.0917598797771343E-3</c:v>
                </c:pt>
                <c:pt idx="1">
                  <c:v>0.2097635818612</c:v>
                </c:pt>
                <c:pt idx="2">
                  <c:v>0.12746021815851041</c:v>
                </c:pt>
                <c:pt idx="3">
                  <c:v>4.4313558462155613E-4</c:v>
                </c:pt>
                <c:pt idx="4">
                  <c:v>0.84470964821022931</c:v>
                </c:pt>
                <c:pt idx="5">
                  <c:v>0.12215821963164214</c:v>
                </c:pt>
                <c:pt idx="6">
                  <c:v>2.1681073482952877</c:v>
                </c:pt>
                <c:pt idx="7">
                  <c:v>7.2274365581807248E-2</c:v>
                </c:pt>
                <c:pt idx="8">
                  <c:v>2.7315720207943133E-2</c:v>
                </c:pt>
                <c:pt idx="9">
                  <c:v>0.16514522769839748</c:v>
                </c:pt>
                <c:pt idx="10">
                  <c:v>4.3965623180518172E-5</c:v>
                </c:pt>
                <c:pt idx="11">
                  <c:v>9.5718111004955211E-3</c:v>
                </c:pt>
                <c:pt idx="12">
                  <c:v>2.4473469724242934E-3</c:v>
                </c:pt>
                <c:pt idx="13">
                  <c:v>2.4833182569752076E-3</c:v>
                </c:pt>
                <c:pt idx="14">
                  <c:v>7.5297055664607878E-7</c:v>
                </c:pt>
                <c:pt idx="15">
                  <c:v>3.9977497150769752E-3</c:v>
                </c:pt>
                <c:pt idx="16">
                  <c:v>9.9694262472062789</c:v>
                </c:pt>
                <c:pt idx="17">
                  <c:v>1.7737443660000018E-2</c:v>
                </c:pt>
              </c:numCache>
            </c:numRef>
          </c:val>
          <c:extLst>
            <c:ext xmlns:c16="http://schemas.microsoft.com/office/drawing/2014/chart" uri="{C3380CC4-5D6E-409C-BE32-E72D297353CC}">
              <c16:uniqueId val="{00000001-7D84-4804-8469-5C929F6F4C78}"/>
            </c:ext>
          </c:extLst>
        </c:ser>
        <c:ser>
          <c:idx val="2"/>
          <c:order val="2"/>
          <c:tx>
            <c:strRef>
              <c:f>Calculations!$B$105</c:f>
              <c:strCache>
                <c:ptCount val="1"/>
                <c:pt idx="0">
                  <c:v>Polymethyl methacrylate</c:v>
                </c:pt>
              </c:strCache>
            </c:strRef>
          </c:tx>
          <c:spPr>
            <a:solidFill>
              <a:schemeClr val="accent3"/>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Calculations!$C$105:$T$105</c:f>
              <c:numCache>
                <c:formatCode>General</c:formatCode>
                <c:ptCount val="18"/>
                <c:pt idx="0">
                  <c:v>1.0860109085457246E-3</c:v>
                </c:pt>
                <c:pt idx="1">
                  <c:v>0.28968161648462004</c:v>
                </c:pt>
                <c:pt idx="2">
                  <c:v>4.3606382193133696E-3</c:v>
                </c:pt>
                <c:pt idx="3">
                  <c:v>3.4184933973018719E-5</c:v>
                </c:pt>
                <c:pt idx="4">
                  <c:v>0.90846158703226476</c:v>
                </c:pt>
                <c:pt idx="5">
                  <c:v>1.8715162109513229E-2</c:v>
                </c:pt>
                <c:pt idx="6">
                  <c:v>9.825810096710505E-2</c:v>
                </c:pt>
                <c:pt idx="7">
                  <c:v>3.1817705158204983E-4</c:v>
                </c:pt>
                <c:pt idx="8">
                  <c:v>3.8606745777285931E-4</c:v>
                </c:pt>
                <c:pt idx="9">
                  <c:v>5.9526635948527534E-3</c:v>
                </c:pt>
                <c:pt idx="10">
                  <c:v>5.2164422501211924E-5</c:v>
                </c:pt>
                <c:pt idx="11">
                  <c:v>1.1452655022257312E-4</c:v>
                </c:pt>
                <c:pt idx="12">
                  <c:v>1.8002565841454409E-3</c:v>
                </c:pt>
                <c:pt idx="13">
                  <c:v>1.9701242441542547E-3</c:v>
                </c:pt>
                <c:pt idx="14">
                  <c:v>7.6063570569741112E-9</c:v>
                </c:pt>
                <c:pt idx="15">
                  <c:v>3.4802806916485827E-3</c:v>
                </c:pt>
                <c:pt idx="16">
                  <c:v>0.18676976933667655</c:v>
                </c:pt>
                <c:pt idx="17">
                  <c:v>3.3531506315199974E-3</c:v>
                </c:pt>
              </c:numCache>
            </c:numRef>
          </c:val>
          <c:extLst>
            <c:ext xmlns:c16="http://schemas.microsoft.com/office/drawing/2014/chart" uri="{C3380CC4-5D6E-409C-BE32-E72D297353CC}">
              <c16:uniqueId val="{00000002-7D84-4804-8469-5C929F6F4C78}"/>
            </c:ext>
          </c:extLst>
        </c:ser>
        <c:ser>
          <c:idx val="3"/>
          <c:order val="3"/>
          <c:tx>
            <c:strRef>
              <c:f>Calculations!$B$106</c:f>
              <c:strCache>
                <c:ptCount val="1"/>
                <c:pt idx="0">
                  <c:v>Tetramethylammonium hydroxide </c:v>
                </c:pt>
              </c:strCache>
            </c:strRef>
          </c:tx>
          <c:spPr>
            <a:solidFill>
              <a:schemeClr val="accent4"/>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Calculations!$C$106:$T$106</c:f>
              <c:numCache>
                <c:formatCode>General</c:formatCode>
                <c:ptCount val="18"/>
                <c:pt idx="0">
                  <c:v>1.3667467066259243E-5</c:v>
                </c:pt>
                <c:pt idx="1">
                  <c:v>3.0265575552998305E-3</c:v>
                </c:pt>
                <c:pt idx="2">
                  <c:v>1.4012889736779349E-4</c:v>
                </c:pt>
                <c:pt idx="3">
                  <c:v>1.7545590217633188E-6</c:v>
                </c:pt>
                <c:pt idx="4">
                  <c:v>7.8269692458545429E-3</c:v>
                </c:pt>
                <c:pt idx="5">
                  <c:v>2.3835677804981149E-4</c:v>
                </c:pt>
                <c:pt idx="6">
                  <c:v>4.3486397665939685E-3</c:v>
                </c:pt>
                <c:pt idx="7">
                  <c:v>2.8568723005745764E-4</c:v>
                </c:pt>
                <c:pt idx="8">
                  <c:v>3.3658661196992139E-5</c:v>
                </c:pt>
                <c:pt idx="9">
                  <c:v>2.0064277364711356E-4</c:v>
                </c:pt>
                <c:pt idx="10">
                  <c:v>1.6295844662238789E-6</c:v>
                </c:pt>
                <c:pt idx="11">
                  <c:v>1.3911306932757738E-5</c:v>
                </c:pt>
                <c:pt idx="12">
                  <c:v>2.298100370111178E-5</c:v>
                </c:pt>
                <c:pt idx="13">
                  <c:v>2.3520910486166908E-5</c:v>
                </c:pt>
                <c:pt idx="14">
                  <c:v>1.463791972335994E-8</c:v>
                </c:pt>
                <c:pt idx="15">
                  <c:v>3.2592071643983812E-5</c:v>
                </c:pt>
                <c:pt idx="16">
                  <c:v>1.4349632997777143E-2</c:v>
                </c:pt>
                <c:pt idx="17">
                  <c:v>6.1858473826283185E-5</c:v>
                </c:pt>
              </c:numCache>
            </c:numRef>
          </c:val>
          <c:extLst>
            <c:ext xmlns:c16="http://schemas.microsoft.com/office/drawing/2014/chart" uri="{C3380CC4-5D6E-409C-BE32-E72D297353CC}">
              <c16:uniqueId val="{00000003-7D84-4804-8469-5C929F6F4C78}"/>
            </c:ext>
          </c:extLst>
        </c:ser>
        <c:ser>
          <c:idx val="4"/>
          <c:order val="4"/>
          <c:tx>
            <c:strRef>
              <c:f>Calculations!$B$107</c:f>
              <c:strCache>
                <c:ptCount val="1"/>
                <c:pt idx="0">
                  <c:v>----</c:v>
                </c:pt>
              </c:strCache>
            </c:strRef>
          </c:tx>
          <c:spPr>
            <a:solidFill>
              <a:schemeClr val="accent5"/>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Calculations!$C$107:$T$107</c:f>
            </c:numRef>
          </c:val>
          <c:extLst>
            <c:ext xmlns:c16="http://schemas.microsoft.com/office/drawing/2014/chart" uri="{C3380CC4-5D6E-409C-BE32-E72D297353CC}">
              <c16:uniqueId val="{00000004-7D84-4804-8469-5C929F6F4C78}"/>
            </c:ext>
          </c:extLst>
        </c:ser>
        <c:ser>
          <c:idx val="5"/>
          <c:order val="5"/>
          <c:tx>
            <c:strRef>
              <c:f>Calculations!$B$108</c:f>
              <c:strCache>
                <c:ptCount val="1"/>
                <c:pt idx="0">
                  <c:v>----</c:v>
                </c:pt>
              </c:strCache>
            </c:strRef>
          </c:tx>
          <c:spPr>
            <a:solidFill>
              <a:schemeClr val="accent6"/>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Calculations!$C$108:$T$108</c:f>
            </c:numRef>
          </c:val>
          <c:extLst>
            <c:ext xmlns:c16="http://schemas.microsoft.com/office/drawing/2014/chart" uri="{C3380CC4-5D6E-409C-BE32-E72D297353CC}">
              <c16:uniqueId val="{00000005-7D84-4804-8469-5C929F6F4C78}"/>
            </c:ext>
          </c:extLst>
        </c:ser>
        <c:ser>
          <c:idx val="6"/>
          <c:order val="6"/>
          <c:tx>
            <c:strRef>
              <c:f>Calculations!$B$109</c:f>
              <c:strCache>
                <c:ptCount val="1"/>
                <c:pt idx="0">
                  <c:v>----</c:v>
                </c:pt>
              </c:strCache>
            </c:strRef>
          </c:tx>
          <c:spPr>
            <a:solidFill>
              <a:schemeClr val="accent1">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Calculations!$C$109:$T$109</c:f>
            </c:numRef>
          </c:val>
          <c:extLst>
            <c:ext xmlns:c16="http://schemas.microsoft.com/office/drawing/2014/chart" uri="{C3380CC4-5D6E-409C-BE32-E72D297353CC}">
              <c16:uniqueId val="{00000006-7D84-4804-8469-5C929F6F4C78}"/>
            </c:ext>
          </c:extLst>
        </c:ser>
        <c:ser>
          <c:idx val="7"/>
          <c:order val="7"/>
          <c:tx>
            <c:strRef>
              <c:f>Calculations!$B$110</c:f>
              <c:strCache>
                <c:ptCount val="1"/>
                <c:pt idx="0">
                  <c:v>----</c:v>
                </c:pt>
              </c:strCache>
            </c:strRef>
          </c:tx>
          <c:spPr>
            <a:solidFill>
              <a:schemeClr val="accent2">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Calculations!$C$110:$T$110</c:f>
            </c:numRef>
          </c:val>
          <c:extLst>
            <c:ext xmlns:c16="http://schemas.microsoft.com/office/drawing/2014/chart" uri="{C3380CC4-5D6E-409C-BE32-E72D297353CC}">
              <c16:uniqueId val="{00000007-7D84-4804-8469-5C929F6F4C78}"/>
            </c:ext>
          </c:extLst>
        </c:ser>
        <c:ser>
          <c:idx val="8"/>
          <c:order val="8"/>
          <c:tx>
            <c:strRef>
              <c:f>Calculations!$B$111</c:f>
              <c:strCache>
                <c:ptCount val="1"/>
                <c:pt idx="0">
                  <c:v>----</c:v>
                </c:pt>
              </c:strCache>
            </c:strRef>
          </c:tx>
          <c:spPr>
            <a:solidFill>
              <a:schemeClr val="accent3">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Calculations!$C$111:$T$111</c:f>
            </c:numRef>
          </c:val>
          <c:extLst>
            <c:ext xmlns:c16="http://schemas.microsoft.com/office/drawing/2014/chart" uri="{C3380CC4-5D6E-409C-BE32-E72D297353CC}">
              <c16:uniqueId val="{00000008-7D84-4804-8469-5C929F6F4C78}"/>
            </c:ext>
          </c:extLst>
        </c:ser>
        <c:ser>
          <c:idx val="9"/>
          <c:order val="9"/>
          <c:tx>
            <c:strRef>
              <c:f>Calculations!$B$112</c:f>
              <c:strCache>
                <c:ptCount val="1"/>
                <c:pt idx="0">
                  <c:v>----</c:v>
                </c:pt>
              </c:strCache>
            </c:strRef>
          </c:tx>
          <c:spPr>
            <a:solidFill>
              <a:schemeClr val="accent4">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Calculations!$C$112:$T$112</c:f>
            </c:numRef>
          </c:val>
          <c:extLst>
            <c:ext xmlns:c16="http://schemas.microsoft.com/office/drawing/2014/chart" uri="{C3380CC4-5D6E-409C-BE32-E72D297353CC}">
              <c16:uniqueId val="{00000009-7D84-4804-8469-5C929F6F4C78}"/>
            </c:ext>
          </c:extLst>
        </c:ser>
        <c:ser>
          <c:idx val="10"/>
          <c:order val="10"/>
          <c:tx>
            <c:strRef>
              <c:f>Calculations!$B$113</c:f>
              <c:strCache>
                <c:ptCount val="1"/>
                <c:pt idx="0">
                  <c:v>----</c:v>
                </c:pt>
              </c:strCache>
            </c:strRef>
          </c:tx>
          <c:spPr>
            <a:solidFill>
              <a:schemeClr val="accent5">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Calculations!$C$113:$T$113</c:f>
            </c:numRef>
          </c:val>
          <c:extLst>
            <c:ext xmlns:c16="http://schemas.microsoft.com/office/drawing/2014/chart" uri="{C3380CC4-5D6E-409C-BE32-E72D297353CC}">
              <c16:uniqueId val="{0000000A-7D84-4804-8469-5C929F6F4C78}"/>
            </c:ext>
          </c:extLst>
        </c:ser>
        <c:ser>
          <c:idx val="11"/>
          <c:order val="11"/>
          <c:tx>
            <c:strRef>
              <c:f>Calculations!$B$114</c:f>
              <c:strCache>
                <c:ptCount val="1"/>
                <c:pt idx="0">
                  <c:v>----</c:v>
                </c:pt>
              </c:strCache>
            </c:strRef>
          </c:tx>
          <c:spPr>
            <a:solidFill>
              <a:schemeClr val="accent6">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Calculations!$C$114:$T$114</c:f>
            </c:numRef>
          </c:val>
          <c:extLst>
            <c:ext xmlns:c16="http://schemas.microsoft.com/office/drawing/2014/chart" uri="{C3380CC4-5D6E-409C-BE32-E72D297353CC}">
              <c16:uniqueId val="{0000000B-7D84-4804-8469-5C929F6F4C78}"/>
            </c:ext>
          </c:extLst>
        </c:ser>
        <c:ser>
          <c:idx val="12"/>
          <c:order val="12"/>
          <c:tx>
            <c:strRef>
              <c:f>Calculations!$B$115</c:f>
              <c:strCache>
                <c:ptCount val="1"/>
                <c:pt idx="0">
                  <c:v>----</c:v>
                </c:pt>
              </c:strCache>
            </c:strRef>
          </c:tx>
          <c:spPr>
            <a:solidFill>
              <a:schemeClr val="accent1">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Calculations!$C$115:$T$115</c:f>
            </c:numRef>
          </c:val>
          <c:extLst>
            <c:ext xmlns:c16="http://schemas.microsoft.com/office/drawing/2014/chart" uri="{C3380CC4-5D6E-409C-BE32-E72D297353CC}">
              <c16:uniqueId val="{0000000C-7D84-4804-8469-5C929F6F4C78}"/>
            </c:ext>
          </c:extLst>
        </c:ser>
        <c:ser>
          <c:idx val="13"/>
          <c:order val="13"/>
          <c:tx>
            <c:strRef>
              <c:f>Calculations!$B$116</c:f>
              <c:strCache>
                <c:ptCount val="1"/>
                <c:pt idx="0">
                  <c:v>----</c:v>
                </c:pt>
              </c:strCache>
            </c:strRef>
          </c:tx>
          <c:spPr>
            <a:solidFill>
              <a:schemeClr val="accent2">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Calculations!$C$116:$T$116</c:f>
            </c:numRef>
          </c:val>
          <c:extLst>
            <c:ext xmlns:c16="http://schemas.microsoft.com/office/drawing/2014/chart" uri="{C3380CC4-5D6E-409C-BE32-E72D297353CC}">
              <c16:uniqueId val="{0000000D-7D84-4804-8469-5C929F6F4C78}"/>
            </c:ext>
          </c:extLst>
        </c:ser>
        <c:ser>
          <c:idx val="14"/>
          <c:order val="14"/>
          <c:tx>
            <c:strRef>
              <c:f>Calculations!$B$117</c:f>
              <c:strCache>
                <c:ptCount val="1"/>
                <c:pt idx="0">
                  <c:v>----</c:v>
                </c:pt>
              </c:strCache>
            </c:strRef>
          </c:tx>
          <c:spPr>
            <a:solidFill>
              <a:schemeClr val="accent3">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Calculations!$C$117:$T$117</c:f>
            </c:numRef>
          </c:val>
          <c:extLst>
            <c:ext xmlns:c16="http://schemas.microsoft.com/office/drawing/2014/chart" uri="{C3380CC4-5D6E-409C-BE32-E72D297353CC}">
              <c16:uniqueId val="{0000000E-7D84-4804-8469-5C929F6F4C78}"/>
            </c:ext>
          </c:extLst>
        </c:ser>
        <c:ser>
          <c:idx val="15"/>
          <c:order val="15"/>
          <c:tx>
            <c:strRef>
              <c:f>Calculations!$B$118</c:f>
              <c:strCache>
                <c:ptCount val="1"/>
                <c:pt idx="0">
                  <c:v>----</c:v>
                </c:pt>
              </c:strCache>
            </c:strRef>
          </c:tx>
          <c:spPr>
            <a:solidFill>
              <a:schemeClr val="accent4">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Calculations!$C$118:$T$118</c:f>
            </c:numRef>
          </c:val>
          <c:extLst>
            <c:ext xmlns:c16="http://schemas.microsoft.com/office/drawing/2014/chart" uri="{C3380CC4-5D6E-409C-BE32-E72D297353CC}">
              <c16:uniqueId val="{0000000F-7D84-4804-8469-5C929F6F4C78}"/>
            </c:ext>
          </c:extLst>
        </c:ser>
        <c:ser>
          <c:idx val="16"/>
          <c:order val="16"/>
          <c:tx>
            <c:strRef>
              <c:f>Calculations!$B$119</c:f>
              <c:strCache>
                <c:ptCount val="1"/>
                <c:pt idx="0">
                  <c:v>----</c:v>
                </c:pt>
              </c:strCache>
            </c:strRef>
          </c:tx>
          <c:spPr>
            <a:solidFill>
              <a:schemeClr val="accent5">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Calculations!$C$119:$T$119</c:f>
            </c:numRef>
          </c:val>
          <c:extLst>
            <c:ext xmlns:c16="http://schemas.microsoft.com/office/drawing/2014/chart" uri="{C3380CC4-5D6E-409C-BE32-E72D297353CC}">
              <c16:uniqueId val="{00000010-7D84-4804-8469-5C929F6F4C78}"/>
            </c:ext>
          </c:extLst>
        </c:ser>
        <c:ser>
          <c:idx val="17"/>
          <c:order val="17"/>
          <c:tx>
            <c:strRef>
              <c:f>Calculations!$B$120</c:f>
              <c:strCache>
                <c:ptCount val="1"/>
                <c:pt idx="0">
                  <c:v>----</c:v>
                </c:pt>
              </c:strCache>
            </c:strRef>
          </c:tx>
          <c:spPr>
            <a:solidFill>
              <a:schemeClr val="accent6">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Calculations!$C$120:$T$120</c:f>
            </c:numRef>
          </c:val>
          <c:extLst>
            <c:ext xmlns:c16="http://schemas.microsoft.com/office/drawing/2014/chart" uri="{C3380CC4-5D6E-409C-BE32-E72D297353CC}">
              <c16:uniqueId val="{00000011-7D84-4804-8469-5C929F6F4C78}"/>
            </c:ext>
          </c:extLst>
        </c:ser>
        <c:ser>
          <c:idx val="18"/>
          <c:order val="18"/>
          <c:tx>
            <c:strRef>
              <c:f>Calculations!$B$121</c:f>
              <c:strCache>
                <c:ptCount val="1"/>
                <c:pt idx="0">
                  <c:v>----</c:v>
                </c:pt>
              </c:strCache>
            </c:strRef>
          </c:tx>
          <c:spPr>
            <a:solidFill>
              <a:schemeClr val="accent1">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Calculations!$C$121:$T$121</c:f>
            </c:numRef>
          </c:val>
          <c:extLst>
            <c:ext xmlns:c16="http://schemas.microsoft.com/office/drawing/2014/chart" uri="{C3380CC4-5D6E-409C-BE32-E72D297353CC}">
              <c16:uniqueId val="{00000012-7D84-4804-8469-5C929F6F4C78}"/>
            </c:ext>
          </c:extLst>
        </c:ser>
        <c:ser>
          <c:idx val="19"/>
          <c:order val="19"/>
          <c:tx>
            <c:strRef>
              <c:f>Calculations!$B$122</c:f>
              <c:strCache>
                <c:ptCount val="1"/>
                <c:pt idx="0">
                  <c:v>----</c:v>
                </c:pt>
              </c:strCache>
            </c:strRef>
          </c:tx>
          <c:spPr>
            <a:solidFill>
              <a:schemeClr val="accent2">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Calculations!$C$122:$T$122</c:f>
            </c:numRef>
          </c:val>
          <c:extLst>
            <c:ext xmlns:c16="http://schemas.microsoft.com/office/drawing/2014/chart" uri="{C3380CC4-5D6E-409C-BE32-E72D297353CC}">
              <c16:uniqueId val="{00000013-7D84-4804-8469-5C929F6F4C78}"/>
            </c:ext>
          </c:extLst>
        </c:ser>
        <c:ser>
          <c:idx val="20"/>
          <c:order val="20"/>
          <c:tx>
            <c:strRef>
              <c:f>Calculations!$B$123</c:f>
              <c:strCache>
                <c:ptCount val="1"/>
                <c:pt idx="0">
                  <c:v>----</c:v>
                </c:pt>
              </c:strCache>
            </c:strRef>
          </c:tx>
          <c:spPr>
            <a:solidFill>
              <a:schemeClr val="accent3">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Calculations!$C$123:$T$123</c:f>
            </c:numRef>
          </c:val>
          <c:extLst>
            <c:ext xmlns:c16="http://schemas.microsoft.com/office/drawing/2014/chart" uri="{C3380CC4-5D6E-409C-BE32-E72D297353CC}">
              <c16:uniqueId val="{00000014-7D84-4804-8469-5C929F6F4C78}"/>
            </c:ext>
          </c:extLst>
        </c:ser>
        <c:ser>
          <c:idx val="21"/>
          <c:order val="21"/>
          <c:tx>
            <c:strRef>
              <c:f>Calculations!$B$124</c:f>
              <c:strCache>
                <c:ptCount val="1"/>
                <c:pt idx="0">
                  <c:v>----</c:v>
                </c:pt>
              </c:strCache>
            </c:strRef>
          </c:tx>
          <c:spPr>
            <a:solidFill>
              <a:schemeClr val="accent4">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Calculations!$C$124:$T$124</c:f>
            </c:numRef>
          </c:val>
          <c:extLst>
            <c:ext xmlns:c16="http://schemas.microsoft.com/office/drawing/2014/chart" uri="{C3380CC4-5D6E-409C-BE32-E72D297353CC}">
              <c16:uniqueId val="{00000015-7D84-4804-8469-5C929F6F4C78}"/>
            </c:ext>
          </c:extLst>
        </c:ser>
        <c:ser>
          <c:idx val="22"/>
          <c:order val="22"/>
          <c:tx>
            <c:strRef>
              <c:f>Calculations!$B$125</c:f>
              <c:strCache>
                <c:ptCount val="1"/>
                <c:pt idx="0">
                  <c:v>----</c:v>
                </c:pt>
              </c:strCache>
            </c:strRef>
          </c:tx>
          <c:spPr>
            <a:solidFill>
              <a:schemeClr val="accent5">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Calculations!$C$125:$T$125</c:f>
            </c:numRef>
          </c:val>
          <c:extLst>
            <c:ext xmlns:c16="http://schemas.microsoft.com/office/drawing/2014/chart" uri="{C3380CC4-5D6E-409C-BE32-E72D297353CC}">
              <c16:uniqueId val="{00000016-7D84-4804-8469-5C929F6F4C78}"/>
            </c:ext>
          </c:extLst>
        </c:ser>
        <c:ser>
          <c:idx val="23"/>
          <c:order val="23"/>
          <c:tx>
            <c:strRef>
              <c:f>Calculations!$B$126</c:f>
              <c:strCache>
                <c:ptCount val="1"/>
                <c:pt idx="0">
                  <c:v>----</c:v>
                </c:pt>
              </c:strCache>
            </c:strRef>
          </c:tx>
          <c:spPr>
            <a:solidFill>
              <a:schemeClr val="accent6">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Calculations!$C$126:$T$126</c:f>
            </c:numRef>
          </c:val>
          <c:extLst>
            <c:ext xmlns:c16="http://schemas.microsoft.com/office/drawing/2014/chart" uri="{C3380CC4-5D6E-409C-BE32-E72D297353CC}">
              <c16:uniqueId val="{00000017-7D84-4804-8469-5C929F6F4C78}"/>
            </c:ext>
          </c:extLst>
        </c:ser>
        <c:ser>
          <c:idx val="24"/>
          <c:order val="24"/>
          <c:tx>
            <c:strRef>
              <c:f>Calculations!$B$127</c:f>
              <c:strCache>
                <c:ptCount val="1"/>
                <c:pt idx="0">
                  <c:v>----</c:v>
                </c:pt>
              </c:strCache>
            </c:strRef>
          </c:tx>
          <c:spPr>
            <a:solidFill>
              <a:schemeClr val="accent1">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Calculations!$C$127:$T$127</c:f>
            </c:numRef>
          </c:val>
          <c:extLst>
            <c:ext xmlns:c16="http://schemas.microsoft.com/office/drawing/2014/chart" uri="{C3380CC4-5D6E-409C-BE32-E72D297353CC}">
              <c16:uniqueId val="{00000018-7D84-4804-8469-5C929F6F4C78}"/>
            </c:ext>
          </c:extLst>
        </c:ser>
        <c:ser>
          <c:idx val="25"/>
          <c:order val="25"/>
          <c:tx>
            <c:strRef>
              <c:f>Calculations!$B$128</c:f>
              <c:strCache>
                <c:ptCount val="1"/>
                <c:pt idx="0">
                  <c:v>----</c:v>
                </c:pt>
              </c:strCache>
            </c:strRef>
          </c:tx>
          <c:spPr>
            <a:solidFill>
              <a:schemeClr val="accent2">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Calculations!$C$128:$T$128</c:f>
            </c:numRef>
          </c:val>
          <c:extLst>
            <c:ext xmlns:c16="http://schemas.microsoft.com/office/drawing/2014/chart" uri="{C3380CC4-5D6E-409C-BE32-E72D297353CC}">
              <c16:uniqueId val="{00000019-7D84-4804-8469-5C929F6F4C78}"/>
            </c:ext>
          </c:extLst>
        </c:ser>
        <c:ser>
          <c:idx val="26"/>
          <c:order val="26"/>
          <c:tx>
            <c:strRef>
              <c:f>Calculations!$B$129</c:f>
              <c:strCache>
                <c:ptCount val="1"/>
                <c:pt idx="0">
                  <c:v>----</c:v>
                </c:pt>
              </c:strCache>
            </c:strRef>
          </c:tx>
          <c:spPr>
            <a:solidFill>
              <a:schemeClr val="accent3">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Calculations!$C$129:$T$129</c:f>
            </c:numRef>
          </c:val>
          <c:extLst>
            <c:ext xmlns:c16="http://schemas.microsoft.com/office/drawing/2014/chart" uri="{C3380CC4-5D6E-409C-BE32-E72D297353CC}">
              <c16:uniqueId val="{0000001A-7D84-4804-8469-5C929F6F4C78}"/>
            </c:ext>
          </c:extLst>
        </c:ser>
        <c:ser>
          <c:idx val="27"/>
          <c:order val="27"/>
          <c:tx>
            <c:strRef>
              <c:f>Calculations!$B$130</c:f>
              <c:strCache>
                <c:ptCount val="1"/>
                <c:pt idx="0">
                  <c:v>----</c:v>
                </c:pt>
              </c:strCache>
            </c:strRef>
          </c:tx>
          <c:spPr>
            <a:solidFill>
              <a:schemeClr val="accent4">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Calculations!$C$130:$T$130</c:f>
            </c:numRef>
          </c:val>
          <c:extLst>
            <c:ext xmlns:c16="http://schemas.microsoft.com/office/drawing/2014/chart" uri="{C3380CC4-5D6E-409C-BE32-E72D297353CC}">
              <c16:uniqueId val="{0000001B-7D84-4804-8469-5C929F6F4C78}"/>
            </c:ext>
          </c:extLst>
        </c:ser>
        <c:ser>
          <c:idx val="28"/>
          <c:order val="28"/>
          <c:tx>
            <c:strRef>
              <c:f>Calculations!$B$131</c:f>
              <c:strCache>
                <c:ptCount val="1"/>
                <c:pt idx="0">
                  <c:v>----</c:v>
                </c:pt>
              </c:strCache>
            </c:strRef>
          </c:tx>
          <c:spPr>
            <a:solidFill>
              <a:schemeClr val="accent5">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Calculations!$C$131:$T$131</c:f>
            </c:numRef>
          </c:val>
          <c:extLst>
            <c:ext xmlns:c16="http://schemas.microsoft.com/office/drawing/2014/chart" uri="{C3380CC4-5D6E-409C-BE32-E72D297353CC}">
              <c16:uniqueId val="{0000001C-7D84-4804-8469-5C929F6F4C78}"/>
            </c:ext>
          </c:extLst>
        </c:ser>
        <c:ser>
          <c:idx val="29"/>
          <c:order val="29"/>
          <c:tx>
            <c:strRef>
              <c:f>Calculations!$B$132</c:f>
              <c:strCache>
                <c:ptCount val="1"/>
                <c:pt idx="0">
                  <c:v>----</c:v>
                </c:pt>
              </c:strCache>
            </c:strRef>
          </c:tx>
          <c:spPr>
            <a:solidFill>
              <a:schemeClr val="accent6">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Calculations!$C$132:$T$132</c:f>
            </c:numRef>
          </c:val>
          <c:extLst>
            <c:ext xmlns:c16="http://schemas.microsoft.com/office/drawing/2014/chart" uri="{C3380CC4-5D6E-409C-BE32-E72D297353CC}">
              <c16:uniqueId val="{0000001D-7D84-4804-8469-5C929F6F4C78}"/>
            </c:ext>
          </c:extLst>
        </c:ser>
        <c:ser>
          <c:idx val="30"/>
          <c:order val="30"/>
          <c:tx>
            <c:strRef>
              <c:f>Calculations!$B$133</c:f>
              <c:strCache>
                <c:ptCount val="1"/>
                <c:pt idx="0">
                  <c:v>Natural gas</c:v>
                </c:pt>
              </c:strCache>
            </c:strRef>
          </c:tx>
          <c:spPr>
            <a:solidFill>
              <a:schemeClr val="accent1">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Calculations!$C$133:$T$133</c:f>
              <c:numCache>
                <c:formatCode>General</c:formatCode>
                <c:ptCount val="18"/>
                <c:pt idx="0">
                  <c:v>5.2245550431052662E-4</c:v>
                </c:pt>
                <c:pt idx="1">
                  <c:v>0.9667631293393798</c:v>
                </c:pt>
                <c:pt idx="2">
                  <c:v>5.4425564315412241E-3</c:v>
                </c:pt>
                <c:pt idx="3">
                  <c:v>2.1131898615652119E-5</c:v>
                </c:pt>
                <c:pt idx="4">
                  <c:v>0.621812751682562</c:v>
                </c:pt>
                <c:pt idx="5">
                  <c:v>1.7069838637247838E-2</c:v>
                </c:pt>
                <c:pt idx="6">
                  <c:v>0.11926425070550739</c:v>
                </c:pt>
                <c:pt idx="7">
                  <c:v>4.5020316145446609E-3</c:v>
                </c:pt>
                <c:pt idx="8">
                  <c:v>1.838792336494225E-3</c:v>
                </c:pt>
                <c:pt idx="9">
                  <c:v>8.0853281341836461E-3</c:v>
                </c:pt>
                <c:pt idx="10">
                  <c:v>5.4185599713470572E-6</c:v>
                </c:pt>
                <c:pt idx="11">
                  <c:v>6.7004821165625157E-4</c:v>
                </c:pt>
                <c:pt idx="12">
                  <c:v>9.0031918728102317E-4</c:v>
                </c:pt>
                <c:pt idx="13">
                  <c:v>1.0101186542041134E-3</c:v>
                </c:pt>
                <c:pt idx="14">
                  <c:v>3.5389479383926642E-7</c:v>
                </c:pt>
                <c:pt idx="15">
                  <c:v>1.5876199884995797E-3</c:v>
                </c:pt>
                <c:pt idx="16">
                  <c:v>0.2939359239362373</c:v>
                </c:pt>
                <c:pt idx="17">
                  <c:v>4.9288477249997574E-4</c:v>
                </c:pt>
              </c:numCache>
            </c:numRef>
          </c:val>
          <c:extLst>
            <c:ext xmlns:c16="http://schemas.microsoft.com/office/drawing/2014/chart" uri="{C3380CC4-5D6E-409C-BE32-E72D297353CC}">
              <c16:uniqueId val="{0000001E-7D84-4804-8469-5C929F6F4C78}"/>
            </c:ext>
          </c:extLst>
        </c:ser>
        <c:ser>
          <c:idx val="31"/>
          <c:order val="31"/>
          <c:tx>
            <c:strRef>
              <c:f>Calculations!$B$134</c:f>
              <c:strCache>
                <c:ptCount val="1"/>
                <c:pt idx="0">
                  <c:v>----</c:v>
                </c:pt>
              </c:strCache>
            </c:strRef>
          </c:tx>
          <c:spPr>
            <a:solidFill>
              <a:schemeClr val="accent2">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Calculations!$C$134:$T$134</c:f>
            </c:numRef>
          </c:val>
          <c:extLst>
            <c:ext xmlns:c16="http://schemas.microsoft.com/office/drawing/2014/chart" uri="{C3380CC4-5D6E-409C-BE32-E72D297353CC}">
              <c16:uniqueId val="{0000001F-7D84-4804-8469-5C929F6F4C78}"/>
            </c:ext>
          </c:extLst>
        </c:ser>
        <c:ser>
          <c:idx val="32"/>
          <c:order val="32"/>
          <c:tx>
            <c:strRef>
              <c:f>Calculations!$B$135</c:f>
              <c:strCache>
                <c:ptCount val="1"/>
                <c:pt idx="0">
                  <c:v>----</c:v>
                </c:pt>
              </c:strCache>
            </c:strRef>
          </c:tx>
          <c:spPr>
            <a:solidFill>
              <a:schemeClr val="accent3">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Calculations!$C$135:$T$135</c:f>
            </c:numRef>
          </c:val>
          <c:extLst>
            <c:ext xmlns:c16="http://schemas.microsoft.com/office/drawing/2014/chart" uri="{C3380CC4-5D6E-409C-BE32-E72D297353CC}">
              <c16:uniqueId val="{00000020-7D84-4804-8469-5C929F6F4C78}"/>
            </c:ext>
          </c:extLst>
        </c:ser>
        <c:ser>
          <c:idx val="33"/>
          <c:order val="33"/>
          <c:tx>
            <c:strRef>
              <c:f>Calculations!$B$136</c:f>
              <c:strCache>
                <c:ptCount val="1"/>
                <c:pt idx="0">
                  <c:v>----</c:v>
                </c:pt>
              </c:strCache>
            </c:strRef>
          </c:tx>
          <c:spPr>
            <a:solidFill>
              <a:schemeClr val="accent4">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Calculations!$C$136:$T$136</c:f>
            </c:numRef>
          </c:val>
          <c:extLst>
            <c:ext xmlns:c16="http://schemas.microsoft.com/office/drawing/2014/chart" uri="{C3380CC4-5D6E-409C-BE32-E72D297353CC}">
              <c16:uniqueId val="{00000021-7D84-4804-8469-5C929F6F4C78}"/>
            </c:ext>
          </c:extLst>
        </c:ser>
        <c:ser>
          <c:idx val="34"/>
          <c:order val="34"/>
          <c:tx>
            <c:strRef>
              <c:f>Calculations!$B$137</c:f>
              <c:strCache>
                <c:ptCount val="1"/>
                <c:pt idx="0">
                  <c:v>----</c:v>
                </c:pt>
              </c:strCache>
            </c:strRef>
          </c:tx>
          <c:spPr>
            <a:solidFill>
              <a:schemeClr val="accent5">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Calculations!$C$137:$T$137</c:f>
            </c:numRef>
          </c:val>
          <c:extLst>
            <c:ext xmlns:c16="http://schemas.microsoft.com/office/drawing/2014/chart" uri="{C3380CC4-5D6E-409C-BE32-E72D297353CC}">
              <c16:uniqueId val="{00000022-7D84-4804-8469-5C929F6F4C78}"/>
            </c:ext>
          </c:extLst>
        </c:ser>
        <c:ser>
          <c:idx val="35"/>
          <c:order val="35"/>
          <c:tx>
            <c:strRef>
              <c:f>Calculations!$B$138</c:f>
              <c:strCache>
                <c:ptCount val="1"/>
                <c:pt idx="0">
                  <c:v>----</c:v>
                </c:pt>
              </c:strCache>
            </c:strRef>
          </c:tx>
          <c:spPr>
            <a:solidFill>
              <a:schemeClr val="accent6">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Calculations!$C$138:$T$138</c:f>
            </c:numRef>
          </c:val>
          <c:extLst>
            <c:ext xmlns:c16="http://schemas.microsoft.com/office/drawing/2014/chart" uri="{C3380CC4-5D6E-409C-BE32-E72D297353CC}">
              <c16:uniqueId val="{00000023-7D84-4804-8469-5C929F6F4C78}"/>
            </c:ext>
          </c:extLst>
        </c:ser>
        <c:ser>
          <c:idx val="36"/>
          <c:order val="36"/>
          <c:tx>
            <c:strRef>
              <c:f>Calculations!$B$139</c:f>
              <c:strCache>
                <c:ptCount val="1"/>
                <c:pt idx="0">
                  <c:v>----</c:v>
                </c:pt>
              </c:strCache>
            </c:strRef>
          </c:tx>
          <c:spPr>
            <a:solidFill>
              <a:schemeClr val="accent1">
                <a:lumMod val="70000"/>
                <a:lumOff val="3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Calculations!$C$139:$T$139</c:f>
            </c:numRef>
          </c:val>
          <c:extLst>
            <c:ext xmlns:c16="http://schemas.microsoft.com/office/drawing/2014/chart" uri="{C3380CC4-5D6E-409C-BE32-E72D297353CC}">
              <c16:uniqueId val="{00000024-7D84-4804-8469-5C929F6F4C78}"/>
            </c:ext>
          </c:extLst>
        </c:ser>
        <c:ser>
          <c:idx val="37"/>
          <c:order val="37"/>
          <c:tx>
            <c:strRef>
              <c:f>Calculations!$B$140</c:f>
              <c:strCache>
                <c:ptCount val="1"/>
                <c:pt idx="0">
                  <c:v>----</c:v>
                </c:pt>
              </c:strCache>
            </c:strRef>
          </c:tx>
          <c:spPr>
            <a:solidFill>
              <a:schemeClr val="accent2">
                <a:lumMod val="70000"/>
                <a:lumOff val="3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Calculations!$C$140:$T$140</c:f>
            </c:numRef>
          </c:val>
          <c:extLst>
            <c:ext xmlns:c16="http://schemas.microsoft.com/office/drawing/2014/chart" uri="{C3380CC4-5D6E-409C-BE32-E72D297353CC}">
              <c16:uniqueId val="{00000025-7D84-4804-8469-5C929F6F4C78}"/>
            </c:ext>
          </c:extLst>
        </c:ser>
        <c:ser>
          <c:idx val="38"/>
          <c:order val="38"/>
          <c:tx>
            <c:strRef>
              <c:f>Calculations!$B$141</c:f>
              <c:strCache>
                <c:ptCount val="1"/>
                <c:pt idx="0">
                  <c:v>----</c:v>
                </c:pt>
              </c:strCache>
            </c:strRef>
          </c:tx>
          <c:spPr>
            <a:solidFill>
              <a:schemeClr val="accent3">
                <a:lumMod val="70000"/>
                <a:lumOff val="3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Calculations!$C$141:$T$141</c:f>
            </c:numRef>
          </c:val>
          <c:extLst>
            <c:ext xmlns:c16="http://schemas.microsoft.com/office/drawing/2014/chart" uri="{C3380CC4-5D6E-409C-BE32-E72D297353CC}">
              <c16:uniqueId val="{00000026-7D84-4804-8469-5C929F6F4C78}"/>
            </c:ext>
          </c:extLst>
        </c:ser>
        <c:ser>
          <c:idx val="39"/>
          <c:order val="39"/>
          <c:tx>
            <c:strRef>
              <c:f>Calculations!$B$142</c:f>
              <c:strCache>
                <c:ptCount val="1"/>
                <c:pt idx="0">
                  <c:v>----</c:v>
                </c:pt>
              </c:strCache>
            </c:strRef>
          </c:tx>
          <c:spPr>
            <a:solidFill>
              <a:schemeClr val="accent4">
                <a:lumMod val="70000"/>
                <a:lumOff val="3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Calculations!$C$142:$T$142</c:f>
            </c:numRef>
          </c:val>
          <c:extLst>
            <c:ext xmlns:c16="http://schemas.microsoft.com/office/drawing/2014/chart" uri="{C3380CC4-5D6E-409C-BE32-E72D297353CC}">
              <c16:uniqueId val="{00000027-7D84-4804-8469-5C929F6F4C78}"/>
            </c:ext>
          </c:extLst>
        </c:ser>
        <c:ser>
          <c:idx val="40"/>
          <c:order val="40"/>
          <c:tx>
            <c:strRef>
              <c:f>Calculations!$B$143</c:f>
              <c:strCache>
                <c:ptCount val="1"/>
                <c:pt idx="0">
                  <c:v>----</c:v>
                </c:pt>
              </c:strCache>
            </c:strRef>
          </c:tx>
          <c:spPr>
            <a:solidFill>
              <a:schemeClr val="accent5">
                <a:lumMod val="70000"/>
                <a:lumOff val="3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Calculations!$C$143:$T$143</c:f>
            </c:numRef>
          </c:val>
          <c:extLst>
            <c:ext xmlns:c16="http://schemas.microsoft.com/office/drawing/2014/chart" uri="{C3380CC4-5D6E-409C-BE32-E72D297353CC}">
              <c16:uniqueId val="{00000028-7D84-4804-8469-5C929F6F4C78}"/>
            </c:ext>
          </c:extLst>
        </c:ser>
        <c:ser>
          <c:idx val="41"/>
          <c:order val="41"/>
          <c:tx>
            <c:strRef>
              <c:f>Calculations!$B$144</c:f>
              <c:strCache>
                <c:ptCount val="1"/>
                <c:pt idx="0">
                  <c:v>----</c:v>
                </c:pt>
              </c:strCache>
            </c:strRef>
          </c:tx>
          <c:spPr>
            <a:solidFill>
              <a:schemeClr val="accent6">
                <a:lumMod val="70000"/>
                <a:lumOff val="3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Calculations!$C$144:$T$144</c:f>
            </c:numRef>
          </c:val>
          <c:extLst>
            <c:ext xmlns:c16="http://schemas.microsoft.com/office/drawing/2014/chart" uri="{C3380CC4-5D6E-409C-BE32-E72D297353CC}">
              <c16:uniqueId val="{00000029-7D84-4804-8469-5C929F6F4C78}"/>
            </c:ext>
          </c:extLst>
        </c:ser>
        <c:ser>
          <c:idx val="42"/>
          <c:order val="42"/>
          <c:tx>
            <c:strRef>
              <c:f>Calculations!$B$145</c:f>
              <c:strCache>
                <c:ptCount val="1"/>
                <c:pt idx="0">
                  <c:v>----</c:v>
                </c:pt>
              </c:strCache>
            </c:strRef>
          </c:tx>
          <c:spPr>
            <a:solidFill>
              <a:schemeClr val="accent1">
                <a:lumMod val="7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Calculations!$C$145:$T$145</c:f>
            </c:numRef>
          </c:val>
          <c:extLst>
            <c:ext xmlns:c16="http://schemas.microsoft.com/office/drawing/2014/chart" uri="{C3380CC4-5D6E-409C-BE32-E72D297353CC}">
              <c16:uniqueId val="{0000002A-7D84-4804-8469-5C929F6F4C78}"/>
            </c:ext>
          </c:extLst>
        </c:ser>
        <c:ser>
          <c:idx val="43"/>
          <c:order val="43"/>
          <c:tx>
            <c:strRef>
              <c:f>Calculations!$B$146</c:f>
              <c:strCache>
                <c:ptCount val="1"/>
                <c:pt idx="0">
                  <c:v>----</c:v>
                </c:pt>
              </c:strCache>
            </c:strRef>
          </c:tx>
          <c:spPr>
            <a:solidFill>
              <a:schemeClr val="accent2">
                <a:lumMod val="7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Calculations!$C$146:$T$146</c:f>
            </c:numRef>
          </c:val>
          <c:extLst>
            <c:ext xmlns:c16="http://schemas.microsoft.com/office/drawing/2014/chart" uri="{C3380CC4-5D6E-409C-BE32-E72D297353CC}">
              <c16:uniqueId val="{0000002B-7D84-4804-8469-5C929F6F4C78}"/>
            </c:ext>
          </c:extLst>
        </c:ser>
        <c:ser>
          <c:idx val="44"/>
          <c:order val="44"/>
          <c:tx>
            <c:strRef>
              <c:f>Calculations!$B$147</c:f>
              <c:strCache>
                <c:ptCount val="1"/>
                <c:pt idx="0">
                  <c:v>----</c:v>
                </c:pt>
              </c:strCache>
            </c:strRef>
          </c:tx>
          <c:spPr>
            <a:solidFill>
              <a:schemeClr val="accent3">
                <a:lumMod val="7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Calculations!$C$147:$T$147</c:f>
            </c:numRef>
          </c:val>
          <c:extLst>
            <c:ext xmlns:c16="http://schemas.microsoft.com/office/drawing/2014/chart" uri="{C3380CC4-5D6E-409C-BE32-E72D297353CC}">
              <c16:uniqueId val="{0000002C-7D84-4804-8469-5C929F6F4C78}"/>
            </c:ext>
          </c:extLst>
        </c:ser>
        <c:ser>
          <c:idx val="45"/>
          <c:order val="45"/>
          <c:tx>
            <c:strRef>
              <c:f>Calculations!$B$148</c:f>
              <c:strCache>
                <c:ptCount val="1"/>
                <c:pt idx="0">
                  <c:v>----</c:v>
                </c:pt>
              </c:strCache>
            </c:strRef>
          </c:tx>
          <c:spPr>
            <a:solidFill>
              <a:schemeClr val="accent4">
                <a:lumMod val="7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Calculations!$C$148:$T$148</c:f>
            </c:numRef>
          </c:val>
          <c:extLst>
            <c:ext xmlns:c16="http://schemas.microsoft.com/office/drawing/2014/chart" uri="{C3380CC4-5D6E-409C-BE32-E72D297353CC}">
              <c16:uniqueId val="{0000002D-7D84-4804-8469-5C929F6F4C78}"/>
            </c:ext>
          </c:extLst>
        </c:ser>
        <c:ser>
          <c:idx val="46"/>
          <c:order val="46"/>
          <c:tx>
            <c:strRef>
              <c:f>Calculations!$B$149</c:f>
              <c:strCache>
                <c:ptCount val="1"/>
                <c:pt idx="0">
                  <c:v>----</c:v>
                </c:pt>
              </c:strCache>
            </c:strRef>
          </c:tx>
          <c:spPr>
            <a:solidFill>
              <a:schemeClr val="accent5">
                <a:lumMod val="7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Calculations!$C$149:$T$149</c:f>
            </c:numRef>
          </c:val>
          <c:extLst>
            <c:ext xmlns:c16="http://schemas.microsoft.com/office/drawing/2014/chart" uri="{C3380CC4-5D6E-409C-BE32-E72D297353CC}">
              <c16:uniqueId val="{0000002E-7D84-4804-8469-5C929F6F4C78}"/>
            </c:ext>
          </c:extLst>
        </c:ser>
        <c:ser>
          <c:idx val="47"/>
          <c:order val="47"/>
          <c:tx>
            <c:strRef>
              <c:f>Calculations!$B$150</c:f>
              <c:strCache>
                <c:ptCount val="1"/>
                <c:pt idx="0">
                  <c:v>----</c:v>
                </c:pt>
              </c:strCache>
            </c:strRef>
          </c:tx>
          <c:spPr>
            <a:solidFill>
              <a:schemeClr val="accent6">
                <a:lumMod val="7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Calculations!$C$150:$T$150</c:f>
            </c:numRef>
          </c:val>
          <c:extLst>
            <c:ext xmlns:c16="http://schemas.microsoft.com/office/drawing/2014/chart" uri="{C3380CC4-5D6E-409C-BE32-E72D297353CC}">
              <c16:uniqueId val="{0000002F-7D84-4804-8469-5C929F6F4C78}"/>
            </c:ext>
          </c:extLst>
        </c:ser>
        <c:ser>
          <c:idx val="48"/>
          <c:order val="48"/>
          <c:tx>
            <c:strRef>
              <c:f>Calculations!$B$151</c:f>
              <c:strCache>
                <c:ptCount val="1"/>
                <c:pt idx="0">
                  <c:v>----</c:v>
                </c:pt>
              </c:strCache>
            </c:strRef>
          </c:tx>
          <c:spPr>
            <a:solidFill>
              <a:schemeClr val="accent1">
                <a:lumMod val="50000"/>
                <a:lumOff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Calculations!$C$151:$T$151</c:f>
            </c:numRef>
          </c:val>
          <c:extLst>
            <c:ext xmlns:c16="http://schemas.microsoft.com/office/drawing/2014/chart" uri="{C3380CC4-5D6E-409C-BE32-E72D297353CC}">
              <c16:uniqueId val="{00000030-7D84-4804-8469-5C929F6F4C78}"/>
            </c:ext>
          </c:extLst>
        </c:ser>
        <c:ser>
          <c:idx val="49"/>
          <c:order val="49"/>
          <c:tx>
            <c:strRef>
              <c:f>Calculations!$B$152</c:f>
              <c:strCache>
                <c:ptCount val="1"/>
                <c:pt idx="0">
                  <c:v>----</c:v>
                </c:pt>
              </c:strCache>
            </c:strRef>
          </c:tx>
          <c:spPr>
            <a:solidFill>
              <a:schemeClr val="accent2">
                <a:lumMod val="50000"/>
                <a:lumOff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Calculations!$C$152:$T$152</c:f>
            </c:numRef>
          </c:val>
          <c:extLst>
            <c:ext xmlns:c16="http://schemas.microsoft.com/office/drawing/2014/chart" uri="{C3380CC4-5D6E-409C-BE32-E72D297353CC}">
              <c16:uniqueId val="{00000031-7D84-4804-8469-5C929F6F4C78}"/>
            </c:ext>
          </c:extLst>
        </c:ser>
        <c:ser>
          <c:idx val="50"/>
          <c:order val="50"/>
          <c:tx>
            <c:strRef>
              <c:f>Calculations!$B$153</c:f>
              <c:strCache>
                <c:ptCount val="1"/>
                <c:pt idx="0">
                  <c:v>----</c:v>
                </c:pt>
              </c:strCache>
            </c:strRef>
          </c:tx>
          <c:spPr>
            <a:solidFill>
              <a:schemeClr val="accent3">
                <a:lumMod val="50000"/>
                <a:lumOff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Calculations!$C$153:$T$153</c:f>
            </c:numRef>
          </c:val>
          <c:extLst>
            <c:ext xmlns:c16="http://schemas.microsoft.com/office/drawing/2014/chart" uri="{C3380CC4-5D6E-409C-BE32-E72D297353CC}">
              <c16:uniqueId val="{00000032-7D84-4804-8469-5C929F6F4C78}"/>
            </c:ext>
          </c:extLst>
        </c:ser>
        <c:ser>
          <c:idx val="51"/>
          <c:order val="51"/>
          <c:tx>
            <c:strRef>
              <c:f>Calculations!$B$154</c:f>
              <c:strCache>
                <c:ptCount val="1"/>
                <c:pt idx="0">
                  <c:v>----</c:v>
                </c:pt>
              </c:strCache>
            </c:strRef>
          </c:tx>
          <c:spPr>
            <a:solidFill>
              <a:schemeClr val="accent4">
                <a:lumMod val="50000"/>
                <a:lumOff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Calculations!$C$154:$T$154</c:f>
            </c:numRef>
          </c:val>
          <c:extLst>
            <c:ext xmlns:c16="http://schemas.microsoft.com/office/drawing/2014/chart" uri="{C3380CC4-5D6E-409C-BE32-E72D297353CC}">
              <c16:uniqueId val="{00000033-7D84-4804-8469-5C929F6F4C78}"/>
            </c:ext>
          </c:extLst>
        </c:ser>
        <c:ser>
          <c:idx val="52"/>
          <c:order val="52"/>
          <c:tx>
            <c:strRef>
              <c:f>Calculations!$B$155</c:f>
              <c:strCache>
                <c:ptCount val="1"/>
                <c:pt idx="0">
                  <c:v>----</c:v>
                </c:pt>
              </c:strCache>
            </c:strRef>
          </c:tx>
          <c:spPr>
            <a:solidFill>
              <a:schemeClr val="accent5">
                <a:lumMod val="50000"/>
                <a:lumOff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Calculations!$C$155:$T$155</c:f>
            </c:numRef>
          </c:val>
          <c:extLst>
            <c:ext xmlns:c16="http://schemas.microsoft.com/office/drawing/2014/chart" uri="{C3380CC4-5D6E-409C-BE32-E72D297353CC}">
              <c16:uniqueId val="{00000034-7D84-4804-8469-5C929F6F4C78}"/>
            </c:ext>
          </c:extLst>
        </c:ser>
        <c:ser>
          <c:idx val="53"/>
          <c:order val="53"/>
          <c:tx>
            <c:strRef>
              <c:f>Calculations!$B$156</c:f>
              <c:strCache>
                <c:ptCount val="1"/>
                <c:pt idx="0">
                  <c:v>----</c:v>
                </c:pt>
              </c:strCache>
            </c:strRef>
          </c:tx>
          <c:spPr>
            <a:solidFill>
              <a:schemeClr val="accent6">
                <a:lumMod val="50000"/>
                <a:lumOff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Calculations!$C$156:$T$156</c:f>
            </c:numRef>
          </c:val>
          <c:extLst>
            <c:ext xmlns:c16="http://schemas.microsoft.com/office/drawing/2014/chart" uri="{C3380CC4-5D6E-409C-BE32-E72D297353CC}">
              <c16:uniqueId val="{00000035-7D84-4804-8469-5C929F6F4C78}"/>
            </c:ext>
          </c:extLst>
        </c:ser>
        <c:ser>
          <c:idx val="54"/>
          <c:order val="54"/>
          <c:tx>
            <c:strRef>
              <c:f>Calculations!$B$157</c:f>
              <c:strCache>
                <c:ptCount val="1"/>
                <c:pt idx="0">
                  <c:v>----</c:v>
                </c:pt>
              </c:strCache>
            </c:strRef>
          </c:tx>
          <c:spPr>
            <a:solidFill>
              <a:schemeClr val="accent1"/>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Calculations!$C$157:$T$157</c:f>
            </c:numRef>
          </c:val>
          <c:extLst>
            <c:ext xmlns:c16="http://schemas.microsoft.com/office/drawing/2014/chart" uri="{C3380CC4-5D6E-409C-BE32-E72D297353CC}">
              <c16:uniqueId val="{00000036-7D84-4804-8469-5C929F6F4C78}"/>
            </c:ext>
          </c:extLst>
        </c:ser>
        <c:ser>
          <c:idx val="55"/>
          <c:order val="55"/>
          <c:tx>
            <c:strRef>
              <c:f>Calculations!$B$158</c:f>
              <c:strCache>
                <c:ptCount val="1"/>
                <c:pt idx="0">
                  <c:v>----</c:v>
                </c:pt>
              </c:strCache>
            </c:strRef>
          </c:tx>
          <c:spPr>
            <a:solidFill>
              <a:schemeClr val="accent2"/>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Calculations!$C$158:$T$158</c:f>
            </c:numRef>
          </c:val>
          <c:extLst>
            <c:ext xmlns:c16="http://schemas.microsoft.com/office/drawing/2014/chart" uri="{C3380CC4-5D6E-409C-BE32-E72D297353CC}">
              <c16:uniqueId val="{00000037-7D84-4804-8469-5C929F6F4C78}"/>
            </c:ext>
          </c:extLst>
        </c:ser>
        <c:ser>
          <c:idx val="56"/>
          <c:order val="56"/>
          <c:tx>
            <c:strRef>
              <c:f>Calculations!$B$159</c:f>
              <c:strCache>
                <c:ptCount val="1"/>
                <c:pt idx="0">
                  <c:v>----</c:v>
                </c:pt>
              </c:strCache>
            </c:strRef>
          </c:tx>
          <c:spPr>
            <a:solidFill>
              <a:schemeClr val="accent3"/>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Calculations!$C$159:$T$159</c:f>
            </c:numRef>
          </c:val>
          <c:extLst>
            <c:ext xmlns:c16="http://schemas.microsoft.com/office/drawing/2014/chart" uri="{C3380CC4-5D6E-409C-BE32-E72D297353CC}">
              <c16:uniqueId val="{00000038-7D84-4804-8469-5C929F6F4C78}"/>
            </c:ext>
          </c:extLst>
        </c:ser>
        <c:ser>
          <c:idx val="57"/>
          <c:order val="57"/>
          <c:tx>
            <c:strRef>
              <c:f>Calculations!$B$160</c:f>
              <c:strCache>
                <c:ptCount val="1"/>
                <c:pt idx="0">
                  <c:v>----</c:v>
                </c:pt>
              </c:strCache>
            </c:strRef>
          </c:tx>
          <c:spPr>
            <a:solidFill>
              <a:schemeClr val="accent4"/>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Calculations!$C$160:$T$160</c:f>
            </c:numRef>
          </c:val>
          <c:extLst>
            <c:ext xmlns:c16="http://schemas.microsoft.com/office/drawing/2014/chart" uri="{C3380CC4-5D6E-409C-BE32-E72D297353CC}">
              <c16:uniqueId val="{00000039-7D84-4804-8469-5C929F6F4C78}"/>
            </c:ext>
          </c:extLst>
        </c:ser>
        <c:ser>
          <c:idx val="58"/>
          <c:order val="58"/>
          <c:tx>
            <c:strRef>
              <c:f>Calculations!$B$161</c:f>
              <c:strCache>
                <c:ptCount val="1"/>
                <c:pt idx="0">
                  <c:v>----</c:v>
                </c:pt>
              </c:strCache>
            </c:strRef>
          </c:tx>
          <c:spPr>
            <a:solidFill>
              <a:schemeClr val="accent5"/>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Calculations!$C$161:$T$161</c:f>
            </c:numRef>
          </c:val>
          <c:extLst>
            <c:ext xmlns:c16="http://schemas.microsoft.com/office/drawing/2014/chart" uri="{C3380CC4-5D6E-409C-BE32-E72D297353CC}">
              <c16:uniqueId val="{0000003A-7D84-4804-8469-5C929F6F4C78}"/>
            </c:ext>
          </c:extLst>
        </c:ser>
        <c:ser>
          <c:idx val="59"/>
          <c:order val="59"/>
          <c:tx>
            <c:strRef>
              <c:f>Calculations!$B$162</c:f>
              <c:strCache>
                <c:ptCount val="1"/>
                <c:pt idx="0">
                  <c:v>----</c:v>
                </c:pt>
              </c:strCache>
            </c:strRef>
          </c:tx>
          <c:spPr>
            <a:solidFill>
              <a:schemeClr val="accent6"/>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Calculations!$C$162:$T$162</c:f>
            </c:numRef>
          </c:val>
          <c:extLst>
            <c:ext xmlns:c16="http://schemas.microsoft.com/office/drawing/2014/chart" uri="{C3380CC4-5D6E-409C-BE32-E72D297353CC}">
              <c16:uniqueId val="{0000003B-7D84-4804-8469-5C929F6F4C78}"/>
            </c:ext>
          </c:extLst>
        </c:ser>
        <c:ser>
          <c:idx val="60"/>
          <c:order val="60"/>
          <c:tx>
            <c:strRef>
              <c:f>Calculations!$B$163</c:f>
              <c:strCache>
                <c:ptCount val="1"/>
                <c:pt idx="0">
                  <c:v>Electricity consumption</c:v>
                </c:pt>
              </c:strCache>
            </c:strRef>
          </c:tx>
          <c:spPr>
            <a:solidFill>
              <a:srgbClr val="92D050"/>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Calculations!$C$163:$T$163</c:f>
              <c:numCache>
                <c:formatCode>General</c:formatCode>
                <c:ptCount val="18"/>
                <c:pt idx="0">
                  <c:v>3.3830344814934769E-4</c:v>
                </c:pt>
                <c:pt idx="1">
                  <c:v>4.4573858014605811E-2</c:v>
                </c:pt>
                <c:pt idx="2">
                  <c:v>3.7778066494409665E-2</c:v>
                </c:pt>
                <c:pt idx="3">
                  <c:v>5.035977643890734E-5</c:v>
                </c:pt>
                <c:pt idx="4">
                  <c:v>0.24555971634854507</c:v>
                </c:pt>
                <c:pt idx="5">
                  <c:v>1.1773363186698095E-2</c:v>
                </c:pt>
                <c:pt idx="6">
                  <c:v>0.21247612686361214</c:v>
                </c:pt>
                <c:pt idx="7">
                  <c:v>1.078447442590526E-3</c:v>
                </c:pt>
                <c:pt idx="8">
                  <c:v>4.4408268637885392E-4</c:v>
                </c:pt>
                <c:pt idx="9">
                  <c:v>4.621338460291935E-2</c:v>
                </c:pt>
                <c:pt idx="10">
                  <c:v>3.1945124732498153E-6</c:v>
                </c:pt>
                <c:pt idx="11">
                  <c:v>6.1658324351515376E-4</c:v>
                </c:pt>
                <c:pt idx="12">
                  <c:v>3.639536691799818E-4</c:v>
                </c:pt>
                <c:pt idx="13">
                  <c:v>3.6905860666432784E-4</c:v>
                </c:pt>
                <c:pt idx="14">
                  <c:v>1.104218742914775E-7</c:v>
                </c:pt>
                <c:pt idx="15">
                  <c:v>1.0251532558184591E-3</c:v>
                </c:pt>
                <c:pt idx="16">
                  <c:v>0.96286718167537555</c:v>
                </c:pt>
                <c:pt idx="17">
                  <c:v>4.7737206812067945E-3</c:v>
                </c:pt>
              </c:numCache>
            </c:numRef>
          </c:val>
          <c:extLst>
            <c:ext xmlns:c16="http://schemas.microsoft.com/office/drawing/2014/chart" uri="{C3380CC4-5D6E-409C-BE32-E72D297353CC}">
              <c16:uniqueId val="{0000003C-7D84-4804-8469-5C929F6F4C78}"/>
            </c:ext>
          </c:extLst>
        </c:ser>
        <c:ser>
          <c:idx val="61"/>
          <c:order val="61"/>
          <c:tx>
            <c:strRef>
              <c:f>Calculations!$B$164</c:f>
              <c:strCache>
                <c:ptCount val="1"/>
                <c:pt idx="0">
                  <c:v>Tap water</c:v>
                </c:pt>
              </c:strCache>
            </c:strRef>
          </c:tx>
          <c:spPr>
            <a:solidFill>
              <a:schemeClr val="accent2">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Calculations!$C$164:$T$164</c:f>
              <c:numCache>
                <c:formatCode>General</c:formatCode>
                <c:ptCount val="18"/>
                <c:pt idx="0">
                  <c:v>8.3621513704104303E-8</c:v>
                </c:pt>
                <c:pt idx="1">
                  <c:v>1.0425052352916001E-5</c:v>
                </c:pt>
                <c:pt idx="2">
                  <c:v>3.2925760026679181E-6</c:v>
                </c:pt>
                <c:pt idx="3">
                  <c:v>1.3239966964269011E-8</c:v>
                </c:pt>
                <c:pt idx="4">
                  <c:v>4.7802953973885016E-5</c:v>
                </c:pt>
                <c:pt idx="5">
                  <c:v>4.322403596428345E-5</c:v>
                </c:pt>
                <c:pt idx="6">
                  <c:v>5.5831617473014466E-5</c:v>
                </c:pt>
                <c:pt idx="7">
                  <c:v>1.1147880597455255E-6</c:v>
                </c:pt>
                <c:pt idx="8">
                  <c:v>5.2780168021853154E-7</c:v>
                </c:pt>
                <c:pt idx="9">
                  <c:v>4.4321787589718957E-6</c:v>
                </c:pt>
                <c:pt idx="10">
                  <c:v>2.2404665741593429E-9</c:v>
                </c:pt>
                <c:pt idx="11">
                  <c:v>7.1402028417921699E-7</c:v>
                </c:pt>
                <c:pt idx="12">
                  <c:v>1.1280831009392657E-7</c:v>
                </c:pt>
                <c:pt idx="13">
                  <c:v>1.1601625800251427E-7</c:v>
                </c:pt>
                <c:pt idx="14">
                  <c:v>1.9377237945182244E-11</c:v>
                </c:pt>
                <c:pt idx="15">
                  <c:v>1.9024247221298861E-7</c:v>
                </c:pt>
                <c:pt idx="16">
                  <c:v>2.5756515974167574E-4</c:v>
                </c:pt>
                <c:pt idx="17">
                  <c:v>1.0132741880899997E-4</c:v>
                </c:pt>
              </c:numCache>
            </c:numRef>
          </c:val>
          <c:extLst>
            <c:ext xmlns:c16="http://schemas.microsoft.com/office/drawing/2014/chart" uri="{C3380CC4-5D6E-409C-BE32-E72D297353CC}">
              <c16:uniqueId val="{0000003D-7D84-4804-8469-5C929F6F4C78}"/>
            </c:ext>
          </c:extLst>
        </c:ser>
        <c:ser>
          <c:idx val="62"/>
          <c:order val="62"/>
          <c:tx>
            <c:strRef>
              <c:f>Calculations!$B$165</c:f>
              <c:strCache>
                <c:ptCount val="1"/>
                <c:pt idx="0">
                  <c:v>----</c:v>
                </c:pt>
              </c:strCache>
            </c:strRef>
          </c:tx>
          <c:spPr>
            <a:solidFill>
              <a:schemeClr val="accent3">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Calculations!$C$165:$T$165</c:f>
            </c:numRef>
          </c:val>
          <c:extLst>
            <c:ext xmlns:c16="http://schemas.microsoft.com/office/drawing/2014/chart" uri="{C3380CC4-5D6E-409C-BE32-E72D297353CC}">
              <c16:uniqueId val="{0000003E-7D84-4804-8469-5C929F6F4C78}"/>
            </c:ext>
          </c:extLst>
        </c:ser>
        <c:ser>
          <c:idx val="63"/>
          <c:order val="63"/>
          <c:tx>
            <c:strRef>
              <c:f>Calculations!$B$166</c:f>
              <c:strCache>
                <c:ptCount val="1"/>
                <c:pt idx="0">
                  <c:v>----</c:v>
                </c:pt>
              </c:strCache>
            </c:strRef>
          </c:tx>
          <c:spPr>
            <a:solidFill>
              <a:schemeClr val="accent4">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Calculations!$C$166:$T$166</c:f>
            </c:numRef>
          </c:val>
          <c:extLst>
            <c:ext xmlns:c16="http://schemas.microsoft.com/office/drawing/2014/chart" uri="{C3380CC4-5D6E-409C-BE32-E72D297353CC}">
              <c16:uniqueId val="{0000003F-7D84-4804-8469-5C929F6F4C78}"/>
            </c:ext>
          </c:extLst>
        </c:ser>
        <c:ser>
          <c:idx val="64"/>
          <c:order val="64"/>
          <c:tx>
            <c:strRef>
              <c:f>Calculations!$B$167</c:f>
              <c:strCache>
                <c:ptCount val="1"/>
                <c:pt idx="0">
                  <c:v>----</c:v>
                </c:pt>
              </c:strCache>
            </c:strRef>
          </c:tx>
          <c:spPr>
            <a:solidFill>
              <a:schemeClr val="accent5">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Calculations!$C$167:$T$167</c:f>
            </c:numRef>
          </c:val>
          <c:extLst>
            <c:ext xmlns:c16="http://schemas.microsoft.com/office/drawing/2014/chart" uri="{C3380CC4-5D6E-409C-BE32-E72D297353CC}">
              <c16:uniqueId val="{00000040-7D84-4804-8469-5C929F6F4C78}"/>
            </c:ext>
          </c:extLst>
        </c:ser>
        <c:ser>
          <c:idx val="65"/>
          <c:order val="65"/>
          <c:tx>
            <c:strRef>
              <c:f>Calculations!$B$168</c:f>
              <c:strCache>
                <c:ptCount val="1"/>
                <c:pt idx="0">
                  <c:v>----</c:v>
                </c:pt>
              </c:strCache>
            </c:strRef>
          </c:tx>
          <c:spPr>
            <a:solidFill>
              <a:schemeClr val="accent6">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Calculations!$C$168:$T$168</c:f>
            </c:numRef>
          </c:val>
          <c:extLst>
            <c:ext xmlns:c16="http://schemas.microsoft.com/office/drawing/2014/chart" uri="{C3380CC4-5D6E-409C-BE32-E72D297353CC}">
              <c16:uniqueId val="{00000041-7D84-4804-8469-5C929F6F4C78}"/>
            </c:ext>
          </c:extLst>
        </c:ser>
        <c:ser>
          <c:idx val="66"/>
          <c:order val="66"/>
          <c:tx>
            <c:strRef>
              <c:f>Calculations!$B$169</c:f>
              <c:strCache>
                <c:ptCount val="1"/>
                <c:pt idx="0">
                  <c:v>----</c:v>
                </c:pt>
              </c:strCache>
            </c:strRef>
          </c:tx>
          <c:spPr>
            <a:solidFill>
              <a:schemeClr val="accent1">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Calculations!$C$169:$T$169</c:f>
            </c:numRef>
          </c:val>
          <c:extLst>
            <c:ext xmlns:c16="http://schemas.microsoft.com/office/drawing/2014/chart" uri="{C3380CC4-5D6E-409C-BE32-E72D297353CC}">
              <c16:uniqueId val="{00000042-7D84-4804-8469-5C929F6F4C78}"/>
            </c:ext>
          </c:extLst>
        </c:ser>
        <c:ser>
          <c:idx val="67"/>
          <c:order val="67"/>
          <c:tx>
            <c:strRef>
              <c:f>Calculations!$B$170</c:f>
              <c:strCache>
                <c:ptCount val="1"/>
                <c:pt idx="0">
                  <c:v>----</c:v>
                </c:pt>
              </c:strCache>
            </c:strRef>
          </c:tx>
          <c:spPr>
            <a:solidFill>
              <a:schemeClr val="accent2">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Calculations!$C$170:$T$170</c:f>
            </c:numRef>
          </c:val>
          <c:extLst>
            <c:ext xmlns:c16="http://schemas.microsoft.com/office/drawing/2014/chart" uri="{C3380CC4-5D6E-409C-BE32-E72D297353CC}">
              <c16:uniqueId val="{00000043-7D84-4804-8469-5C929F6F4C78}"/>
            </c:ext>
          </c:extLst>
        </c:ser>
        <c:ser>
          <c:idx val="68"/>
          <c:order val="68"/>
          <c:tx>
            <c:strRef>
              <c:f>Calculations!$B$171</c:f>
              <c:strCache>
                <c:ptCount val="1"/>
                <c:pt idx="0">
                  <c:v>----</c:v>
                </c:pt>
              </c:strCache>
            </c:strRef>
          </c:tx>
          <c:spPr>
            <a:solidFill>
              <a:schemeClr val="accent3">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Calculations!$C$171:$T$171</c:f>
            </c:numRef>
          </c:val>
          <c:extLst>
            <c:ext xmlns:c16="http://schemas.microsoft.com/office/drawing/2014/chart" uri="{C3380CC4-5D6E-409C-BE32-E72D297353CC}">
              <c16:uniqueId val="{00000044-7D84-4804-8469-5C929F6F4C78}"/>
            </c:ext>
          </c:extLst>
        </c:ser>
        <c:ser>
          <c:idx val="69"/>
          <c:order val="69"/>
          <c:tx>
            <c:strRef>
              <c:f>Calculations!$B$172</c:f>
              <c:strCache>
                <c:ptCount val="1"/>
                <c:pt idx="0">
                  <c:v>----</c:v>
                </c:pt>
              </c:strCache>
            </c:strRef>
          </c:tx>
          <c:spPr>
            <a:solidFill>
              <a:schemeClr val="accent4">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Calculations!$C$172:$T$172</c:f>
            </c:numRef>
          </c:val>
          <c:extLst>
            <c:ext xmlns:c16="http://schemas.microsoft.com/office/drawing/2014/chart" uri="{C3380CC4-5D6E-409C-BE32-E72D297353CC}">
              <c16:uniqueId val="{00000045-7D84-4804-8469-5C929F6F4C78}"/>
            </c:ext>
          </c:extLst>
        </c:ser>
        <c:ser>
          <c:idx val="70"/>
          <c:order val="70"/>
          <c:tx>
            <c:strRef>
              <c:f>Calculations!$B$173</c:f>
              <c:strCache>
                <c:ptCount val="1"/>
                <c:pt idx="0">
                  <c:v>----</c:v>
                </c:pt>
              </c:strCache>
            </c:strRef>
          </c:tx>
          <c:spPr>
            <a:solidFill>
              <a:schemeClr val="accent5">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Calculations!$C$173:$T$173</c:f>
            </c:numRef>
          </c:val>
          <c:extLst>
            <c:ext xmlns:c16="http://schemas.microsoft.com/office/drawing/2014/chart" uri="{C3380CC4-5D6E-409C-BE32-E72D297353CC}">
              <c16:uniqueId val="{00000046-7D84-4804-8469-5C929F6F4C78}"/>
            </c:ext>
          </c:extLst>
        </c:ser>
        <c:ser>
          <c:idx val="71"/>
          <c:order val="71"/>
          <c:tx>
            <c:strRef>
              <c:f>Calculations!$B$174</c:f>
              <c:strCache>
                <c:ptCount val="1"/>
                <c:pt idx="0">
                  <c:v>----</c:v>
                </c:pt>
              </c:strCache>
            </c:strRef>
          </c:tx>
          <c:spPr>
            <a:solidFill>
              <a:schemeClr val="accent6">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Calculations!$C$174:$T$174</c:f>
            </c:numRef>
          </c:val>
          <c:extLst>
            <c:ext xmlns:c16="http://schemas.microsoft.com/office/drawing/2014/chart" uri="{C3380CC4-5D6E-409C-BE32-E72D297353CC}">
              <c16:uniqueId val="{00000047-7D84-4804-8469-5C929F6F4C78}"/>
            </c:ext>
          </c:extLst>
        </c:ser>
        <c:ser>
          <c:idx val="72"/>
          <c:order val="72"/>
          <c:tx>
            <c:strRef>
              <c:f>Calculations!$B$175</c:f>
              <c:strCache>
                <c:ptCount val="1"/>
                <c:pt idx="0">
                  <c:v>----</c:v>
                </c:pt>
              </c:strCache>
            </c:strRef>
          </c:tx>
          <c:spPr>
            <a:solidFill>
              <a:schemeClr val="accent1">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Calculations!$C$175:$T$175</c:f>
            </c:numRef>
          </c:val>
          <c:extLst>
            <c:ext xmlns:c16="http://schemas.microsoft.com/office/drawing/2014/chart" uri="{C3380CC4-5D6E-409C-BE32-E72D297353CC}">
              <c16:uniqueId val="{00000048-7D84-4804-8469-5C929F6F4C78}"/>
            </c:ext>
          </c:extLst>
        </c:ser>
        <c:ser>
          <c:idx val="73"/>
          <c:order val="73"/>
          <c:tx>
            <c:strRef>
              <c:f>Calculations!$B$176</c:f>
              <c:strCache>
                <c:ptCount val="1"/>
                <c:pt idx="0">
                  <c:v>----</c:v>
                </c:pt>
              </c:strCache>
            </c:strRef>
          </c:tx>
          <c:spPr>
            <a:solidFill>
              <a:schemeClr val="accent2">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Calculations!$C$176:$T$176</c:f>
            </c:numRef>
          </c:val>
          <c:extLst>
            <c:ext xmlns:c16="http://schemas.microsoft.com/office/drawing/2014/chart" uri="{C3380CC4-5D6E-409C-BE32-E72D297353CC}">
              <c16:uniqueId val="{00000049-7D84-4804-8469-5C929F6F4C78}"/>
            </c:ext>
          </c:extLst>
        </c:ser>
        <c:ser>
          <c:idx val="74"/>
          <c:order val="74"/>
          <c:tx>
            <c:strRef>
              <c:f>Calculations!$B$177</c:f>
              <c:strCache>
                <c:ptCount val="1"/>
                <c:pt idx="0">
                  <c:v>----</c:v>
                </c:pt>
              </c:strCache>
            </c:strRef>
          </c:tx>
          <c:spPr>
            <a:solidFill>
              <a:schemeClr val="accent3">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Calculations!$C$177:$T$177</c:f>
            </c:numRef>
          </c:val>
          <c:extLst>
            <c:ext xmlns:c16="http://schemas.microsoft.com/office/drawing/2014/chart" uri="{C3380CC4-5D6E-409C-BE32-E72D297353CC}">
              <c16:uniqueId val="{0000004A-7D84-4804-8469-5C929F6F4C78}"/>
            </c:ext>
          </c:extLst>
        </c:ser>
        <c:ser>
          <c:idx val="75"/>
          <c:order val="75"/>
          <c:tx>
            <c:strRef>
              <c:f>Calculations!$B$178</c:f>
              <c:strCache>
                <c:ptCount val="1"/>
                <c:pt idx="0">
                  <c:v>----</c:v>
                </c:pt>
              </c:strCache>
            </c:strRef>
          </c:tx>
          <c:spPr>
            <a:solidFill>
              <a:schemeClr val="accent4">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Calculations!$C$178:$T$178</c:f>
            </c:numRef>
          </c:val>
          <c:extLst>
            <c:ext xmlns:c16="http://schemas.microsoft.com/office/drawing/2014/chart" uri="{C3380CC4-5D6E-409C-BE32-E72D297353CC}">
              <c16:uniqueId val="{0000004B-7D84-4804-8469-5C929F6F4C78}"/>
            </c:ext>
          </c:extLst>
        </c:ser>
        <c:ser>
          <c:idx val="76"/>
          <c:order val="76"/>
          <c:tx>
            <c:strRef>
              <c:f>Calculations!$B$179</c:f>
              <c:strCache>
                <c:ptCount val="1"/>
                <c:pt idx="0">
                  <c:v>----</c:v>
                </c:pt>
              </c:strCache>
            </c:strRef>
          </c:tx>
          <c:spPr>
            <a:solidFill>
              <a:schemeClr val="accent5">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Calculations!$C$179:$T$179</c:f>
            </c:numRef>
          </c:val>
          <c:extLst>
            <c:ext xmlns:c16="http://schemas.microsoft.com/office/drawing/2014/chart" uri="{C3380CC4-5D6E-409C-BE32-E72D297353CC}">
              <c16:uniqueId val="{0000004C-7D84-4804-8469-5C929F6F4C78}"/>
            </c:ext>
          </c:extLst>
        </c:ser>
        <c:ser>
          <c:idx val="77"/>
          <c:order val="77"/>
          <c:tx>
            <c:strRef>
              <c:f>Calculations!$B$180</c:f>
              <c:strCache>
                <c:ptCount val="1"/>
                <c:pt idx="0">
                  <c:v>----</c:v>
                </c:pt>
              </c:strCache>
            </c:strRef>
          </c:tx>
          <c:spPr>
            <a:solidFill>
              <a:schemeClr val="accent6">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Calculations!$C$180:$T$180</c:f>
            </c:numRef>
          </c:val>
          <c:extLst>
            <c:ext xmlns:c16="http://schemas.microsoft.com/office/drawing/2014/chart" uri="{C3380CC4-5D6E-409C-BE32-E72D297353CC}">
              <c16:uniqueId val="{0000004D-7D84-4804-8469-5C929F6F4C78}"/>
            </c:ext>
          </c:extLst>
        </c:ser>
        <c:ser>
          <c:idx val="78"/>
          <c:order val="78"/>
          <c:tx>
            <c:strRef>
              <c:f>Calculations!$B$181</c:f>
              <c:strCache>
                <c:ptCount val="1"/>
                <c:pt idx="0">
                  <c:v>----</c:v>
                </c:pt>
              </c:strCache>
            </c:strRef>
          </c:tx>
          <c:spPr>
            <a:solidFill>
              <a:schemeClr val="accent1">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Calculations!$C$181:$T$181</c:f>
            </c:numRef>
          </c:val>
          <c:extLst>
            <c:ext xmlns:c16="http://schemas.microsoft.com/office/drawing/2014/chart" uri="{C3380CC4-5D6E-409C-BE32-E72D297353CC}">
              <c16:uniqueId val="{0000004E-7D84-4804-8469-5C929F6F4C78}"/>
            </c:ext>
          </c:extLst>
        </c:ser>
        <c:ser>
          <c:idx val="79"/>
          <c:order val="79"/>
          <c:tx>
            <c:strRef>
              <c:f>Calculations!$B$182</c:f>
              <c:strCache>
                <c:ptCount val="1"/>
                <c:pt idx="0">
                  <c:v>----</c:v>
                </c:pt>
              </c:strCache>
            </c:strRef>
          </c:tx>
          <c:spPr>
            <a:solidFill>
              <a:schemeClr val="accent2">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Calculations!$C$182:$T$182</c:f>
            </c:numRef>
          </c:val>
          <c:extLst>
            <c:ext xmlns:c16="http://schemas.microsoft.com/office/drawing/2014/chart" uri="{C3380CC4-5D6E-409C-BE32-E72D297353CC}">
              <c16:uniqueId val="{0000004F-7D84-4804-8469-5C929F6F4C78}"/>
            </c:ext>
          </c:extLst>
        </c:ser>
        <c:ser>
          <c:idx val="80"/>
          <c:order val="80"/>
          <c:tx>
            <c:strRef>
              <c:f>Calculations!$B$183</c:f>
              <c:strCache>
                <c:ptCount val="1"/>
                <c:pt idx="0">
                  <c:v>----</c:v>
                </c:pt>
              </c:strCache>
            </c:strRef>
          </c:tx>
          <c:spPr>
            <a:solidFill>
              <a:schemeClr val="accent3">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Calculations!$C$183:$T$183</c:f>
            </c:numRef>
          </c:val>
          <c:extLst>
            <c:ext xmlns:c16="http://schemas.microsoft.com/office/drawing/2014/chart" uri="{C3380CC4-5D6E-409C-BE32-E72D297353CC}">
              <c16:uniqueId val="{00000050-7D84-4804-8469-5C929F6F4C78}"/>
            </c:ext>
          </c:extLst>
        </c:ser>
        <c:ser>
          <c:idx val="81"/>
          <c:order val="81"/>
          <c:tx>
            <c:strRef>
              <c:f>Calculations!$B$184</c:f>
              <c:strCache>
                <c:ptCount val="1"/>
                <c:pt idx="0">
                  <c:v>----</c:v>
                </c:pt>
              </c:strCache>
            </c:strRef>
          </c:tx>
          <c:spPr>
            <a:solidFill>
              <a:schemeClr val="accent4">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Calculations!$C$184:$T$184</c:f>
            </c:numRef>
          </c:val>
          <c:extLst>
            <c:ext xmlns:c16="http://schemas.microsoft.com/office/drawing/2014/chart" uri="{C3380CC4-5D6E-409C-BE32-E72D297353CC}">
              <c16:uniqueId val="{00000051-7D84-4804-8469-5C929F6F4C78}"/>
            </c:ext>
          </c:extLst>
        </c:ser>
        <c:ser>
          <c:idx val="82"/>
          <c:order val="82"/>
          <c:tx>
            <c:strRef>
              <c:f>Calculations!$B$185</c:f>
              <c:strCache>
                <c:ptCount val="1"/>
                <c:pt idx="0">
                  <c:v>----</c:v>
                </c:pt>
              </c:strCache>
            </c:strRef>
          </c:tx>
          <c:spPr>
            <a:solidFill>
              <a:schemeClr val="accent5">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Calculations!$C$185:$T$185</c:f>
            </c:numRef>
          </c:val>
          <c:extLst>
            <c:ext xmlns:c16="http://schemas.microsoft.com/office/drawing/2014/chart" uri="{C3380CC4-5D6E-409C-BE32-E72D297353CC}">
              <c16:uniqueId val="{00000052-7D84-4804-8469-5C929F6F4C78}"/>
            </c:ext>
          </c:extLst>
        </c:ser>
        <c:ser>
          <c:idx val="83"/>
          <c:order val="83"/>
          <c:tx>
            <c:strRef>
              <c:f>Calculations!$B$186</c:f>
              <c:strCache>
                <c:ptCount val="1"/>
                <c:pt idx="0">
                  <c:v>----</c:v>
                </c:pt>
              </c:strCache>
            </c:strRef>
          </c:tx>
          <c:spPr>
            <a:solidFill>
              <a:schemeClr val="accent6">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Calculations!$C$186:$T$186</c:f>
            </c:numRef>
          </c:val>
          <c:extLst>
            <c:ext xmlns:c16="http://schemas.microsoft.com/office/drawing/2014/chart" uri="{C3380CC4-5D6E-409C-BE32-E72D297353CC}">
              <c16:uniqueId val="{00000053-7D84-4804-8469-5C929F6F4C78}"/>
            </c:ext>
          </c:extLst>
        </c:ser>
        <c:ser>
          <c:idx val="84"/>
          <c:order val="84"/>
          <c:tx>
            <c:strRef>
              <c:f>Calculations!$B$187</c:f>
              <c:strCache>
                <c:ptCount val="1"/>
                <c:pt idx="0">
                  <c:v>----</c:v>
                </c:pt>
              </c:strCache>
            </c:strRef>
          </c:tx>
          <c:spPr>
            <a:solidFill>
              <a:schemeClr val="accent1">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Calculations!$C$187:$T$187</c:f>
            </c:numRef>
          </c:val>
          <c:extLst>
            <c:ext xmlns:c16="http://schemas.microsoft.com/office/drawing/2014/chart" uri="{C3380CC4-5D6E-409C-BE32-E72D297353CC}">
              <c16:uniqueId val="{00000054-7D84-4804-8469-5C929F6F4C78}"/>
            </c:ext>
          </c:extLst>
        </c:ser>
        <c:ser>
          <c:idx val="85"/>
          <c:order val="85"/>
          <c:tx>
            <c:strRef>
              <c:f>Calculations!$B$188</c:f>
              <c:strCache>
                <c:ptCount val="1"/>
                <c:pt idx="0">
                  <c:v>----</c:v>
                </c:pt>
              </c:strCache>
            </c:strRef>
          </c:tx>
          <c:spPr>
            <a:solidFill>
              <a:schemeClr val="accent2">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Calculations!$C$188:$T$188</c:f>
            </c:numRef>
          </c:val>
          <c:extLst>
            <c:ext xmlns:c16="http://schemas.microsoft.com/office/drawing/2014/chart" uri="{C3380CC4-5D6E-409C-BE32-E72D297353CC}">
              <c16:uniqueId val="{00000055-7D84-4804-8469-5C929F6F4C78}"/>
            </c:ext>
          </c:extLst>
        </c:ser>
        <c:ser>
          <c:idx val="86"/>
          <c:order val="86"/>
          <c:tx>
            <c:strRef>
              <c:f>Calculations!$B$189</c:f>
              <c:strCache>
                <c:ptCount val="1"/>
                <c:pt idx="0">
                  <c:v>----</c:v>
                </c:pt>
              </c:strCache>
            </c:strRef>
          </c:tx>
          <c:spPr>
            <a:solidFill>
              <a:schemeClr val="accent3">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Calculations!$C$189:$T$189</c:f>
            </c:numRef>
          </c:val>
          <c:extLst>
            <c:ext xmlns:c16="http://schemas.microsoft.com/office/drawing/2014/chart" uri="{C3380CC4-5D6E-409C-BE32-E72D297353CC}">
              <c16:uniqueId val="{00000056-7D84-4804-8469-5C929F6F4C78}"/>
            </c:ext>
          </c:extLst>
        </c:ser>
        <c:ser>
          <c:idx val="87"/>
          <c:order val="87"/>
          <c:tx>
            <c:strRef>
              <c:f>Calculations!$B$190</c:f>
              <c:strCache>
                <c:ptCount val="1"/>
                <c:pt idx="0">
                  <c:v>----</c:v>
                </c:pt>
              </c:strCache>
            </c:strRef>
          </c:tx>
          <c:spPr>
            <a:solidFill>
              <a:schemeClr val="accent4">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Calculations!$C$190:$T$190</c:f>
            </c:numRef>
          </c:val>
          <c:extLst>
            <c:ext xmlns:c16="http://schemas.microsoft.com/office/drawing/2014/chart" uri="{C3380CC4-5D6E-409C-BE32-E72D297353CC}">
              <c16:uniqueId val="{00000057-7D84-4804-8469-5C929F6F4C78}"/>
            </c:ext>
          </c:extLst>
        </c:ser>
        <c:ser>
          <c:idx val="88"/>
          <c:order val="88"/>
          <c:tx>
            <c:strRef>
              <c:f>Calculations!$B$191</c:f>
              <c:strCache>
                <c:ptCount val="1"/>
                <c:pt idx="0">
                  <c:v>----</c:v>
                </c:pt>
              </c:strCache>
            </c:strRef>
          </c:tx>
          <c:spPr>
            <a:solidFill>
              <a:schemeClr val="accent5">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Calculations!$C$191:$T$191</c:f>
            </c:numRef>
          </c:val>
          <c:extLst>
            <c:ext xmlns:c16="http://schemas.microsoft.com/office/drawing/2014/chart" uri="{C3380CC4-5D6E-409C-BE32-E72D297353CC}">
              <c16:uniqueId val="{00000058-7D84-4804-8469-5C929F6F4C78}"/>
            </c:ext>
          </c:extLst>
        </c:ser>
        <c:ser>
          <c:idx val="89"/>
          <c:order val="89"/>
          <c:tx>
            <c:strRef>
              <c:f>Calculations!$B$192</c:f>
              <c:strCache>
                <c:ptCount val="1"/>
                <c:pt idx="0">
                  <c:v>----</c:v>
                </c:pt>
              </c:strCache>
            </c:strRef>
          </c:tx>
          <c:spPr>
            <a:solidFill>
              <a:schemeClr val="accent6">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Calculations!$C$192:$T$192</c:f>
            </c:numRef>
          </c:val>
          <c:extLst>
            <c:ext xmlns:c16="http://schemas.microsoft.com/office/drawing/2014/chart" uri="{C3380CC4-5D6E-409C-BE32-E72D297353CC}">
              <c16:uniqueId val="{00000059-7D84-4804-8469-5C929F6F4C78}"/>
            </c:ext>
          </c:extLst>
        </c:ser>
        <c:ser>
          <c:idx val="90"/>
          <c:order val="90"/>
          <c:tx>
            <c:strRef>
              <c:f>Calculations!$B$193</c:f>
              <c:strCache>
                <c:ptCount val="1"/>
                <c:pt idx="0">
                  <c:v>----</c:v>
                </c:pt>
              </c:strCache>
            </c:strRef>
          </c:tx>
          <c:spPr>
            <a:solidFill>
              <a:schemeClr val="accent1">
                <a:lumMod val="70000"/>
                <a:lumOff val="3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Calculations!$C$193:$T$193</c:f>
            </c:numRef>
          </c:val>
          <c:extLst>
            <c:ext xmlns:c16="http://schemas.microsoft.com/office/drawing/2014/chart" uri="{C3380CC4-5D6E-409C-BE32-E72D297353CC}">
              <c16:uniqueId val="{0000005A-7D84-4804-8469-5C929F6F4C78}"/>
            </c:ext>
          </c:extLst>
        </c:ser>
        <c:dLbls>
          <c:showLegendKey val="0"/>
          <c:showVal val="0"/>
          <c:showCatName val="0"/>
          <c:showSerName val="0"/>
          <c:showPercent val="0"/>
          <c:showBubbleSize val="0"/>
        </c:dLbls>
        <c:gapWidth val="150"/>
        <c:overlap val="100"/>
        <c:axId val="1324556207"/>
        <c:axId val="303019807"/>
      </c:barChart>
      <c:catAx>
        <c:axId val="1324556207"/>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Palatino Linotype" panose="02040502050505030304" pitchFamily="18" charset="0"/>
                    <a:ea typeface="+mn-ea"/>
                    <a:cs typeface="+mn-cs"/>
                  </a:defRPr>
                </a:pPr>
                <a:r>
                  <a:rPr lang="es-CO" b="1"/>
                  <a:t>Impact categories</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Palatino Linotype" panose="02040502050505030304" pitchFamily="18" charset="0"/>
                <a:ea typeface="+mn-ea"/>
                <a:cs typeface="+mn-cs"/>
              </a:defRPr>
            </a:pPr>
            <a:endParaRPr lang="es-CO"/>
          </a:p>
        </c:txPr>
        <c:crossAx val="303019807"/>
        <c:crosses val="autoZero"/>
        <c:auto val="1"/>
        <c:lblAlgn val="ctr"/>
        <c:lblOffset val="100"/>
        <c:noMultiLvlLbl val="0"/>
      </c:catAx>
      <c:valAx>
        <c:axId val="303019807"/>
        <c:scaling>
          <c:orientation val="minMax"/>
          <c:min val="0"/>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Palatino Linotype" panose="02040502050505030304" pitchFamily="18" charset="0"/>
                    <a:ea typeface="+mn-ea"/>
                    <a:cs typeface="+mn-cs"/>
                  </a:defRPr>
                </a:pPr>
                <a:r>
                  <a:rPr lang="es-CO" b="1"/>
                  <a:t>% contribution</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Palatino Linotype" panose="02040502050505030304" pitchFamily="18" charset="0"/>
                <a:ea typeface="+mn-ea"/>
                <a:cs typeface="+mn-cs"/>
              </a:defRPr>
            </a:pPr>
            <a:endParaRPr lang="es-CO"/>
          </a:p>
        </c:txPr>
        <c:crossAx val="1324556207"/>
        <c:crosses val="autoZero"/>
        <c:crossBetween val="between"/>
      </c:valAx>
      <c:spPr>
        <a:noFill/>
        <a:ln>
          <a:solidFill>
            <a:sysClr val="windowText" lastClr="000000"/>
          </a:solidFill>
        </a:ln>
        <a:effectLst/>
      </c:spPr>
    </c:plotArea>
    <c:legend>
      <c:legendPos val="r"/>
      <c:layout>
        <c:manualLayout>
          <c:xMode val="edge"/>
          <c:yMode val="edge"/>
          <c:x val="0.72600074294470418"/>
          <c:y val="9.233268684858531E-2"/>
          <c:w val="0.25617827917473945"/>
          <c:h val="0.7495580098611899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alatino Linotype" panose="02040502050505030304" pitchFamily="18" charset="0"/>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Palatino Linotype" panose="02040502050505030304" pitchFamily="18" charset="0"/>
                <a:ea typeface="+mn-ea"/>
                <a:cs typeface="+mn-cs"/>
              </a:defRPr>
            </a:pPr>
            <a:r>
              <a:rPr lang="es-CO" b="1"/>
              <a:t>Process 3</a:t>
            </a:r>
          </a:p>
        </c:rich>
      </c:tx>
      <c:layout>
        <c:manualLayout>
          <c:xMode val="edge"/>
          <c:yMode val="edge"/>
          <c:x val="0.35101254280478966"/>
          <c:y val="2.308801959027552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barChart>
        <c:barDir val="col"/>
        <c:grouping val="percentStacked"/>
        <c:varyColors val="0"/>
        <c:ser>
          <c:idx val="0"/>
          <c:order val="0"/>
          <c:tx>
            <c:strRef>
              <c:f>Calculations!$B$200</c:f>
              <c:strCache>
                <c:ptCount val="1"/>
                <c:pt idx="0">
                  <c:v>Sodium hydroxide </c:v>
                </c:pt>
              </c:strCache>
            </c:strRef>
          </c:tx>
          <c:spPr>
            <a:solidFill>
              <a:schemeClr val="accent1"/>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Calculations!$C$200:$T$200</c:f>
              <c:numCache>
                <c:formatCode>General</c:formatCode>
                <c:ptCount val="18"/>
                <c:pt idx="0">
                  <c:v>2.8651156874266088E-3</c:v>
                </c:pt>
                <c:pt idx="1">
                  <c:v>0.32487901865579999</c:v>
                </c:pt>
                <c:pt idx="2">
                  <c:v>6.944453029502641E-2</c:v>
                </c:pt>
                <c:pt idx="3">
                  <c:v>6.1589274084974249E-4</c:v>
                </c:pt>
                <c:pt idx="4">
                  <c:v>1.2964384230108483</c:v>
                </c:pt>
                <c:pt idx="5">
                  <c:v>8.7259926933439244E-2</c:v>
                </c:pt>
                <c:pt idx="6">
                  <c:v>1.5861650485960506</c:v>
                </c:pt>
                <c:pt idx="7">
                  <c:v>0.14545586934742344</c:v>
                </c:pt>
                <c:pt idx="8">
                  <c:v>2.1634801881992689E-2</c:v>
                </c:pt>
                <c:pt idx="9">
                  <c:v>9.1697327284984614E-2</c:v>
                </c:pt>
                <c:pt idx="10">
                  <c:v>6.9923609643132907E-5</c:v>
                </c:pt>
                <c:pt idx="11">
                  <c:v>4.3838054313986539E-3</c:v>
                </c:pt>
                <c:pt idx="12">
                  <c:v>3.3987690057221895E-3</c:v>
                </c:pt>
                <c:pt idx="13">
                  <c:v>3.4331712588650609E-3</c:v>
                </c:pt>
                <c:pt idx="14">
                  <c:v>1.4096302388474751E-6</c:v>
                </c:pt>
                <c:pt idx="15">
                  <c:v>4.9969494492908221E-3</c:v>
                </c:pt>
                <c:pt idx="16">
                  <c:v>5.5643009014721958</c:v>
                </c:pt>
                <c:pt idx="17">
                  <c:v>3.4845780332998934E-2</c:v>
                </c:pt>
              </c:numCache>
            </c:numRef>
          </c:val>
          <c:extLst>
            <c:ext xmlns:c16="http://schemas.microsoft.com/office/drawing/2014/chart" uri="{C3380CC4-5D6E-409C-BE32-E72D297353CC}">
              <c16:uniqueId val="{00000000-4146-48F0-A298-BCEAE4D0D81F}"/>
            </c:ext>
          </c:extLst>
        </c:ser>
        <c:ser>
          <c:idx val="1"/>
          <c:order val="1"/>
          <c:tx>
            <c:strRef>
              <c:f>Calculations!$B$201</c:f>
              <c:strCache>
                <c:ptCount val="1"/>
                <c:pt idx="0">
                  <c:v>----</c:v>
                </c:pt>
              </c:strCache>
            </c:strRef>
          </c:tx>
          <c:spPr>
            <a:solidFill>
              <a:schemeClr val="accent2"/>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Calculations!$C$201:$T$201</c:f>
            </c:numRef>
          </c:val>
          <c:extLst>
            <c:ext xmlns:c16="http://schemas.microsoft.com/office/drawing/2014/chart" uri="{C3380CC4-5D6E-409C-BE32-E72D297353CC}">
              <c16:uniqueId val="{00000001-4146-48F0-A298-BCEAE4D0D81F}"/>
            </c:ext>
          </c:extLst>
        </c:ser>
        <c:ser>
          <c:idx val="2"/>
          <c:order val="2"/>
          <c:tx>
            <c:strRef>
              <c:f>Calculations!$B$202</c:f>
              <c:strCache>
                <c:ptCount val="1"/>
                <c:pt idx="0">
                  <c:v>----</c:v>
                </c:pt>
              </c:strCache>
            </c:strRef>
          </c:tx>
          <c:spPr>
            <a:solidFill>
              <a:schemeClr val="accent3"/>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Calculations!$C$202:$T$202</c:f>
            </c:numRef>
          </c:val>
          <c:extLst>
            <c:ext xmlns:c16="http://schemas.microsoft.com/office/drawing/2014/chart" uri="{C3380CC4-5D6E-409C-BE32-E72D297353CC}">
              <c16:uniqueId val="{00000002-4146-48F0-A298-BCEAE4D0D81F}"/>
            </c:ext>
          </c:extLst>
        </c:ser>
        <c:ser>
          <c:idx val="3"/>
          <c:order val="3"/>
          <c:tx>
            <c:strRef>
              <c:f>Calculations!$B$203</c:f>
              <c:strCache>
                <c:ptCount val="1"/>
                <c:pt idx="0">
                  <c:v>----</c:v>
                </c:pt>
              </c:strCache>
            </c:strRef>
          </c:tx>
          <c:spPr>
            <a:solidFill>
              <a:schemeClr val="accent4"/>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Calculations!$C$203:$T$203</c:f>
            </c:numRef>
          </c:val>
          <c:extLst>
            <c:ext xmlns:c16="http://schemas.microsoft.com/office/drawing/2014/chart" uri="{C3380CC4-5D6E-409C-BE32-E72D297353CC}">
              <c16:uniqueId val="{00000003-4146-48F0-A298-BCEAE4D0D81F}"/>
            </c:ext>
          </c:extLst>
        </c:ser>
        <c:ser>
          <c:idx val="4"/>
          <c:order val="4"/>
          <c:tx>
            <c:strRef>
              <c:f>Calculations!$B$204</c:f>
              <c:strCache>
                <c:ptCount val="1"/>
                <c:pt idx="0">
                  <c:v>----</c:v>
                </c:pt>
              </c:strCache>
            </c:strRef>
          </c:tx>
          <c:spPr>
            <a:solidFill>
              <a:schemeClr val="accent5"/>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Calculations!$C$204:$T$204</c:f>
            </c:numRef>
          </c:val>
          <c:extLst>
            <c:ext xmlns:c16="http://schemas.microsoft.com/office/drawing/2014/chart" uri="{C3380CC4-5D6E-409C-BE32-E72D297353CC}">
              <c16:uniqueId val="{00000004-4146-48F0-A298-BCEAE4D0D81F}"/>
            </c:ext>
          </c:extLst>
        </c:ser>
        <c:ser>
          <c:idx val="5"/>
          <c:order val="5"/>
          <c:tx>
            <c:strRef>
              <c:f>Calculations!$B$205</c:f>
              <c:strCache>
                <c:ptCount val="1"/>
                <c:pt idx="0">
                  <c:v>----</c:v>
                </c:pt>
              </c:strCache>
            </c:strRef>
          </c:tx>
          <c:spPr>
            <a:solidFill>
              <a:schemeClr val="accent6"/>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Calculations!$C$205:$T$205</c:f>
            </c:numRef>
          </c:val>
          <c:extLst>
            <c:ext xmlns:c16="http://schemas.microsoft.com/office/drawing/2014/chart" uri="{C3380CC4-5D6E-409C-BE32-E72D297353CC}">
              <c16:uniqueId val="{00000005-4146-48F0-A298-BCEAE4D0D81F}"/>
            </c:ext>
          </c:extLst>
        </c:ser>
        <c:ser>
          <c:idx val="6"/>
          <c:order val="6"/>
          <c:tx>
            <c:strRef>
              <c:f>Calculations!$B$206</c:f>
              <c:strCache>
                <c:ptCount val="1"/>
                <c:pt idx="0">
                  <c:v>----</c:v>
                </c:pt>
              </c:strCache>
            </c:strRef>
          </c:tx>
          <c:spPr>
            <a:solidFill>
              <a:schemeClr val="accent1">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Calculations!$C$206:$T$206</c:f>
            </c:numRef>
          </c:val>
          <c:extLst>
            <c:ext xmlns:c16="http://schemas.microsoft.com/office/drawing/2014/chart" uri="{C3380CC4-5D6E-409C-BE32-E72D297353CC}">
              <c16:uniqueId val="{00000006-4146-48F0-A298-BCEAE4D0D81F}"/>
            </c:ext>
          </c:extLst>
        </c:ser>
        <c:ser>
          <c:idx val="7"/>
          <c:order val="7"/>
          <c:tx>
            <c:strRef>
              <c:f>Calculations!$B$207</c:f>
              <c:strCache>
                <c:ptCount val="1"/>
                <c:pt idx="0">
                  <c:v>----</c:v>
                </c:pt>
              </c:strCache>
            </c:strRef>
          </c:tx>
          <c:spPr>
            <a:solidFill>
              <a:schemeClr val="accent2">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Calculations!$C$207:$T$207</c:f>
            </c:numRef>
          </c:val>
          <c:extLst>
            <c:ext xmlns:c16="http://schemas.microsoft.com/office/drawing/2014/chart" uri="{C3380CC4-5D6E-409C-BE32-E72D297353CC}">
              <c16:uniqueId val="{00000007-4146-48F0-A298-BCEAE4D0D81F}"/>
            </c:ext>
          </c:extLst>
        </c:ser>
        <c:ser>
          <c:idx val="8"/>
          <c:order val="8"/>
          <c:tx>
            <c:strRef>
              <c:f>Calculations!$B$208</c:f>
              <c:strCache>
                <c:ptCount val="1"/>
                <c:pt idx="0">
                  <c:v>----</c:v>
                </c:pt>
              </c:strCache>
            </c:strRef>
          </c:tx>
          <c:spPr>
            <a:solidFill>
              <a:schemeClr val="accent3">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Calculations!$C$208:$T$208</c:f>
            </c:numRef>
          </c:val>
          <c:extLst>
            <c:ext xmlns:c16="http://schemas.microsoft.com/office/drawing/2014/chart" uri="{C3380CC4-5D6E-409C-BE32-E72D297353CC}">
              <c16:uniqueId val="{00000008-4146-48F0-A298-BCEAE4D0D81F}"/>
            </c:ext>
          </c:extLst>
        </c:ser>
        <c:ser>
          <c:idx val="9"/>
          <c:order val="9"/>
          <c:tx>
            <c:strRef>
              <c:f>Calculations!$B$209</c:f>
              <c:strCache>
                <c:ptCount val="1"/>
                <c:pt idx="0">
                  <c:v>----</c:v>
                </c:pt>
              </c:strCache>
            </c:strRef>
          </c:tx>
          <c:spPr>
            <a:solidFill>
              <a:schemeClr val="accent4">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Calculations!$C$209:$T$209</c:f>
            </c:numRef>
          </c:val>
          <c:extLst>
            <c:ext xmlns:c16="http://schemas.microsoft.com/office/drawing/2014/chart" uri="{C3380CC4-5D6E-409C-BE32-E72D297353CC}">
              <c16:uniqueId val="{00000009-4146-48F0-A298-BCEAE4D0D81F}"/>
            </c:ext>
          </c:extLst>
        </c:ser>
        <c:ser>
          <c:idx val="10"/>
          <c:order val="10"/>
          <c:tx>
            <c:strRef>
              <c:f>Calculations!$B$210</c:f>
              <c:strCache>
                <c:ptCount val="1"/>
                <c:pt idx="0">
                  <c:v>----</c:v>
                </c:pt>
              </c:strCache>
            </c:strRef>
          </c:tx>
          <c:spPr>
            <a:solidFill>
              <a:schemeClr val="accent5">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Calculations!$C$210:$T$210</c:f>
            </c:numRef>
          </c:val>
          <c:extLst>
            <c:ext xmlns:c16="http://schemas.microsoft.com/office/drawing/2014/chart" uri="{C3380CC4-5D6E-409C-BE32-E72D297353CC}">
              <c16:uniqueId val="{0000000A-4146-48F0-A298-BCEAE4D0D81F}"/>
            </c:ext>
          </c:extLst>
        </c:ser>
        <c:ser>
          <c:idx val="11"/>
          <c:order val="11"/>
          <c:tx>
            <c:strRef>
              <c:f>Calculations!$B$211</c:f>
              <c:strCache>
                <c:ptCount val="1"/>
                <c:pt idx="0">
                  <c:v>----</c:v>
                </c:pt>
              </c:strCache>
            </c:strRef>
          </c:tx>
          <c:spPr>
            <a:solidFill>
              <a:schemeClr val="accent6">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Calculations!$C$211:$T$211</c:f>
            </c:numRef>
          </c:val>
          <c:extLst>
            <c:ext xmlns:c16="http://schemas.microsoft.com/office/drawing/2014/chart" uri="{C3380CC4-5D6E-409C-BE32-E72D297353CC}">
              <c16:uniqueId val="{0000000B-4146-48F0-A298-BCEAE4D0D81F}"/>
            </c:ext>
          </c:extLst>
        </c:ser>
        <c:ser>
          <c:idx val="12"/>
          <c:order val="12"/>
          <c:tx>
            <c:strRef>
              <c:f>Calculations!$B$212</c:f>
              <c:strCache>
                <c:ptCount val="1"/>
                <c:pt idx="0">
                  <c:v>----</c:v>
                </c:pt>
              </c:strCache>
            </c:strRef>
          </c:tx>
          <c:spPr>
            <a:solidFill>
              <a:schemeClr val="accent1">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Calculations!$C$212:$T$212</c:f>
            </c:numRef>
          </c:val>
          <c:extLst>
            <c:ext xmlns:c16="http://schemas.microsoft.com/office/drawing/2014/chart" uri="{C3380CC4-5D6E-409C-BE32-E72D297353CC}">
              <c16:uniqueId val="{0000000C-4146-48F0-A298-BCEAE4D0D81F}"/>
            </c:ext>
          </c:extLst>
        </c:ser>
        <c:ser>
          <c:idx val="13"/>
          <c:order val="13"/>
          <c:tx>
            <c:strRef>
              <c:f>Calculations!$B$213</c:f>
              <c:strCache>
                <c:ptCount val="1"/>
                <c:pt idx="0">
                  <c:v>----</c:v>
                </c:pt>
              </c:strCache>
            </c:strRef>
          </c:tx>
          <c:spPr>
            <a:solidFill>
              <a:schemeClr val="accent2">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Calculations!$C$213:$T$213</c:f>
            </c:numRef>
          </c:val>
          <c:extLst>
            <c:ext xmlns:c16="http://schemas.microsoft.com/office/drawing/2014/chart" uri="{C3380CC4-5D6E-409C-BE32-E72D297353CC}">
              <c16:uniqueId val="{0000000D-4146-48F0-A298-BCEAE4D0D81F}"/>
            </c:ext>
          </c:extLst>
        </c:ser>
        <c:ser>
          <c:idx val="14"/>
          <c:order val="14"/>
          <c:tx>
            <c:strRef>
              <c:f>Calculations!$B$214</c:f>
              <c:strCache>
                <c:ptCount val="1"/>
                <c:pt idx="0">
                  <c:v>----</c:v>
                </c:pt>
              </c:strCache>
            </c:strRef>
          </c:tx>
          <c:spPr>
            <a:solidFill>
              <a:schemeClr val="accent3">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Calculations!$C$214:$T$214</c:f>
            </c:numRef>
          </c:val>
          <c:extLst>
            <c:ext xmlns:c16="http://schemas.microsoft.com/office/drawing/2014/chart" uri="{C3380CC4-5D6E-409C-BE32-E72D297353CC}">
              <c16:uniqueId val="{0000000E-4146-48F0-A298-BCEAE4D0D81F}"/>
            </c:ext>
          </c:extLst>
        </c:ser>
        <c:ser>
          <c:idx val="15"/>
          <c:order val="15"/>
          <c:tx>
            <c:strRef>
              <c:f>Calculations!$B$215</c:f>
              <c:strCache>
                <c:ptCount val="1"/>
                <c:pt idx="0">
                  <c:v>----</c:v>
                </c:pt>
              </c:strCache>
            </c:strRef>
          </c:tx>
          <c:spPr>
            <a:solidFill>
              <a:schemeClr val="accent4">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Calculations!$C$215:$T$215</c:f>
            </c:numRef>
          </c:val>
          <c:extLst>
            <c:ext xmlns:c16="http://schemas.microsoft.com/office/drawing/2014/chart" uri="{C3380CC4-5D6E-409C-BE32-E72D297353CC}">
              <c16:uniqueId val="{0000000F-4146-48F0-A298-BCEAE4D0D81F}"/>
            </c:ext>
          </c:extLst>
        </c:ser>
        <c:ser>
          <c:idx val="16"/>
          <c:order val="16"/>
          <c:tx>
            <c:strRef>
              <c:f>Calculations!$B$216</c:f>
              <c:strCache>
                <c:ptCount val="1"/>
                <c:pt idx="0">
                  <c:v>----</c:v>
                </c:pt>
              </c:strCache>
            </c:strRef>
          </c:tx>
          <c:spPr>
            <a:solidFill>
              <a:schemeClr val="accent5">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Calculations!$C$216:$T$216</c:f>
            </c:numRef>
          </c:val>
          <c:extLst>
            <c:ext xmlns:c16="http://schemas.microsoft.com/office/drawing/2014/chart" uri="{C3380CC4-5D6E-409C-BE32-E72D297353CC}">
              <c16:uniqueId val="{00000010-4146-48F0-A298-BCEAE4D0D81F}"/>
            </c:ext>
          </c:extLst>
        </c:ser>
        <c:ser>
          <c:idx val="17"/>
          <c:order val="17"/>
          <c:tx>
            <c:strRef>
              <c:f>Calculations!$B$217</c:f>
              <c:strCache>
                <c:ptCount val="1"/>
                <c:pt idx="0">
                  <c:v>----</c:v>
                </c:pt>
              </c:strCache>
            </c:strRef>
          </c:tx>
          <c:spPr>
            <a:solidFill>
              <a:schemeClr val="accent6">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Calculations!$C$217:$T$217</c:f>
            </c:numRef>
          </c:val>
          <c:extLst>
            <c:ext xmlns:c16="http://schemas.microsoft.com/office/drawing/2014/chart" uri="{C3380CC4-5D6E-409C-BE32-E72D297353CC}">
              <c16:uniqueId val="{00000011-4146-48F0-A298-BCEAE4D0D81F}"/>
            </c:ext>
          </c:extLst>
        </c:ser>
        <c:ser>
          <c:idx val="18"/>
          <c:order val="18"/>
          <c:tx>
            <c:strRef>
              <c:f>Calculations!$B$218</c:f>
              <c:strCache>
                <c:ptCount val="1"/>
                <c:pt idx="0">
                  <c:v>----</c:v>
                </c:pt>
              </c:strCache>
            </c:strRef>
          </c:tx>
          <c:spPr>
            <a:solidFill>
              <a:schemeClr val="accent1">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Calculations!$C$218:$T$218</c:f>
            </c:numRef>
          </c:val>
          <c:extLst>
            <c:ext xmlns:c16="http://schemas.microsoft.com/office/drawing/2014/chart" uri="{C3380CC4-5D6E-409C-BE32-E72D297353CC}">
              <c16:uniqueId val="{00000012-4146-48F0-A298-BCEAE4D0D81F}"/>
            </c:ext>
          </c:extLst>
        </c:ser>
        <c:ser>
          <c:idx val="19"/>
          <c:order val="19"/>
          <c:tx>
            <c:strRef>
              <c:f>Calculations!$B$219</c:f>
              <c:strCache>
                <c:ptCount val="1"/>
                <c:pt idx="0">
                  <c:v>----</c:v>
                </c:pt>
              </c:strCache>
            </c:strRef>
          </c:tx>
          <c:spPr>
            <a:solidFill>
              <a:schemeClr val="accent2">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Calculations!$C$219:$T$219</c:f>
            </c:numRef>
          </c:val>
          <c:extLst>
            <c:ext xmlns:c16="http://schemas.microsoft.com/office/drawing/2014/chart" uri="{C3380CC4-5D6E-409C-BE32-E72D297353CC}">
              <c16:uniqueId val="{00000013-4146-48F0-A298-BCEAE4D0D81F}"/>
            </c:ext>
          </c:extLst>
        </c:ser>
        <c:ser>
          <c:idx val="20"/>
          <c:order val="20"/>
          <c:tx>
            <c:strRef>
              <c:f>Calculations!$B$220</c:f>
              <c:strCache>
                <c:ptCount val="1"/>
                <c:pt idx="0">
                  <c:v>----</c:v>
                </c:pt>
              </c:strCache>
            </c:strRef>
          </c:tx>
          <c:spPr>
            <a:solidFill>
              <a:schemeClr val="accent3">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Calculations!$C$220:$T$220</c:f>
            </c:numRef>
          </c:val>
          <c:extLst>
            <c:ext xmlns:c16="http://schemas.microsoft.com/office/drawing/2014/chart" uri="{C3380CC4-5D6E-409C-BE32-E72D297353CC}">
              <c16:uniqueId val="{00000014-4146-48F0-A298-BCEAE4D0D81F}"/>
            </c:ext>
          </c:extLst>
        </c:ser>
        <c:ser>
          <c:idx val="21"/>
          <c:order val="21"/>
          <c:tx>
            <c:strRef>
              <c:f>Calculations!$B$221</c:f>
              <c:strCache>
                <c:ptCount val="1"/>
                <c:pt idx="0">
                  <c:v>----</c:v>
                </c:pt>
              </c:strCache>
            </c:strRef>
          </c:tx>
          <c:spPr>
            <a:solidFill>
              <a:schemeClr val="accent4">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Calculations!$C$221:$T$221</c:f>
            </c:numRef>
          </c:val>
          <c:extLst>
            <c:ext xmlns:c16="http://schemas.microsoft.com/office/drawing/2014/chart" uri="{C3380CC4-5D6E-409C-BE32-E72D297353CC}">
              <c16:uniqueId val="{00000015-4146-48F0-A298-BCEAE4D0D81F}"/>
            </c:ext>
          </c:extLst>
        </c:ser>
        <c:ser>
          <c:idx val="22"/>
          <c:order val="22"/>
          <c:tx>
            <c:strRef>
              <c:f>Calculations!$B$222</c:f>
              <c:strCache>
                <c:ptCount val="1"/>
                <c:pt idx="0">
                  <c:v>----</c:v>
                </c:pt>
              </c:strCache>
            </c:strRef>
          </c:tx>
          <c:spPr>
            <a:solidFill>
              <a:schemeClr val="accent5">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Calculations!$C$222:$T$222</c:f>
            </c:numRef>
          </c:val>
          <c:extLst>
            <c:ext xmlns:c16="http://schemas.microsoft.com/office/drawing/2014/chart" uri="{C3380CC4-5D6E-409C-BE32-E72D297353CC}">
              <c16:uniqueId val="{00000016-4146-48F0-A298-BCEAE4D0D81F}"/>
            </c:ext>
          </c:extLst>
        </c:ser>
        <c:ser>
          <c:idx val="23"/>
          <c:order val="23"/>
          <c:tx>
            <c:strRef>
              <c:f>Calculations!$B$223</c:f>
              <c:strCache>
                <c:ptCount val="1"/>
                <c:pt idx="0">
                  <c:v>----</c:v>
                </c:pt>
              </c:strCache>
            </c:strRef>
          </c:tx>
          <c:spPr>
            <a:solidFill>
              <a:schemeClr val="accent6">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Calculations!$C$223:$T$223</c:f>
            </c:numRef>
          </c:val>
          <c:extLst>
            <c:ext xmlns:c16="http://schemas.microsoft.com/office/drawing/2014/chart" uri="{C3380CC4-5D6E-409C-BE32-E72D297353CC}">
              <c16:uniqueId val="{00000017-4146-48F0-A298-BCEAE4D0D81F}"/>
            </c:ext>
          </c:extLst>
        </c:ser>
        <c:ser>
          <c:idx val="24"/>
          <c:order val="24"/>
          <c:tx>
            <c:strRef>
              <c:f>Calculations!$B$224</c:f>
              <c:strCache>
                <c:ptCount val="1"/>
                <c:pt idx="0">
                  <c:v>----</c:v>
                </c:pt>
              </c:strCache>
            </c:strRef>
          </c:tx>
          <c:spPr>
            <a:solidFill>
              <a:schemeClr val="accent1">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Calculations!$C$224:$T$224</c:f>
            </c:numRef>
          </c:val>
          <c:extLst>
            <c:ext xmlns:c16="http://schemas.microsoft.com/office/drawing/2014/chart" uri="{C3380CC4-5D6E-409C-BE32-E72D297353CC}">
              <c16:uniqueId val="{00000018-4146-48F0-A298-BCEAE4D0D81F}"/>
            </c:ext>
          </c:extLst>
        </c:ser>
        <c:ser>
          <c:idx val="25"/>
          <c:order val="25"/>
          <c:tx>
            <c:strRef>
              <c:f>Calculations!$B$225</c:f>
              <c:strCache>
                <c:ptCount val="1"/>
                <c:pt idx="0">
                  <c:v>----</c:v>
                </c:pt>
              </c:strCache>
            </c:strRef>
          </c:tx>
          <c:spPr>
            <a:solidFill>
              <a:schemeClr val="accent2">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Calculations!$C$225:$T$225</c:f>
            </c:numRef>
          </c:val>
          <c:extLst>
            <c:ext xmlns:c16="http://schemas.microsoft.com/office/drawing/2014/chart" uri="{C3380CC4-5D6E-409C-BE32-E72D297353CC}">
              <c16:uniqueId val="{00000019-4146-48F0-A298-BCEAE4D0D81F}"/>
            </c:ext>
          </c:extLst>
        </c:ser>
        <c:ser>
          <c:idx val="26"/>
          <c:order val="26"/>
          <c:tx>
            <c:strRef>
              <c:f>Calculations!$B$226</c:f>
              <c:strCache>
                <c:ptCount val="1"/>
                <c:pt idx="0">
                  <c:v>----</c:v>
                </c:pt>
              </c:strCache>
            </c:strRef>
          </c:tx>
          <c:spPr>
            <a:solidFill>
              <a:schemeClr val="accent3">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Calculations!$C$226:$T$226</c:f>
            </c:numRef>
          </c:val>
          <c:extLst>
            <c:ext xmlns:c16="http://schemas.microsoft.com/office/drawing/2014/chart" uri="{C3380CC4-5D6E-409C-BE32-E72D297353CC}">
              <c16:uniqueId val="{0000001A-4146-48F0-A298-BCEAE4D0D81F}"/>
            </c:ext>
          </c:extLst>
        </c:ser>
        <c:ser>
          <c:idx val="27"/>
          <c:order val="27"/>
          <c:tx>
            <c:strRef>
              <c:f>Calculations!$B$227</c:f>
              <c:strCache>
                <c:ptCount val="1"/>
                <c:pt idx="0">
                  <c:v>----</c:v>
                </c:pt>
              </c:strCache>
            </c:strRef>
          </c:tx>
          <c:spPr>
            <a:solidFill>
              <a:schemeClr val="accent4">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Calculations!$C$227:$T$227</c:f>
            </c:numRef>
          </c:val>
          <c:extLst>
            <c:ext xmlns:c16="http://schemas.microsoft.com/office/drawing/2014/chart" uri="{C3380CC4-5D6E-409C-BE32-E72D297353CC}">
              <c16:uniqueId val="{0000001B-4146-48F0-A298-BCEAE4D0D81F}"/>
            </c:ext>
          </c:extLst>
        </c:ser>
        <c:ser>
          <c:idx val="28"/>
          <c:order val="28"/>
          <c:tx>
            <c:strRef>
              <c:f>Calculations!$B$228</c:f>
              <c:strCache>
                <c:ptCount val="1"/>
                <c:pt idx="0">
                  <c:v>----</c:v>
                </c:pt>
              </c:strCache>
            </c:strRef>
          </c:tx>
          <c:spPr>
            <a:solidFill>
              <a:schemeClr val="accent5">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Calculations!$C$228:$T$228</c:f>
            </c:numRef>
          </c:val>
          <c:extLst>
            <c:ext xmlns:c16="http://schemas.microsoft.com/office/drawing/2014/chart" uri="{C3380CC4-5D6E-409C-BE32-E72D297353CC}">
              <c16:uniqueId val="{0000001C-4146-48F0-A298-BCEAE4D0D81F}"/>
            </c:ext>
          </c:extLst>
        </c:ser>
        <c:ser>
          <c:idx val="29"/>
          <c:order val="29"/>
          <c:tx>
            <c:strRef>
              <c:f>Calculations!$B$229</c:f>
              <c:strCache>
                <c:ptCount val="1"/>
                <c:pt idx="0">
                  <c:v>----</c:v>
                </c:pt>
              </c:strCache>
            </c:strRef>
          </c:tx>
          <c:spPr>
            <a:solidFill>
              <a:schemeClr val="accent6">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Calculations!$C$229:$T$229</c:f>
            </c:numRef>
          </c:val>
          <c:extLst>
            <c:ext xmlns:c16="http://schemas.microsoft.com/office/drawing/2014/chart" uri="{C3380CC4-5D6E-409C-BE32-E72D297353CC}">
              <c16:uniqueId val="{0000001D-4146-48F0-A298-BCEAE4D0D81F}"/>
            </c:ext>
          </c:extLst>
        </c:ser>
        <c:ser>
          <c:idx val="30"/>
          <c:order val="30"/>
          <c:tx>
            <c:strRef>
              <c:f>Calculations!$B$230</c:f>
              <c:strCache>
                <c:ptCount val="1"/>
                <c:pt idx="0">
                  <c:v>----</c:v>
                </c:pt>
              </c:strCache>
            </c:strRef>
          </c:tx>
          <c:spPr>
            <a:solidFill>
              <a:schemeClr val="accent1">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Calculations!$C$230:$T$230</c:f>
            </c:numRef>
          </c:val>
          <c:extLst>
            <c:ext xmlns:c16="http://schemas.microsoft.com/office/drawing/2014/chart" uri="{C3380CC4-5D6E-409C-BE32-E72D297353CC}">
              <c16:uniqueId val="{0000001E-4146-48F0-A298-BCEAE4D0D81F}"/>
            </c:ext>
          </c:extLst>
        </c:ser>
        <c:ser>
          <c:idx val="31"/>
          <c:order val="31"/>
          <c:tx>
            <c:strRef>
              <c:f>Calculations!$B$231</c:f>
              <c:strCache>
                <c:ptCount val="1"/>
                <c:pt idx="0">
                  <c:v>----</c:v>
                </c:pt>
              </c:strCache>
            </c:strRef>
          </c:tx>
          <c:spPr>
            <a:solidFill>
              <a:schemeClr val="accent2">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Calculations!$C$231:$T$231</c:f>
            </c:numRef>
          </c:val>
          <c:extLst>
            <c:ext xmlns:c16="http://schemas.microsoft.com/office/drawing/2014/chart" uri="{C3380CC4-5D6E-409C-BE32-E72D297353CC}">
              <c16:uniqueId val="{0000001F-4146-48F0-A298-BCEAE4D0D81F}"/>
            </c:ext>
          </c:extLst>
        </c:ser>
        <c:ser>
          <c:idx val="32"/>
          <c:order val="32"/>
          <c:tx>
            <c:strRef>
              <c:f>Calculations!$B$232</c:f>
              <c:strCache>
                <c:ptCount val="1"/>
                <c:pt idx="0">
                  <c:v>----</c:v>
                </c:pt>
              </c:strCache>
            </c:strRef>
          </c:tx>
          <c:spPr>
            <a:solidFill>
              <a:schemeClr val="accent3">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Calculations!$C$232:$T$232</c:f>
            </c:numRef>
          </c:val>
          <c:extLst>
            <c:ext xmlns:c16="http://schemas.microsoft.com/office/drawing/2014/chart" uri="{C3380CC4-5D6E-409C-BE32-E72D297353CC}">
              <c16:uniqueId val="{00000020-4146-48F0-A298-BCEAE4D0D81F}"/>
            </c:ext>
          </c:extLst>
        </c:ser>
        <c:ser>
          <c:idx val="33"/>
          <c:order val="33"/>
          <c:tx>
            <c:strRef>
              <c:f>Calculations!$B$233</c:f>
              <c:strCache>
                <c:ptCount val="1"/>
                <c:pt idx="0">
                  <c:v>----</c:v>
                </c:pt>
              </c:strCache>
            </c:strRef>
          </c:tx>
          <c:spPr>
            <a:solidFill>
              <a:schemeClr val="accent4">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Calculations!$C$233:$T$233</c:f>
            </c:numRef>
          </c:val>
          <c:extLst>
            <c:ext xmlns:c16="http://schemas.microsoft.com/office/drawing/2014/chart" uri="{C3380CC4-5D6E-409C-BE32-E72D297353CC}">
              <c16:uniqueId val="{00000021-4146-48F0-A298-BCEAE4D0D81F}"/>
            </c:ext>
          </c:extLst>
        </c:ser>
        <c:ser>
          <c:idx val="34"/>
          <c:order val="34"/>
          <c:tx>
            <c:strRef>
              <c:f>Calculations!$B$234</c:f>
              <c:strCache>
                <c:ptCount val="1"/>
                <c:pt idx="0">
                  <c:v>----</c:v>
                </c:pt>
              </c:strCache>
            </c:strRef>
          </c:tx>
          <c:spPr>
            <a:solidFill>
              <a:schemeClr val="accent5">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Calculations!$C$234:$T$234</c:f>
            </c:numRef>
          </c:val>
          <c:extLst>
            <c:ext xmlns:c16="http://schemas.microsoft.com/office/drawing/2014/chart" uri="{C3380CC4-5D6E-409C-BE32-E72D297353CC}">
              <c16:uniqueId val="{00000022-4146-48F0-A298-BCEAE4D0D81F}"/>
            </c:ext>
          </c:extLst>
        </c:ser>
        <c:ser>
          <c:idx val="35"/>
          <c:order val="35"/>
          <c:tx>
            <c:strRef>
              <c:f>Calculations!$B$235</c:f>
              <c:strCache>
                <c:ptCount val="1"/>
                <c:pt idx="0">
                  <c:v>----</c:v>
                </c:pt>
              </c:strCache>
            </c:strRef>
          </c:tx>
          <c:spPr>
            <a:solidFill>
              <a:schemeClr val="accent6">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Calculations!$C$235:$T$235</c:f>
            </c:numRef>
          </c:val>
          <c:extLst>
            <c:ext xmlns:c16="http://schemas.microsoft.com/office/drawing/2014/chart" uri="{C3380CC4-5D6E-409C-BE32-E72D297353CC}">
              <c16:uniqueId val="{00000023-4146-48F0-A298-BCEAE4D0D81F}"/>
            </c:ext>
          </c:extLst>
        </c:ser>
        <c:ser>
          <c:idx val="36"/>
          <c:order val="36"/>
          <c:tx>
            <c:strRef>
              <c:f>Calculations!$B$236</c:f>
              <c:strCache>
                <c:ptCount val="1"/>
                <c:pt idx="0">
                  <c:v>----</c:v>
                </c:pt>
              </c:strCache>
            </c:strRef>
          </c:tx>
          <c:spPr>
            <a:solidFill>
              <a:schemeClr val="accent1">
                <a:lumMod val="70000"/>
                <a:lumOff val="3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Calculations!$C$236:$T$236</c:f>
            </c:numRef>
          </c:val>
          <c:extLst>
            <c:ext xmlns:c16="http://schemas.microsoft.com/office/drawing/2014/chart" uri="{C3380CC4-5D6E-409C-BE32-E72D297353CC}">
              <c16:uniqueId val="{00000024-4146-48F0-A298-BCEAE4D0D81F}"/>
            </c:ext>
          </c:extLst>
        </c:ser>
        <c:ser>
          <c:idx val="37"/>
          <c:order val="37"/>
          <c:tx>
            <c:strRef>
              <c:f>Calculations!$B$237</c:f>
              <c:strCache>
                <c:ptCount val="1"/>
                <c:pt idx="0">
                  <c:v>----</c:v>
                </c:pt>
              </c:strCache>
            </c:strRef>
          </c:tx>
          <c:spPr>
            <a:solidFill>
              <a:schemeClr val="accent2">
                <a:lumMod val="70000"/>
                <a:lumOff val="3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Calculations!$C$237:$T$237</c:f>
            </c:numRef>
          </c:val>
          <c:extLst>
            <c:ext xmlns:c16="http://schemas.microsoft.com/office/drawing/2014/chart" uri="{C3380CC4-5D6E-409C-BE32-E72D297353CC}">
              <c16:uniqueId val="{00000025-4146-48F0-A298-BCEAE4D0D81F}"/>
            </c:ext>
          </c:extLst>
        </c:ser>
        <c:ser>
          <c:idx val="38"/>
          <c:order val="38"/>
          <c:tx>
            <c:strRef>
              <c:f>Calculations!$B$238</c:f>
              <c:strCache>
                <c:ptCount val="1"/>
                <c:pt idx="0">
                  <c:v>----</c:v>
                </c:pt>
              </c:strCache>
            </c:strRef>
          </c:tx>
          <c:spPr>
            <a:solidFill>
              <a:schemeClr val="accent3">
                <a:lumMod val="70000"/>
                <a:lumOff val="3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Calculations!$C$238:$T$238</c:f>
            </c:numRef>
          </c:val>
          <c:extLst>
            <c:ext xmlns:c16="http://schemas.microsoft.com/office/drawing/2014/chart" uri="{C3380CC4-5D6E-409C-BE32-E72D297353CC}">
              <c16:uniqueId val="{00000026-4146-48F0-A298-BCEAE4D0D81F}"/>
            </c:ext>
          </c:extLst>
        </c:ser>
        <c:ser>
          <c:idx val="39"/>
          <c:order val="39"/>
          <c:tx>
            <c:strRef>
              <c:f>Calculations!$B$239</c:f>
              <c:strCache>
                <c:ptCount val="1"/>
                <c:pt idx="0">
                  <c:v>----</c:v>
                </c:pt>
              </c:strCache>
            </c:strRef>
          </c:tx>
          <c:spPr>
            <a:solidFill>
              <a:schemeClr val="accent4">
                <a:lumMod val="70000"/>
                <a:lumOff val="3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Calculations!$C$239:$T$239</c:f>
            </c:numRef>
          </c:val>
          <c:extLst>
            <c:ext xmlns:c16="http://schemas.microsoft.com/office/drawing/2014/chart" uri="{C3380CC4-5D6E-409C-BE32-E72D297353CC}">
              <c16:uniqueId val="{00000027-4146-48F0-A298-BCEAE4D0D81F}"/>
            </c:ext>
          </c:extLst>
        </c:ser>
        <c:ser>
          <c:idx val="40"/>
          <c:order val="40"/>
          <c:tx>
            <c:strRef>
              <c:f>Calculations!$B$240</c:f>
              <c:strCache>
                <c:ptCount val="1"/>
                <c:pt idx="0">
                  <c:v>----</c:v>
                </c:pt>
              </c:strCache>
            </c:strRef>
          </c:tx>
          <c:spPr>
            <a:solidFill>
              <a:schemeClr val="accent5">
                <a:lumMod val="70000"/>
                <a:lumOff val="3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Calculations!$C$240:$T$240</c:f>
            </c:numRef>
          </c:val>
          <c:extLst>
            <c:ext xmlns:c16="http://schemas.microsoft.com/office/drawing/2014/chart" uri="{C3380CC4-5D6E-409C-BE32-E72D297353CC}">
              <c16:uniqueId val="{00000028-4146-48F0-A298-BCEAE4D0D81F}"/>
            </c:ext>
          </c:extLst>
        </c:ser>
        <c:ser>
          <c:idx val="41"/>
          <c:order val="41"/>
          <c:tx>
            <c:strRef>
              <c:f>Calculations!$B$241</c:f>
              <c:strCache>
                <c:ptCount val="1"/>
                <c:pt idx="0">
                  <c:v>----</c:v>
                </c:pt>
              </c:strCache>
            </c:strRef>
          </c:tx>
          <c:spPr>
            <a:solidFill>
              <a:schemeClr val="accent6">
                <a:lumMod val="70000"/>
                <a:lumOff val="3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Calculations!$C$241:$T$241</c:f>
            </c:numRef>
          </c:val>
          <c:extLst>
            <c:ext xmlns:c16="http://schemas.microsoft.com/office/drawing/2014/chart" uri="{C3380CC4-5D6E-409C-BE32-E72D297353CC}">
              <c16:uniqueId val="{00000029-4146-48F0-A298-BCEAE4D0D81F}"/>
            </c:ext>
          </c:extLst>
        </c:ser>
        <c:ser>
          <c:idx val="42"/>
          <c:order val="42"/>
          <c:tx>
            <c:strRef>
              <c:f>Calculations!$B$242</c:f>
              <c:strCache>
                <c:ptCount val="1"/>
                <c:pt idx="0">
                  <c:v>----</c:v>
                </c:pt>
              </c:strCache>
            </c:strRef>
          </c:tx>
          <c:spPr>
            <a:solidFill>
              <a:schemeClr val="accent1">
                <a:lumMod val="7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Calculations!$C$242:$T$242</c:f>
            </c:numRef>
          </c:val>
          <c:extLst>
            <c:ext xmlns:c16="http://schemas.microsoft.com/office/drawing/2014/chart" uri="{C3380CC4-5D6E-409C-BE32-E72D297353CC}">
              <c16:uniqueId val="{0000002A-4146-48F0-A298-BCEAE4D0D81F}"/>
            </c:ext>
          </c:extLst>
        </c:ser>
        <c:ser>
          <c:idx val="43"/>
          <c:order val="43"/>
          <c:tx>
            <c:strRef>
              <c:f>Calculations!$B$243</c:f>
              <c:strCache>
                <c:ptCount val="1"/>
                <c:pt idx="0">
                  <c:v>----</c:v>
                </c:pt>
              </c:strCache>
            </c:strRef>
          </c:tx>
          <c:spPr>
            <a:solidFill>
              <a:schemeClr val="accent2">
                <a:lumMod val="7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Calculations!$C$243:$T$243</c:f>
            </c:numRef>
          </c:val>
          <c:extLst>
            <c:ext xmlns:c16="http://schemas.microsoft.com/office/drawing/2014/chart" uri="{C3380CC4-5D6E-409C-BE32-E72D297353CC}">
              <c16:uniqueId val="{0000002B-4146-48F0-A298-BCEAE4D0D81F}"/>
            </c:ext>
          </c:extLst>
        </c:ser>
        <c:ser>
          <c:idx val="44"/>
          <c:order val="44"/>
          <c:tx>
            <c:strRef>
              <c:f>Calculations!$B$244</c:f>
              <c:strCache>
                <c:ptCount val="1"/>
                <c:pt idx="0">
                  <c:v>----</c:v>
                </c:pt>
              </c:strCache>
            </c:strRef>
          </c:tx>
          <c:spPr>
            <a:solidFill>
              <a:schemeClr val="accent3">
                <a:lumMod val="7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Calculations!$C$244:$T$244</c:f>
            </c:numRef>
          </c:val>
          <c:extLst>
            <c:ext xmlns:c16="http://schemas.microsoft.com/office/drawing/2014/chart" uri="{C3380CC4-5D6E-409C-BE32-E72D297353CC}">
              <c16:uniqueId val="{0000002C-4146-48F0-A298-BCEAE4D0D81F}"/>
            </c:ext>
          </c:extLst>
        </c:ser>
        <c:ser>
          <c:idx val="45"/>
          <c:order val="45"/>
          <c:tx>
            <c:strRef>
              <c:f>Calculations!$B$245</c:f>
              <c:strCache>
                <c:ptCount val="1"/>
                <c:pt idx="0">
                  <c:v>----</c:v>
                </c:pt>
              </c:strCache>
            </c:strRef>
          </c:tx>
          <c:spPr>
            <a:solidFill>
              <a:schemeClr val="accent4">
                <a:lumMod val="7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Calculations!$C$245:$T$245</c:f>
            </c:numRef>
          </c:val>
          <c:extLst>
            <c:ext xmlns:c16="http://schemas.microsoft.com/office/drawing/2014/chart" uri="{C3380CC4-5D6E-409C-BE32-E72D297353CC}">
              <c16:uniqueId val="{0000002D-4146-48F0-A298-BCEAE4D0D81F}"/>
            </c:ext>
          </c:extLst>
        </c:ser>
        <c:ser>
          <c:idx val="46"/>
          <c:order val="46"/>
          <c:tx>
            <c:strRef>
              <c:f>Calculations!$B$246</c:f>
              <c:strCache>
                <c:ptCount val="1"/>
                <c:pt idx="0">
                  <c:v>----</c:v>
                </c:pt>
              </c:strCache>
            </c:strRef>
          </c:tx>
          <c:spPr>
            <a:solidFill>
              <a:schemeClr val="accent5">
                <a:lumMod val="7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Calculations!$C$246:$T$246</c:f>
            </c:numRef>
          </c:val>
          <c:extLst>
            <c:ext xmlns:c16="http://schemas.microsoft.com/office/drawing/2014/chart" uri="{C3380CC4-5D6E-409C-BE32-E72D297353CC}">
              <c16:uniqueId val="{0000002E-4146-48F0-A298-BCEAE4D0D81F}"/>
            </c:ext>
          </c:extLst>
        </c:ser>
        <c:ser>
          <c:idx val="47"/>
          <c:order val="47"/>
          <c:tx>
            <c:strRef>
              <c:f>Calculations!$B$247</c:f>
              <c:strCache>
                <c:ptCount val="1"/>
                <c:pt idx="0">
                  <c:v>----</c:v>
                </c:pt>
              </c:strCache>
            </c:strRef>
          </c:tx>
          <c:spPr>
            <a:solidFill>
              <a:schemeClr val="accent6">
                <a:lumMod val="7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Calculations!$C$247:$T$247</c:f>
            </c:numRef>
          </c:val>
          <c:extLst>
            <c:ext xmlns:c16="http://schemas.microsoft.com/office/drawing/2014/chart" uri="{C3380CC4-5D6E-409C-BE32-E72D297353CC}">
              <c16:uniqueId val="{0000002F-4146-48F0-A298-BCEAE4D0D81F}"/>
            </c:ext>
          </c:extLst>
        </c:ser>
        <c:ser>
          <c:idx val="48"/>
          <c:order val="48"/>
          <c:tx>
            <c:strRef>
              <c:f>Calculations!$B$248</c:f>
              <c:strCache>
                <c:ptCount val="1"/>
                <c:pt idx="0">
                  <c:v>----</c:v>
                </c:pt>
              </c:strCache>
            </c:strRef>
          </c:tx>
          <c:spPr>
            <a:solidFill>
              <a:schemeClr val="accent1">
                <a:lumMod val="50000"/>
                <a:lumOff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Calculations!$C$248:$T$248</c:f>
            </c:numRef>
          </c:val>
          <c:extLst>
            <c:ext xmlns:c16="http://schemas.microsoft.com/office/drawing/2014/chart" uri="{C3380CC4-5D6E-409C-BE32-E72D297353CC}">
              <c16:uniqueId val="{00000030-4146-48F0-A298-BCEAE4D0D81F}"/>
            </c:ext>
          </c:extLst>
        </c:ser>
        <c:ser>
          <c:idx val="49"/>
          <c:order val="49"/>
          <c:tx>
            <c:strRef>
              <c:f>Calculations!$B$249</c:f>
              <c:strCache>
                <c:ptCount val="1"/>
                <c:pt idx="0">
                  <c:v>----</c:v>
                </c:pt>
              </c:strCache>
            </c:strRef>
          </c:tx>
          <c:spPr>
            <a:solidFill>
              <a:schemeClr val="accent2">
                <a:lumMod val="50000"/>
                <a:lumOff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Calculations!$C$249:$T$249</c:f>
            </c:numRef>
          </c:val>
          <c:extLst>
            <c:ext xmlns:c16="http://schemas.microsoft.com/office/drawing/2014/chart" uri="{C3380CC4-5D6E-409C-BE32-E72D297353CC}">
              <c16:uniqueId val="{00000031-4146-48F0-A298-BCEAE4D0D81F}"/>
            </c:ext>
          </c:extLst>
        </c:ser>
        <c:ser>
          <c:idx val="50"/>
          <c:order val="50"/>
          <c:tx>
            <c:strRef>
              <c:f>Calculations!$B$250</c:f>
              <c:strCache>
                <c:ptCount val="1"/>
                <c:pt idx="0">
                  <c:v>----</c:v>
                </c:pt>
              </c:strCache>
            </c:strRef>
          </c:tx>
          <c:spPr>
            <a:solidFill>
              <a:schemeClr val="accent3">
                <a:lumMod val="50000"/>
                <a:lumOff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Calculations!$C$250:$T$250</c:f>
            </c:numRef>
          </c:val>
          <c:extLst>
            <c:ext xmlns:c16="http://schemas.microsoft.com/office/drawing/2014/chart" uri="{C3380CC4-5D6E-409C-BE32-E72D297353CC}">
              <c16:uniqueId val="{00000032-4146-48F0-A298-BCEAE4D0D81F}"/>
            </c:ext>
          </c:extLst>
        </c:ser>
        <c:ser>
          <c:idx val="51"/>
          <c:order val="51"/>
          <c:tx>
            <c:strRef>
              <c:f>Calculations!$B$251</c:f>
              <c:strCache>
                <c:ptCount val="1"/>
                <c:pt idx="0">
                  <c:v>----</c:v>
                </c:pt>
              </c:strCache>
            </c:strRef>
          </c:tx>
          <c:spPr>
            <a:solidFill>
              <a:schemeClr val="accent4">
                <a:lumMod val="50000"/>
                <a:lumOff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Calculations!$C$251:$T$251</c:f>
            </c:numRef>
          </c:val>
          <c:extLst>
            <c:ext xmlns:c16="http://schemas.microsoft.com/office/drawing/2014/chart" uri="{C3380CC4-5D6E-409C-BE32-E72D297353CC}">
              <c16:uniqueId val="{00000033-4146-48F0-A298-BCEAE4D0D81F}"/>
            </c:ext>
          </c:extLst>
        </c:ser>
        <c:ser>
          <c:idx val="52"/>
          <c:order val="52"/>
          <c:tx>
            <c:strRef>
              <c:f>Calculations!$B$252</c:f>
              <c:strCache>
                <c:ptCount val="1"/>
                <c:pt idx="0">
                  <c:v>----</c:v>
                </c:pt>
              </c:strCache>
            </c:strRef>
          </c:tx>
          <c:spPr>
            <a:solidFill>
              <a:schemeClr val="accent5">
                <a:lumMod val="50000"/>
                <a:lumOff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Calculations!$C$252:$T$252</c:f>
            </c:numRef>
          </c:val>
          <c:extLst>
            <c:ext xmlns:c16="http://schemas.microsoft.com/office/drawing/2014/chart" uri="{C3380CC4-5D6E-409C-BE32-E72D297353CC}">
              <c16:uniqueId val="{00000034-4146-48F0-A298-BCEAE4D0D81F}"/>
            </c:ext>
          </c:extLst>
        </c:ser>
        <c:ser>
          <c:idx val="53"/>
          <c:order val="53"/>
          <c:tx>
            <c:strRef>
              <c:f>Calculations!$B$253</c:f>
              <c:strCache>
                <c:ptCount val="1"/>
                <c:pt idx="0">
                  <c:v>----</c:v>
                </c:pt>
              </c:strCache>
            </c:strRef>
          </c:tx>
          <c:spPr>
            <a:solidFill>
              <a:schemeClr val="accent6">
                <a:lumMod val="50000"/>
                <a:lumOff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Calculations!$C$253:$T$253</c:f>
            </c:numRef>
          </c:val>
          <c:extLst>
            <c:ext xmlns:c16="http://schemas.microsoft.com/office/drawing/2014/chart" uri="{C3380CC4-5D6E-409C-BE32-E72D297353CC}">
              <c16:uniqueId val="{00000035-4146-48F0-A298-BCEAE4D0D81F}"/>
            </c:ext>
          </c:extLst>
        </c:ser>
        <c:ser>
          <c:idx val="54"/>
          <c:order val="54"/>
          <c:tx>
            <c:strRef>
              <c:f>Calculations!$B$254</c:f>
              <c:strCache>
                <c:ptCount val="1"/>
                <c:pt idx="0">
                  <c:v>----</c:v>
                </c:pt>
              </c:strCache>
            </c:strRef>
          </c:tx>
          <c:spPr>
            <a:solidFill>
              <a:schemeClr val="accent1"/>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Calculations!$C$254:$T$254</c:f>
            </c:numRef>
          </c:val>
          <c:extLst>
            <c:ext xmlns:c16="http://schemas.microsoft.com/office/drawing/2014/chart" uri="{C3380CC4-5D6E-409C-BE32-E72D297353CC}">
              <c16:uniqueId val="{00000036-4146-48F0-A298-BCEAE4D0D81F}"/>
            </c:ext>
          </c:extLst>
        </c:ser>
        <c:ser>
          <c:idx val="55"/>
          <c:order val="55"/>
          <c:tx>
            <c:strRef>
              <c:f>Calculations!$B$255</c:f>
              <c:strCache>
                <c:ptCount val="1"/>
                <c:pt idx="0">
                  <c:v>----</c:v>
                </c:pt>
              </c:strCache>
            </c:strRef>
          </c:tx>
          <c:spPr>
            <a:solidFill>
              <a:schemeClr val="accent2"/>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Calculations!$C$255:$T$255</c:f>
            </c:numRef>
          </c:val>
          <c:extLst>
            <c:ext xmlns:c16="http://schemas.microsoft.com/office/drawing/2014/chart" uri="{C3380CC4-5D6E-409C-BE32-E72D297353CC}">
              <c16:uniqueId val="{00000037-4146-48F0-A298-BCEAE4D0D81F}"/>
            </c:ext>
          </c:extLst>
        </c:ser>
        <c:ser>
          <c:idx val="56"/>
          <c:order val="56"/>
          <c:tx>
            <c:strRef>
              <c:f>Calculations!$B$256</c:f>
              <c:strCache>
                <c:ptCount val="1"/>
                <c:pt idx="0">
                  <c:v>----</c:v>
                </c:pt>
              </c:strCache>
            </c:strRef>
          </c:tx>
          <c:spPr>
            <a:solidFill>
              <a:schemeClr val="accent3"/>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Calculations!$C$256:$T$256</c:f>
            </c:numRef>
          </c:val>
          <c:extLst>
            <c:ext xmlns:c16="http://schemas.microsoft.com/office/drawing/2014/chart" uri="{C3380CC4-5D6E-409C-BE32-E72D297353CC}">
              <c16:uniqueId val="{00000038-4146-48F0-A298-BCEAE4D0D81F}"/>
            </c:ext>
          </c:extLst>
        </c:ser>
        <c:ser>
          <c:idx val="57"/>
          <c:order val="57"/>
          <c:tx>
            <c:strRef>
              <c:f>Calculations!$B$257</c:f>
              <c:strCache>
                <c:ptCount val="1"/>
                <c:pt idx="0">
                  <c:v>----</c:v>
                </c:pt>
              </c:strCache>
            </c:strRef>
          </c:tx>
          <c:spPr>
            <a:solidFill>
              <a:schemeClr val="accent4"/>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Calculations!$C$257:$T$257</c:f>
            </c:numRef>
          </c:val>
          <c:extLst>
            <c:ext xmlns:c16="http://schemas.microsoft.com/office/drawing/2014/chart" uri="{C3380CC4-5D6E-409C-BE32-E72D297353CC}">
              <c16:uniqueId val="{00000039-4146-48F0-A298-BCEAE4D0D81F}"/>
            </c:ext>
          </c:extLst>
        </c:ser>
        <c:ser>
          <c:idx val="58"/>
          <c:order val="58"/>
          <c:tx>
            <c:strRef>
              <c:f>Calculations!$B$258</c:f>
              <c:strCache>
                <c:ptCount val="1"/>
                <c:pt idx="0">
                  <c:v>----</c:v>
                </c:pt>
              </c:strCache>
            </c:strRef>
          </c:tx>
          <c:spPr>
            <a:solidFill>
              <a:schemeClr val="accent5"/>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Calculations!$C$258:$T$258</c:f>
            </c:numRef>
          </c:val>
          <c:extLst>
            <c:ext xmlns:c16="http://schemas.microsoft.com/office/drawing/2014/chart" uri="{C3380CC4-5D6E-409C-BE32-E72D297353CC}">
              <c16:uniqueId val="{0000003A-4146-48F0-A298-BCEAE4D0D81F}"/>
            </c:ext>
          </c:extLst>
        </c:ser>
        <c:ser>
          <c:idx val="59"/>
          <c:order val="59"/>
          <c:tx>
            <c:strRef>
              <c:f>Calculations!$B$259</c:f>
              <c:strCache>
                <c:ptCount val="1"/>
                <c:pt idx="0">
                  <c:v>----</c:v>
                </c:pt>
              </c:strCache>
            </c:strRef>
          </c:tx>
          <c:spPr>
            <a:solidFill>
              <a:schemeClr val="accent6"/>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Calculations!$C$259:$T$259</c:f>
            </c:numRef>
          </c:val>
          <c:extLst>
            <c:ext xmlns:c16="http://schemas.microsoft.com/office/drawing/2014/chart" uri="{C3380CC4-5D6E-409C-BE32-E72D297353CC}">
              <c16:uniqueId val="{0000003B-4146-48F0-A298-BCEAE4D0D81F}"/>
            </c:ext>
          </c:extLst>
        </c:ser>
        <c:ser>
          <c:idx val="60"/>
          <c:order val="60"/>
          <c:tx>
            <c:strRef>
              <c:f>Calculations!$B$260</c:f>
              <c:strCache>
                <c:ptCount val="1"/>
                <c:pt idx="0">
                  <c:v>Electricity consumption</c:v>
                </c:pt>
              </c:strCache>
            </c:strRef>
          </c:tx>
          <c:spPr>
            <a:solidFill>
              <a:srgbClr val="92D050"/>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Calculations!$C$260:$T$260</c:f>
              <c:numCache>
                <c:formatCode>General</c:formatCode>
                <c:ptCount val="18"/>
                <c:pt idx="0">
                  <c:v>3.1132635877246753E-4</c:v>
                </c:pt>
                <c:pt idx="1">
                  <c:v>4.1019436804563804E-2</c:v>
                </c:pt>
                <c:pt idx="2">
                  <c:v>3.4765557216480281E-2</c:v>
                </c:pt>
                <c:pt idx="3">
                  <c:v>4.634397288318255E-5</c:v>
                </c:pt>
                <c:pt idx="4">
                  <c:v>0.22597822389987338</c:v>
                </c:pt>
                <c:pt idx="5">
                  <c:v>1.0834528325003713E-2</c:v>
                </c:pt>
                <c:pt idx="6">
                  <c:v>0.19553279537760687</c:v>
                </c:pt>
                <c:pt idx="7">
                  <c:v>9.9244958118478352E-4</c:v>
                </c:pt>
                <c:pt idx="8">
                  <c:v>4.0867051902820169E-4</c:v>
                </c:pt>
                <c:pt idx="9">
                  <c:v>4.2528223799324104E-2</c:v>
                </c:pt>
                <c:pt idx="10">
                  <c:v>2.9397747548557234E-6</c:v>
                </c:pt>
                <c:pt idx="11">
                  <c:v>5.6741548788160224E-4</c:v>
                </c:pt>
                <c:pt idx="12">
                  <c:v>3.3493117261300208E-4</c:v>
                </c:pt>
                <c:pt idx="13">
                  <c:v>3.3962903072664718E-4</c:v>
                </c:pt>
                <c:pt idx="14">
                  <c:v>1.0161658191796091E-7</c:v>
                </c:pt>
                <c:pt idx="15">
                  <c:v>9.434051945483139E-4</c:v>
                </c:pt>
                <c:pt idx="16">
                  <c:v>0.88608595417025648</c:v>
                </c:pt>
                <c:pt idx="17">
                  <c:v>4.3930532946292707E-3</c:v>
                </c:pt>
              </c:numCache>
            </c:numRef>
          </c:val>
          <c:extLst>
            <c:ext xmlns:c16="http://schemas.microsoft.com/office/drawing/2014/chart" uri="{C3380CC4-5D6E-409C-BE32-E72D297353CC}">
              <c16:uniqueId val="{0000003C-4146-48F0-A298-BCEAE4D0D81F}"/>
            </c:ext>
          </c:extLst>
        </c:ser>
        <c:ser>
          <c:idx val="61"/>
          <c:order val="61"/>
          <c:tx>
            <c:strRef>
              <c:f>Calculations!$B$261</c:f>
              <c:strCache>
                <c:ptCount val="1"/>
                <c:pt idx="0">
                  <c:v>----</c:v>
                </c:pt>
              </c:strCache>
            </c:strRef>
          </c:tx>
          <c:spPr>
            <a:solidFill>
              <a:schemeClr val="accent2">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Calculations!$C$261:$T$261</c:f>
            </c:numRef>
          </c:val>
          <c:extLst>
            <c:ext xmlns:c16="http://schemas.microsoft.com/office/drawing/2014/chart" uri="{C3380CC4-5D6E-409C-BE32-E72D297353CC}">
              <c16:uniqueId val="{0000003D-4146-48F0-A298-BCEAE4D0D81F}"/>
            </c:ext>
          </c:extLst>
        </c:ser>
        <c:ser>
          <c:idx val="62"/>
          <c:order val="62"/>
          <c:tx>
            <c:strRef>
              <c:f>Calculations!$B$262</c:f>
              <c:strCache>
                <c:ptCount val="1"/>
                <c:pt idx="0">
                  <c:v>----</c:v>
                </c:pt>
              </c:strCache>
            </c:strRef>
          </c:tx>
          <c:spPr>
            <a:solidFill>
              <a:schemeClr val="accent3">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Calculations!$C$262:$T$262</c:f>
            </c:numRef>
          </c:val>
          <c:extLst>
            <c:ext xmlns:c16="http://schemas.microsoft.com/office/drawing/2014/chart" uri="{C3380CC4-5D6E-409C-BE32-E72D297353CC}">
              <c16:uniqueId val="{0000003E-4146-48F0-A298-BCEAE4D0D81F}"/>
            </c:ext>
          </c:extLst>
        </c:ser>
        <c:ser>
          <c:idx val="63"/>
          <c:order val="63"/>
          <c:tx>
            <c:strRef>
              <c:f>Calculations!$B$263</c:f>
              <c:strCache>
                <c:ptCount val="1"/>
                <c:pt idx="0">
                  <c:v>----</c:v>
                </c:pt>
              </c:strCache>
            </c:strRef>
          </c:tx>
          <c:spPr>
            <a:solidFill>
              <a:schemeClr val="accent4">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Calculations!$C$263:$T$263</c:f>
            </c:numRef>
          </c:val>
          <c:extLst>
            <c:ext xmlns:c16="http://schemas.microsoft.com/office/drawing/2014/chart" uri="{C3380CC4-5D6E-409C-BE32-E72D297353CC}">
              <c16:uniqueId val="{0000003F-4146-48F0-A298-BCEAE4D0D81F}"/>
            </c:ext>
          </c:extLst>
        </c:ser>
        <c:ser>
          <c:idx val="64"/>
          <c:order val="64"/>
          <c:tx>
            <c:strRef>
              <c:f>Calculations!$B$264</c:f>
              <c:strCache>
                <c:ptCount val="1"/>
                <c:pt idx="0">
                  <c:v>----</c:v>
                </c:pt>
              </c:strCache>
            </c:strRef>
          </c:tx>
          <c:spPr>
            <a:solidFill>
              <a:schemeClr val="accent5">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Calculations!$C$264:$T$264</c:f>
            </c:numRef>
          </c:val>
          <c:extLst>
            <c:ext xmlns:c16="http://schemas.microsoft.com/office/drawing/2014/chart" uri="{C3380CC4-5D6E-409C-BE32-E72D297353CC}">
              <c16:uniqueId val="{00000040-4146-48F0-A298-BCEAE4D0D81F}"/>
            </c:ext>
          </c:extLst>
        </c:ser>
        <c:ser>
          <c:idx val="65"/>
          <c:order val="65"/>
          <c:tx>
            <c:strRef>
              <c:f>Calculations!$B$265</c:f>
              <c:strCache>
                <c:ptCount val="1"/>
                <c:pt idx="0">
                  <c:v>----</c:v>
                </c:pt>
              </c:strCache>
            </c:strRef>
          </c:tx>
          <c:spPr>
            <a:solidFill>
              <a:schemeClr val="accent6">
                <a:lumMod val="6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Calculations!$C$265:$T$265</c:f>
            </c:numRef>
          </c:val>
          <c:extLst>
            <c:ext xmlns:c16="http://schemas.microsoft.com/office/drawing/2014/chart" uri="{C3380CC4-5D6E-409C-BE32-E72D297353CC}">
              <c16:uniqueId val="{00000041-4146-48F0-A298-BCEAE4D0D81F}"/>
            </c:ext>
          </c:extLst>
        </c:ser>
        <c:ser>
          <c:idx val="66"/>
          <c:order val="66"/>
          <c:tx>
            <c:strRef>
              <c:f>Calculations!$B$266</c:f>
              <c:strCache>
                <c:ptCount val="1"/>
                <c:pt idx="0">
                  <c:v>----</c:v>
                </c:pt>
              </c:strCache>
            </c:strRef>
          </c:tx>
          <c:spPr>
            <a:solidFill>
              <a:schemeClr val="accent1">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Calculations!$C$266:$T$266</c:f>
            </c:numRef>
          </c:val>
          <c:extLst>
            <c:ext xmlns:c16="http://schemas.microsoft.com/office/drawing/2014/chart" uri="{C3380CC4-5D6E-409C-BE32-E72D297353CC}">
              <c16:uniqueId val="{00000042-4146-48F0-A298-BCEAE4D0D81F}"/>
            </c:ext>
          </c:extLst>
        </c:ser>
        <c:ser>
          <c:idx val="67"/>
          <c:order val="67"/>
          <c:tx>
            <c:strRef>
              <c:f>Calculations!$B$267</c:f>
              <c:strCache>
                <c:ptCount val="1"/>
                <c:pt idx="0">
                  <c:v>----</c:v>
                </c:pt>
              </c:strCache>
            </c:strRef>
          </c:tx>
          <c:spPr>
            <a:solidFill>
              <a:schemeClr val="accent2">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Calculations!$C$267:$T$267</c:f>
            </c:numRef>
          </c:val>
          <c:extLst>
            <c:ext xmlns:c16="http://schemas.microsoft.com/office/drawing/2014/chart" uri="{C3380CC4-5D6E-409C-BE32-E72D297353CC}">
              <c16:uniqueId val="{00000043-4146-48F0-A298-BCEAE4D0D81F}"/>
            </c:ext>
          </c:extLst>
        </c:ser>
        <c:ser>
          <c:idx val="68"/>
          <c:order val="68"/>
          <c:tx>
            <c:strRef>
              <c:f>Calculations!$B$268</c:f>
              <c:strCache>
                <c:ptCount val="1"/>
                <c:pt idx="0">
                  <c:v>----</c:v>
                </c:pt>
              </c:strCache>
            </c:strRef>
          </c:tx>
          <c:spPr>
            <a:solidFill>
              <a:schemeClr val="accent3">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Calculations!$C$268:$T$268</c:f>
            </c:numRef>
          </c:val>
          <c:extLst>
            <c:ext xmlns:c16="http://schemas.microsoft.com/office/drawing/2014/chart" uri="{C3380CC4-5D6E-409C-BE32-E72D297353CC}">
              <c16:uniqueId val="{00000044-4146-48F0-A298-BCEAE4D0D81F}"/>
            </c:ext>
          </c:extLst>
        </c:ser>
        <c:ser>
          <c:idx val="69"/>
          <c:order val="69"/>
          <c:tx>
            <c:strRef>
              <c:f>Calculations!$B$269</c:f>
              <c:strCache>
                <c:ptCount val="1"/>
                <c:pt idx="0">
                  <c:v>----</c:v>
                </c:pt>
              </c:strCache>
            </c:strRef>
          </c:tx>
          <c:spPr>
            <a:solidFill>
              <a:schemeClr val="accent4">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Calculations!$C$269:$T$269</c:f>
            </c:numRef>
          </c:val>
          <c:extLst>
            <c:ext xmlns:c16="http://schemas.microsoft.com/office/drawing/2014/chart" uri="{C3380CC4-5D6E-409C-BE32-E72D297353CC}">
              <c16:uniqueId val="{00000045-4146-48F0-A298-BCEAE4D0D81F}"/>
            </c:ext>
          </c:extLst>
        </c:ser>
        <c:ser>
          <c:idx val="70"/>
          <c:order val="70"/>
          <c:tx>
            <c:strRef>
              <c:f>Calculations!$B$270</c:f>
              <c:strCache>
                <c:ptCount val="1"/>
                <c:pt idx="0">
                  <c:v>----</c:v>
                </c:pt>
              </c:strCache>
            </c:strRef>
          </c:tx>
          <c:spPr>
            <a:solidFill>
              <a:schemeClr val="accent5">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Calculations!$C$270:$T$270</c:f>
            </c:numRef>
          </c:val>
          <c:extLst>
            <c:ext xmlns:c16="http://schemas.microsoft.com/office/drawing/2014/chart" uri="{C3380CC4-5D6E-409C-BE32-E72D297353CC}">
              <c16:uniqueId val="{00000046-4146-48F0-A298-BCEAE4D0D81F}"/>
            </c:ext>
          </c:extLst>
        </c:ser>
        <c:ser>
          <c:idx val="71"/>
          <c:order val="71"/>
          <c:tx>
            <c:strRef>
              <c:f>Calculations!$B$271</c:f>
              <c:strCache>
                <c:ptCount val="1"/>
                <c:pt idx="0">
                  <c:v>----</c:v>
                </c:pt>
              </c:strCache>
            </c:strRef>
          </c:tx>
          <c:spPr>
            <a:solidFill>
              <a:schemeClr val="accent6">
                <a:lumMod val="80000"/>
                <a:lumOff val="2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Calculations!$C$271:$T$271</c:f>
            </c:numRef>
          </c:val>
          <c:extLst>
            <c:ext xmlns:c16="http://schemas.microsoft.com/office/drawing/2014/chart" uri="{C3380CC4-5D6E-409C-BE32-E72D297353CC}">
              <c16:uniqueId val="{00000047-4146-48F0-A298-BCEAE4D0D81F}"/>
            </c:ext>
          </c:extLst>
        </c:ser>
        <c:ser>
          <c:idx val="72"/>
          <c:order val="72"/>
          <c:tx>
            <c:strRef>
              <c:f>Calculations!$B$272</c:f>
              <c:strCache>
                <c:ptCount val="1"/>
                <c:pt idx="0">
                  <c:v>----</c:v>
                </c:pt>
              </c:strCache>
            </c:strRef>
          </c:tx>
          <c:spPr>
            <a:solidFill>
              <a:schemeClr val="accent1">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Calculations!$C$272:$T$272</c:f>
            </c:numRef>
          </c:val>
          <c:extLst>
            <c:ext xmlns:c16="http://schemas.microsoft.com/office/drawing/2014/chart" uri="{C3380CC4-5D6E-409C-BE32-E72D297353CC}">
              <c16:uniqueId val="{00000048-4146-48F0-A298-BCEAE4D0D81F}"/>
            </c:ext>
          </c:extLst>
        </c:ser>
        <c:ser>
          <c:idx val="73"/>
          <c:order val="73"/>
          <c:tx>
            <c:strRef>
              <c:f>Calculations!$B$273</c:f>
              <c:strCache>
                <c:ptCount val="1"/>
                <c:pt idx="0">
                  <c:v>----</c:v>
                </c:pt>
              </c:strCache>
            </c:strRef>
          </c:tx>
          <c:spPr>
            <a:solidFill>
              <a:schemeClr val="accent2">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Calculations!$C$273:$T$273</c:f>
            </c:numRef>
          </c:val>
          <c:extLst>
            <c:ext xmlns:c16="http://schemas.microsoft.com/office/drawing/2014/chart" uri="{C3380CC4-5D6E-409C-BE32-E72D297353CC}">
              <c16:uniqueId val="{00000049-4146-48F0-A298-BCEAE4D0D81F}"/>
            </c:ext>
          </c:extLst>
        </c:ser>
        <c:ser>
          <c:idx val="74"/>
          <c:order val="74"/>
          <c:tx>
            <c:strRef>
              <c:f>Calculations!$B$274</c:f>
              <c:strCache>
                <c:ptCount val="1"/>
                <c:pt idx="0">
                  <c:v>----</c:v>
                </c:pt>
              </c:strCache>
            </c:strRef>
          </c:tx>
          <c:spPr>
            <a:solidFill>
              <a:schemeClr val="accent3">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Calculations!$C$274:$T$274</c:f>
            </c:numRef>
          </c:val>
          <c:extLst>
            <c:ext xmlns:c16="http://schemas.microsoft.com/office/drawing/2014/chart" uri="{C3380CC4-5D6E-409C-BE32-E72D297353CC}">
              <c16:uniqueId val="{0000004A-4146-48F0-A298-BCEAE4D0D81F}"/>
            </c:ext>
          </c:extLst>
        </c:ser>
        <c:ser>
          <c:idx val="75"/>
          <c:order val="75"/>
          <c:tx>
            <c:strRef>
              <c:f>Calculations!$B$275</c:f>
              <c:strCache>
                <c:ptCount val="1"/>
                <c:pt idx="0">
                  <c:v>----</c:v>
                </c:pt>
              </c:strCache>
            </c:strRef>
          </c:tx>
          <c:spPr>
            <a:solidFill>
              <a:schemeClr val="accent4">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Calculations!$C$275:$T$275</c:f>
            </c:numRef>
          </c:val>
          <c:extLst>
            <c:ext xmlns:c16="http://schemas.microsoft.com/office/drawing/2014/chart" uri="{C3380CC4-5D6E-409C-BE32-E72D297353CC}">
              <c16:uniqueId val="{0000004B-4146-48F0-A298-BCEAE4D0D81F}"/>
            </c:ext>
          </c:extLst>
        </c:ser>
        <c:ser>
          <c:idx val="76"/>
          <c:order val="76"/>
          <c:tx>
            <c:strRef>
              <c:f>Calculations!$B$276</c:f>
              <c:strCache>
                <c:ptCount val="1"/>
                <c:pt idx="0">
                  <c:v>----</c:v>
                </c:pt>
              </c:strCache>
            </c:strRef>
          </c:tx>
          <c:spPr>
            <a:solidFill>
              <a:schemeClr val="accent5">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Calculations!$C$276:$T$276</c:f>
            </c:numRef>
          </c:val>
          <c:extLst>
            <c:ext xmlns:c16="http://schemas.microsoft.com/office/drawing/2014/chart" uri="{C3380CC4-5D6E-409C-BE32-E72D297353CC}">
              <c16:uniqueId val="{0000004C-4146-48F0-A298-BCEAE4D0D81F}"/>
            </c:ext>
          </c:extLst>
        </c:ser>
        <c:ser>
          <c:idx val="77"/>
          <c:order val="77"/>
          <c:tx>
            <c:strRef>
              <c:f>Calculations!$B$277</c:f>
              <c:strCache>
                <c:ptCount val="1"/>
                <c:pt idx="0">
                  <c:v>----</c:v>
                </c:pt>
              </c:strCache>
            </c:strRef>
          </c:tx>
          <c:spPr>
            <a:solidFill>
              <a:schemeClr val="accent6">
                <a:lumMod val="8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Calculations!$C$277:$T$277</c:f>
            </c:numRef>
          </c:val>
          <c:extLst>
            <c:ext xmlns:c16="http://schemas.microsoft.com/office/drawing/2014/chart" uri="{C3380CC4-5D6E-409C-BE32-E72D297353CC}">
              <c16:uniqueId val="{0000004D-4146-48F0-A298-BCEAE4D0D81F}"/>
            </c:ext>
          </c:extLst>
        </c:ser>
        <c:ser>
          <c:idx val="78"/>
          <c:order val="78"/>
          <c:tx>
            <c:strRef>
              <c:f>Calculations!$B$278</c:f>
              <c:strCache>
                <c:ptCount val="1"/>
                <c:pt idx="0">
                  <c:v>----</c:v>
                </c:pt>
              </c:strCache>
            </c:strRef>
          </c:tx>
          <c:spPr>
            <a:solidFill>
              <a:schemeClr val="accent1">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Calculations!$C$278:$T$278</c:f>
            </c:numRef>
          </c:val>
          <c:extLst>
            <c:ext xmlns:c16="http://schemas.microsoft.com/office/drawing/2014/chart" uri="{C3380CC4-5D6E-409C-BE32-E72D297353CC}">
              <c16:uniqueId val="{0000004E-4146-48F0-A298-BCEAE4D0D81F}"/>
            </c:ext>
          </c:extLst>
        </c:ser>
        <c:ser>
          <c:idx val="79"/>
          <c:order val="79"/>
          <c:tx>
            <c:strRef>
              <c:f>Calculations!$B$279</c:f>
              <c:strCache>
                <c:ptCount val="1"/>
                <c:pt idx="0">
                  <c:v>----</c:v>
                </c:pt>
              </c:strCache>
            </c:strRef>
          </c:tx>
          <c:spPr>
            <a:solidFill>
              <a:schemeClr val="accent2">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Calculations!$C$279:$T$279</c:f>
            </c:numRef>
          </c:val>
          <c:extLst>
            <c:ext xmlns:c16="http://schemas.microsoft.com/office/drawing/2014/chart" uri="{C3380CC4-5D6E-409C-BE32-E72D297353CC}">
              <c16:uniqueId val="{0000004F-4146-48F0-A298-BCEAE4D0D81F}"/>
            </c:ext>
          </c:extLst>
        </c:ser>
        <c:ser>
          <c:idx val="80"/>
          <c:order val="80"/>
          <c:tx>
            <c:strRef>
              <c:f>Calculations!$B$280</c:f>
              <c:strCache>
                <c:ptCount val="1"/>
                <c:pt idx="0">
                  <c:v>----</c:v>
                </c:pt>
              </c:strCache>
            </c:strRef>
          </c:tx>
          <c:spPr>
            <a:solidFill>
              <a:schemeClr val="accent3">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Calculations!$C$280:$T$280</c:f>
            </c:numRef>
          </c:val>
          <c:extLst>
            <c:ext xmlns:c16="http://schemas.microsoft.com/office/drawing/2014/chart" uri="{C3380CC4-5D6E-409C-BE32-E72D297353CC}">
              <c16:uniqueId val="{00000050-4146-48F0-A298-BCEAE4D0D81F}"/>
            </c:ext>
          </c:extLst>
        </c:ser>
        <c:ser>
          <c:idx val="81"/>
          <c:order val="81"/>
          <c:tx>
            <c:strRef>
              <c:f>Calculations!$B$281</c:f>
              <c:strCache>
                <c:ptCount val="1"/>
                <c:pt idx="0">
                  <c:v>----</c:v>
                </c:pt>
              </c:strCache>
            </c:strRef>
          </c:tx>
          <c:spPr>
            <a:solidFill>
              <a:schemeClr val="accent4">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Calculations!$C$281:$T$281</c:f>
            </c:numRef>
          </c:val>
          <c:extLst>
            <c:ext xmlns:c16="http://schemas.microsoft.com/office/drawing/2014/chart" uri="{C3380CC4-5D6E-409C-BE32-E72D297353CC}">
              <c16:uniqueId val="{00000051-4146-48F0-A298-BCEAE4D0D81F}"/>
            </c:ext>
          </c:extLst>
        </c:ser>
        <c:ser>
          <c:idx val="82"/>
          <c:order val="82"/>
          <c:tx>
            <c:strRef>
              <c:f>Calculations!$B$282</c:f>
              <c:strCache>
                <c:ptCount val="1"/>
                <c:pt idx="0">
                  <c:v>----</c:v>
                </c:pt>
              </c:strCache>
            </c:strRef>
          </c:tx>
          <c:spPr>
            <a:solidFill>
              <a:schemeClr val="accent5">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Calculations!$C$282:$T$282</c:f>
            </c:numRef>
          </c:val>
          <c:extLst>
            <c:ext xmlns:c16="http://schemas.microsoft.com/office/drawing/2014/chart" uri="{C3380CC4-5D6E-409C-BE32-E72D297353CC}">
              <c16:uniqueId val="{00000052-4146-48F0-A298-BCEAE4D0D81F}"/>
            </c:ext>
          </c:extLst>
        </c:ser>
        <c:ser>
          <c:idx val="83"/>
          <c:order val="83"/>
          <c:tx>
            <c:strRef>
              <c:f>Calculations!$B$283</c:f>
              <c:strCache>
                <c:ptCount val="1"/>
                <c:pt idx="0">
                  <c:v>----</c:v>
                </c:pt>
              </c:strCache>
            </c:strRef>
          </c:tx>
          <c:spPr>
            <a:solidFill>
              <a:schemeClr val="accent6">
                <a:lumMod val="60000"/>
                <a:lumOff val="4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Calculations!$C$283:$T$283</c:f>
            </c:numRef>
          </c:val>
          <c:extLst>
            <c:ext xmlns:c16="http://schemas.microsoft.com/office/drawing/2014/chart" uri="{C3380CC4-5D6E-409C-BE32-E72D297353CC}">
              <c16:uniqueId val="{00000053-4146-48F0-A298-BCEAE4D0D81F}"/>
            </c:ext>
          </c:extLst>
        </c:ser>
        <c:ser>
          <c:idx val="84"/>
          <c:order val="84"/>
          <c:tx>
            <c:strRef>
              <c:f>Calculations!$B$284</c:f>
              <c:strCache>
                <c:ptCount val="1"/>
                <c:pt idx="0">
                  <c:v>----</c:v>
                </c:pt>
              </c:strCache>
            </c:strRef>
          </c:tx>
          <c:spPr>
            <a:solidFill>
              <a:schemeClr val="accent1">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Calculations!$C$284:$T$284</c:f>
            </c:numRef>
          </c:val>
          <c:extLst>
            <c:ext xmlns:c16="http://schemas.microsoft.com/office/drawing/2014/chart" uri="{C3380CC4-5D6E-409C-BE32-E72D297353CC}">
              <c16:uniqueId val="{00000054-4146-48F0-A298-BCEAE4D0D81F}"/>
            </c:ext>
          </c:extLst>
        </c:ser>
        <c:ser>
          <c:idx val="85"/>
          <c:order val="85"/>
          <c:tx>
            <c:strRef>
              <c:f>Calculations!$B$285</c:f>
              <c:strCache>
                <c:ptCount val="1"/>
                <c:pt idx="0">
                  <c:v>----</c:v>
                </c:pt>
              </c:strCache>
            </c:strRef>
          </c:tx>
          <c:spPr>
            <a:solidFill>
              <a:schemeClr val="accent2">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Calculations!$C$285:$T$285</c:f>
            </c:numRef>
          </c:val>
          <c:extLst>
            <c:ext xmlns:c16="http://schemas.microsoft.com/office/drawing/2014/chart" uri="{C3380CC4-5D6E-409C-BE32-E72D297353CC}">
              <c16:uniqueId val="{00000055-4146-48F0-A298-BCEAE4D0D81F}"/>
            </c:ext>
          </c:extLst>
        </c:ser>
        <c:ser>
          <c:idx val="86"/>
          <c:order val="86"/>
          <c:tx>
            <c:strRef>
              <c:f>Calculations!$B$286</c:f>
              <c:strCache>
                <c:ptCount val="1"/>
                <c:pt idx="0">
                  <c:v>----</c:v>
                </c:pt>
              </c:strCache>
            </c:strRef>
          </c:tx>
          <c:spPr>
            <a:solidFill>
              <a:schemeClr val="accent3">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Calculations!$C$286:$T$286</c:f>
            </c:numRef>
          </c:val>
          <c:extLst>
            <c:ext xmlns:c16="http://schemas.microsoft.com/office/drawing/2014/chart" uri="{C3380CC4-5D6E-409C-BE32-E72D297353CC}">
              <c16:uniqueId val="{00000056-4146-48F0-A298-BCEAE4D0D81F}"/>
            </c:ext>
          </c:extLst>
        </c:ser>
        <c:ser>
          <c:idx val="87"/>
          <c:order val="87"/>
          <c:tx>
            <c:strRef>
              <c:f>Calculations!$B$287</c:f>
              <c:strCache>
                <c:ptCount val="1"/>
                <c:pt idx="0">
                  <c:v>----</c:v>
                </c:pt>
              </c:strCache>
            </c:strRef>
          </c:tx>
          <c:spPr>
            <a:solidFill>
              <a:schemeClr val="accent4">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Calculations!$C$287:$T$287</c:f>
            </c:numRef>
          </c:val>
          <c:extLst>
            <c:ext xmlns:c16="http://schemas.microsoft.com/office/drawing/2014/chart" uri="{C3380CC4-5D6E-409C-BE32-E72D297353CC}">
              <c16:uniqueId val="{00000057-4146-48F0-A298-BCEAE4D0D81F}"/>
            </c:ext>
          </c:extLst>
        </c:ser>
        <c:ser>
          <c:idx val="88"/>
          <c:order val="88"/>
          <c:tx>
            <c:strRef>
              <c:f>Calculations!$B$288</c:f>
              <c:strCache>
                <c:ptCount val="1"/>
                <c:pt idx="0">
                  <c:v>----</c:v>
                </c:pt>
              </c:strCache>
            </c:strRef>
          </c:tx>
          <c:spPr>
            <a:solidFill>
              <a:schemeClr val="accent5">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Calculations!$C$288:$T$288</c:f>
            </c:numRef>
          </c:val>
          <c:extLst>
            <c:ext xmlns:c16="http://schemas.microsoft.com/office/drawing/2014/chart" uri="{C3380CC4-5D6E-409C-BE32-E72D297353CC}">
              <c16:uniqueId val="{00000058-4146-48F0-A298-BCEAE4D0D81F}"/>
            </c:ext>
          </c:extLst>
        </c:ser>
        <c:ser>
          <c:idx val="89"/>
          <c:order val="89"/>
          <c:tx>
            <c:strRef>
              <c:f>Calculations!$B$289</c:f>
              <c:strCache>
                <c:ptCount val="1"/>
                <c:pt idx="0">
                  <c:v>----</c:v>
                </c:pt>
              </c:strCache>
            </c:strRef>
          </c:tx>
          <c:spPr>
            <a:solidFill>
              <a:schemeClr val="accent6">
                <a:lumMod val="5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Calculations!$C$289:$T$289</c:f>
            </c:numRef>
          </c:val>
          <c:extLst>
            <c:ext xmlns:c16="http://schemas.microsoft.com/office/drawing/2014/chart" uri="{C3380CC4-5D6E-409C-BE32-E72D297353CC}">
              <c16:uniqueId val="{00000059-4146-48F0-A298-BCEAE4D0D81F}"/>
            </c:ext>
          </c:extLst>
        </c:ser>
        <c:ser>
          <c:idx val="90"/>
          <c:order val="90"/>
          <c:tx>
            <c:strRef>
              <c:f>Calculations!$B$290</c:f>
              <c:strCache>
                <c:ptCount val="1"/>
                <c:pt idx="0">
                  <c:v>----</c:v>
                </c:pt>
              </c:strCache>
            </c:strRef>
          </c:tx>
          <c:spPr>
            <a:solidFill>
              <a:schemeClr val="accent1">
                <a:lumMod val="70000"/>
                <a:lumOff val="30000"/>
              </a:schemeClr>
            </a:solidFill>
            <a:ln>
              <a:no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Calculations!$C$290:$T$290</c:f>
            </c:numRef>
          </c:val>
          <c:extLst>
            <c:ext xmlns:c16="http://schemas.microsoft.com/office/drawing/2014/chart" uri="{C3380CC4-5D6E-409C-BE32-E72D297353CC}">
              <c16:uniqueId val="{0000005A-4146-48F0-A298-BCEAE4D0D81F}"/>
            </c:ext>
          </c:extLst>
        </c:ser>
        <c:dLbls>
          <c:showLegendKey val="0"/>
          <c:showVal val="0"/>
          <c:showCatName val="0"/>
          <c:showSerName val="0"/>
          <c:showPercent val="0"/>
          <c:showBubbleSize val="0"/>
        </c:dLbls>
        <c:gapWidth val="150"/>
        <c:overlap val="100"/>
        <c:axId val="1324556207"/>
        <c:axId val="303019807"/>
      </c:barChart>
      <c:catAx>
        <c:axId val="1324556207"/>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Palatino Linotype" panose="02040502050505030304" pitchFamily="18" charset="0"/>
                    <a:ea typeface="+mn-ea"/>
                    <a:cs typeface="+mn-cs"/>
                  </a:defRPr>
                </a:pPr>
                <a:r>
                  <a:rPr lang="es-CO" b="1"/>
                  <a:t>Impact categories</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Palatino Linotype" panose="02040502050505030304" pitchFamily="18" charset="0"/>
                <a:ea typeface="+mn-ea"/>
                <a:cs typeface="+mn-cs"/>
              </a:defRPr>
            </a:pPr>
            <a:endParaRPr lang="es-CO"/>
          </a:p>
        </c:txPr>
        <c:crossAx val="303019807"/>
        <c:crosses val="autoZero"/>
        <c:auto val="1"/>
        <c:lblAlgn val="ctr"/>
        <c:lblOffset val="100"/>
        <c:noMultiLvlLbl val="0"/>
      </c:catAx>
      <c:valAx>
        <c:axId val="303019807"/>
        <c:scaling>
          <c:orientation val="minMax"/>
          <c:min val="0"/>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Palatino Linotype" panose="02040502050505030304" pitchFamily="18" charset="0"/>
                    <a:ea typeface="+mn-ea"/>
                    <a:cs typeface="+mn-cs"/>
                  </a:defRPr>
                </a:pPr>
                <a:r>
                  <a:rPr lang="es-CO" b="1"/>
                  <a:t>% contribution</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Palatino Linotype" panose="02040502050505030304" pitchFamily="18" charset="0"/>
                <a:ea typeface="+mn-ea"/>
                <a:cs typeface="+mn-cs"/>
              </a:defRPr>
            </a:pPr>
            <a:endParaRPr lang="es-CO"/>
          </a:p>
        </c:txPr>
        <c:crossAx val="1324556207"/>
        <c:crosses val="autoZero"/>
        <c:crossBetween val="between"/>
      </c:valAx>
      <c:spPr>
        <a:noFill/>
        <a:ln>
          <a:solidFill>
            <a:sysClr val="windowText" lastClr="000000"/>
          </a:solidFill>
        </a:ln>
        <a:effectLst/>
      </c:spPr>
    </c:plotArea>
    <c:legend>
      <c:legendPos val="r"/>
      <c:layout>
        <c:manualLayout>
          <c:xMode val="edge"/>
          <c:yMode val="edge"/>
          <c:x val="0.83616678802450706"/>
          <c:y val="9.233268684858531E-2"/>
          <c:w val="0.14601223409493666"/>
          <c:h val="0.7495580098611899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alatino Linotype" panose="02040502050505030304" pitchFamily="18" charset="0"/>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Palatino Linotype" panose="02040502050505030304" pitchFamily="18" charset="0"/>
                <a:ea typeface="+mn-ea"/>
                <a:cs typeface="+mn-cs"/>
              </a:defRPr>
            </a:pPr>
            <a:r>
              <a:rPr lang="es-CO" b="1"/>
              <a:t>Total contribution</a:t>
            </a:r>
          </a:p>
        </c:rich>
      </c:tx>
      <c:layout>
        <c:manualLayout>
          <c:xMode val="edge"/>
          <c:yMode val="edge"/>
          <c:x val="0.43362868798026755"/>
          <c:y val="2.308801959027552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12456123707428138"/>
          <c:y val="0.20771915514815878"/>
          <c:w val="0.85019493045297045"/>
          <c:h val="0.57927416962664979"/>
        </c:manualLayout>
      </c:layout>
      <c:barChart>
        <c:barDir val="col"/>
        <c:grouping val="percentStacked"/>
        <c:varyColors val="0"/>
        <c:ser>
          <c:idx val="0"/>
          <c:order val="0"/>
          <c:tx>
            <c:strRef>
              <c:f>Calculations!$B$2</c:f>
              <c:strCache>
                <c:ptCount val="1"/>
                <c:pt idx="0">
                  <c:v>Process 1</c:v>
                </c:pt>
              </c:strCache>
            </c:strRef>
          </c:tx>
          <c:spPr>
            <a:solidFill>
              <a:schemeClr val="bg2">
                <a:lumMod val="75000"/>
              </a:schemeClr>
            </a:solidFill>
            <a:ln>
              <a:solidFill>
                <a:schemeClr val="tx1"/>
              </a:solid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Calculations!$C$97:$T$97</c:f>
              <c:numCache>
                <c:formatCode>General</c:formatCode>
                <c:ptCount val="18"/>
                <c:pt idx="0">
                  <c:v>2.0108942573641396E-2</c:v>
                </c:pt>
                <c:pt idx="1">
                  <c:v>2.1742130588534185</c:v>
                </c:pt>
                <c:pt idx="2">
                  <c:v>3.1282980773828699</c:v>
                </c:pt>
                <c:pt idx="3">
                  <c:v>4.8419147987212351E-3</c:v>
                </c:pt>
                <c:pt idx="4">
                  <c:v>5.3426273999962755</c:v>
                </c:pt>
                <c:pt idx="5">
                  <c:v>0.61685771539233325</c:v>
                </c:pt>
                <c:pt idx="6">
                  <c:v>47.41417743615002</c:v>
                </c:pt>
                <c:pt idx="7">
                  <c:v>0.38615203378599472</c:v>
                </c:pt>
                <c:pt idx="8">
                  <c:v>1.1065545063940287</c:v>
                </c:pt>
                <c:pt idx="9">
                  <c:v>3.9891437801003486</c:v>
                </c:pt>
                <c:pt idx="10">
                  <c:v>1.6845555128058157E-3</c:v>
                </c:pt>
                <c:pt idx="11">
                  <c:v>0.14804468421806857</c:v>
                </c:pt>
                <c:pt idx="12">
                  <c:v>1.7891155965394014E-2</c:v>
                </c:pt>
                <c:pt idx="13">
                  <c:v>1.8479374634580572E-2</c:v>
                </c:pt>
                <c:pt idx="14">
                  <c:v>9.9982399271785121E-6</c:v>
                </c:pt>
                <c:pt idx="15">
                  <c:v>5.5868141166290207E-2</c:v>
                </c:pt>
                <c:pt idx="16">
                  <c:v>272.65062163781198</c:v>
                </c:pt>
                <c:pt idx="17">
                  <c:v>0.19005137360994515</c:v>
                </c:pt>
              </c:numCache>
            </c:numRef>
          </c:val>
          <c:extLst>
            <c:ext xmlns:c16="http://schemas.microsoft.com/office/drawing/2014/chart" uri="{C3380CC4-5D6E-409C-BE32-E72D297353CC}">
              <c16:uniqueId val="{00000000-1BCA-481C-90C8-666BAF425A18}"/>
            </c:ext>
          </c:extLst>
        </c:ser>
        <c:ser>
          <c:idx val="1"/>
          <c:order val="1"/>
          <c:tx>
            <c:strRef>
              <c:f>Calculations!$B$99</c:f>
              <c:strCache>
                <c:ptCount val="1"/>
                <c:pt idx="0">
                  <c:v>Process 2</c:v>
                </c:pt>
              </c:strCache>
            </c:strRef>
          </c:tx>
          <c:spPr>
            <a:solidFill>
              <a:schemeClr val="bg2">
                <a:lumMod val="25000"/>
              </a:schemeClr>
            </a:solidFill>
            <a:ln>
              <a:solidFill>
                <a:schemeClr val="tx1"/>
              </a:solid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Calculations!$C$194:$T$194</c:f>
              <c:numCache>
                <c:formatCode>General</c:formatCode>
                <c:ptCount val="18"/>
                <c:pt idx="0">
                  <c:v>1.4912389914819944E-2</c:v>
                </c:pt>
                <c:pt idx="1">
                  <c:v>4.4106353331536585</c:v>
                </c:pt>
                <c:pt idx="2">
                  <c:v>0.21879128297027883</c:v>
                </c:pt>
                <c:pt idx="3">
                  <c:v>8.9242933236804913E-4</c:v>
                </c:pt>
                <c:pt idx="4">
                  <c:v>11.713034345796077</c:v>
                </c:pt>
                <c:pt idx="5">
                  <c:v>0.35714978547424764</c:v>
                </c:pt>
                <c:pt idx="6">
                  <c:v>3.5850913078866293</c:v>
                </c:pt>
                <c:pt idx="7">
                  <c:v>8.1641594224462169E-2</c:v>
                </c:pt>
                <c:pt idx="8">
                  <c:v>3.3879523729194873E-2</c:v>
                </c:pt>
                <c:pt idx="9">
                  <c:v>0.28512831493128682</c:v>
                </c:pt>
                <c:pt idx="10">
                  <c:v>6.2801916807124416E-4</c:v>
                </c:pt>
                <c:pt idx="11">
                  <c:v>1.2132859935332165E-2</c:v>
                </c:pt>
                <c:pt idx="12">
                  <c:v>2.3537536066496351E-2</c:v>
                </c:pt>
                <c:pt idx="13">
                  <c:v>2.5557499130284621E-2</c:v>
                </c:pt>
                <c:pt idx="14">
                  <c:v>1.3156144493648431E-6</c:v>
                </c:pt>
                <c:pt idx="15">
                  <c:v>4.4926392881645613E-2</c:v>
                </c:pt>
                <c:pt idx="16">
                  <c:v>13.295304013678853</c:v>
                </c:pt>
                <c:pt idx="17">
                  <c:v>6.0051891953062035E-2</c:v>
                </c:pt>
              </c:numCache>
            </c:numRef>
          </c:val>
          <c:extLst>
            <c:ext xmlns:c16="http://schemas.microsoft.com/office/drawing/2014/chart" uri="{C3380CC4-5D6E-409C-BE32-E72D297353CC}">
              <c16:uniqueId val="{00000001-1BCA-481C-90C8-666BAF425A18}"/>
            </c:ext>
          </c:extLst>
        </c:ser>
        <c:ser>
          <c:idx val="2"/>
          <c:order val="2"/>
          <c:tx>
            <c:strRef>
              <c:f>Calculations!$B$196</c:f>
              <c:strCache>
                <c:ptCount val="1"/>
                <c:pt idx="0">
                  <c:v>Process 3</c:v>
                </c:pt>
              </c:strCache>
            </c:strRef>
          </c:tx>
          <c:spPr>
            <a:pattFill prst="ltDnDiag">
              <a:fgClr>
                <a:schemeClr val="tx1"/>
              </a:fgClr>
              <a:bgClr>
                <a:schemeClr val="bg1"/>
              </a:bgClr>
            </a:pattFill>
            <a:ln>
              <a:solidFill>
                <a:schemeClr val="tx1"/>
              </a:solidFill>
            </a:ln>
            <a:effectLst/>
          </c:spPr>
          <c:invertIfNegative val="0"/>
          <c:cat>
            <c:strRef>
              <c:f>Calculations!$C$3:$T$3</c:f>
              <c:strCache>
                <c:ptCount val="18"/>
                <c:pt idx="0">
                  <c:v>FPMF</c:v>
                </c:pt>
                <c:pt idx="1">
                  <c:v>FRS</c:v>
                </c:pt>
                <c:pt idx="2">
                  <c:v>FE</c:v>
                </c:pt>
                <c:pt idx="3">
                  <c:v>FEut</c:v>
                </c:pt>
                <c:pt idx="4">
                  <c:v>GW</c:v>
                </c:pt>
                <c:pt idx="5">
                  <c:v>HCT</c:v>
                </c:pt>
                <c:pt idx="6">
                  <c:v>HNCT</c:v>
                </c:pt>
                <c:pt idx="7">
                  <c:v>IR</c:v>
                </c:pt>
                <c:pt idx="8">
                  <c:v>LU</c:v>
                </c:pt>
                <c:pt idx="9">
                  <c:v>ME</c:v>
                </c:pt>
                <c:pt idx="10">
                  <c:v>MEP</c:v>
                </c:pt>
                <c:pt idx="11">
                  <c:v>MRS</c:v>
                </c:pt>
                <c:pt idx="12">
                  <c:v>OFHH</c:v>
                </c:pt>
                <c:pt idx="13">
                  <c:v>OFTE</c:v>
                </c:pt>
                <c:pt idx="14">
                  <c:v>SOD</c:v>
                </c:pt>
                <c:pt idx="15">
                  <c:v>TA</c:v>
                </c:pt>
                <c:pt idx="16">
                  <c:v>TE</c:v>
                </c:pt>
                <c:pt idx="17">
                  <c:v>WC</c:v>
                </c:pt>
              </c:strCache>
            </c:strRef>
          </c:cat>
          <c:val>
            <c:numRef>
              <c:f>Calculations!$C$291:$T$291</c:f>
              <c:numCache>
                <c:formatCode>General</c:formatCode>
                <c:ptCount val="18"/>
                <c:pt idx="0">
                  <c:v>3.1764420461990765E-3</c:v>
                </c:pt>
                <c:pt idx="1">
                  <c:v>0.36589845546036381</c:v>
                </c:pt>
                <c:pt idx="2">
                  <c:v>0.10421008751150669</c:v>
                </c:pt>
                <c:pt idx="3">
                  <c:v>6.6223671373292505E-4</c:v>
                </c:pt>
                <c:pt idx="4">
                  <c:v>1.5224166469107216</c:v>
                </c:pt>
                <c:pt idx="5">
                  <c:v>9.8094455258442959E-2</c:v>
                </c:pt>
                <c:pt idx="6">
                  <c:v>1.7816978439736575</c:v>
                </c:pt>
                <c:pt idx="7">
                  <c:v>0.14644831892860821</c:v>
                </c:pt>
                <c:pt idx="8">
                  <c:v>2.2043472401020892E-2</c:v>
                </c:pt>
                <c:pt idx="9">
                  <c:v>0.13422555108430873</c:v>
                </c:pt>
                <c:pt idx="10">
                  <c:v>7.2863384397988629E-5</c:v>
                </c:pt>
                <c:pt idx="11">
                  <c:v>4.9512209192802562E-3</c:v>
                </c:pt>
                <c:pt idx="12">
                  <c:v>3.7337001783351916E-3</c:v>
                </c:pt>
                <c:pt idx="13">
                  <c:v>3.772800289591708E-3</c:v>
                </c:pt>
                <c:pt idx="14">
                  <c:v>1.511246820765436E-6</c:v>
                </c:pt>
                <c:pt idx="15">
                  <c:v>5.9403546438391358E-3</c:v>
                </c:pt>
                <c:pt idx="16">
                  <c:v>6.450386855642452</c:v>
                </c:pt>
                <c:pt idx="17">
                  <c:v>3.9238833627628207E-2</c:v>
                </c:pt>
              </c:numCache>
            </c:numRef>
          </c:val>
          <c:extLst>
            <c:ext xmlns:c16="http://schemas.microsoft.com/office/drawing/2014/chart" uri="{C3380CC4-5D6E-409C-BE32-E72D297353CC}">
              <c16:uniqueId val="{00000002-1BCA-481C-90C8-666BAF425A18}"/>
            </c:ext>
          </c:extLst>
        </c:ser>
        <c:dLbls>
          <c:showLegendKey val="0"/>
          <c:showVal val="0"/>
          <c:showCatName val="0"/>
          <c:showSerName val="0"/>
          <c:showPercent val="0"/>
          <c:showBubbleSize val="0"/>
        </c:dLbls>
        <c:gapWidth val="150"/>
        <c:overlap val="100"/>
        <c:axId val="1324556207"/>
        <c:axId val="303019807"/>
      </c:barChart>
      <c:catAx>
        <c:axId val="1324556207"/>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Palatino Linotype" panose="02040502050505030304" pitchFamily="18" charset="0"/>
                    <a:ea typeface="+mn-ea"/>
                    <a:cs typeface="+mn-cs"/>
                  </a:defRPr>
                </a:pPr>
                <a:r>
                  <a:rPr lang="es-CO" b="1"/>
                  <a:t>Impact categories</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Palatino Linotype" panose="02040502050505030304" pitchFamily="18" charset="0"/>
                <a:ea typeface="+mn-ea"/>
                <a:cs typeface="+mn-cs"/>
              </a:defRPr>
            </a:pPr>
            <a:endParaRPr lang="es-CO"/>
          </a:p>
        </c:txPr>
        <c:crossAx val="303019807"/>
        <c:crosses val="autoZero"/>
        <c:auto val="1"/>
        <c:lblAlgn val="ctr"/>
        <c:lblOffset val="100"/>
        <c:noMultiLvlLbl val="0"/>
      </c:catAx>
      <c:valAx>
        <c:axId val="303019807"/>
        <c:scaling>
          <c:orientation val="minMax"/>
          <c:min val="0"/>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Palatino Linotype" panose="02040502050505030304" pitchFamily="18" charset="0"/>
                    <a:ea typeface="+mn-ea"/>
                    <a:cs typeface="+mn-cs"/>
                  </a:defRPr>
                </a:pPr>
                <a:r>
                  <a:rPr lang="es-CO" b="1"/>
                  <a:t>% contribution</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Palatino Linotype" panose="02040502050505030304" pitchFamily="18" charset="0"/>
                <a:ea typeface="+mn-ea"/>
                <a:cs typeface="+mn-cs"/>
              </a:defRPr>
            </a:pPr>
            <a:endParaRPr lang="es-CO"/>
          </a:p>
        </c:txPr>
        <c:crossAx val="1324556207"/>
        <c:crosses val="autoZero"/>
        <c:crossBetween val="between"/>
      </c:valAx>
      <c:spPr>
        <a:noFill/>
        <a:ln>
          <a:solidFill>
            <a:sysClr val="windowText" lastClr="000000"/>
          </a:solidFill>
        </a:ln>
        <a:effectLst/>
      </c:spPr>
    </c:plotArea>
    <c:legend>
      <c:legendPos val="t"/>
      <c:layout>
        <c:manualLayout>
          <c:xMode val="edge"/>
          <c:yMode val="edge"/>
          <c:x val="0.2638670768563568"/>
          <c:y val="0.12269373560218069"/>
          <c:w val="0.5923355966046413"/>
          <c:h val="6.93543505009827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alatino Linotype" panose="02040502050505030304" pitchFamily="18" charset="0"/>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Ozone formation, Human health</a:t>
            </a:r>
          </a:p>
        </c:rich>
      </c:tx>
      <c:layout>
        <c:manualLayout>
          <c:xMode val="edge"/>
          <c:yMode val="edge"/>
          <c:x val="0.43851780639020194"/>
          <c:y val="2.6175471491326367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832212655124383"/>
          <c:y val="0.12159891363031335"/>
          <c:w val="0.63880762645225642"/>
          <c:h val="0.63149997808738745"/>
        </c:manualLayout>
      </c:layout>
      <c:barChart>
        <c:barDir val="bar"/>
        <c:grouping val="clustered"/>
        <c:varyColors val="0"/>
        <c:ser>
          <c:idx val="0"/>
          <c:order val="0"/>
          <c:tx>
            <c:strRef>
              <c:f>Calculations!$O$4</c:f>
              <c:strCache>
                <c:ptCount val="1"/>
                <c:pt idx="0">
                  <c:v>Ozone formation, Human health</c:v>
                </c:pt>
              </c:strCache>
            </c:strRef>
          </c:tx>
          <c:spPr>
            <a:solidFill>
              <a:schemeClr val="bg2">
                <a:lumMod val="90000"/>
              </a:schemeClr>
            </a:solidFill>
            <a:ln>
              <a:solidFill>
                <a:sysClr val="windowText" lastClr="000000"/>
              </a:solidFill>
            </a:ln>
            <a:effectLst/>
          </c:spPr>
          <c:invertIfNegative val="0"/>
          <c:cat>
            <c:strRef>
              <c:f>Calculations!$B$6:$B$96</c:f>
              <c:strCache>
                <c:ptCount val="9"/>
                <c:pt idx="0">
                  <c:v>Ethanol </c:v>
                </c:pt>
                <c:pt idx="1">
                  <c:v>Copper oxide</c:v>
                </c:pt>
                <c:pt idx="2">
                  <c:v>Polymethyl methacrylate</c:v>
                </c:pt>
                <c:pt idx="3">
                  <c:v>Tetramethylammonium hydroxide </c:v>
                </c:pt>
                <c:pt idx="4">
                  <c:v>Iron (III) chloride </c:v>
                </c:pt>
                <c:pt idx="5">
                  <c:v>Sodium hydroxide </c:v>
                </c:pt>
                <c:pt idx="6">
                  <c:v>Natural gas</c:v>
                </c:pt>
                <c:pt idx="7">
                  <c:v>Electricity consumption</c:v>
                </c:pt>
                <c:pt idx="8">
                  <c:v>Tap water</c:v>
                </c:pt>
              </c:strCache>
            </c:strRef>
          </c:cat>
          <c:val>
            <c:numRef>
              <c:f>Calculations!$O$6:$O$96</c:f>
              <c:numCache>
                <c:formatCode>General</c:formatCode>
                <c:ptCount val="9"/>
                <c:pt idx="0">
                  <c:v>3.4121270548351729E-3</c:v>
                </c:pt>
                <c:pt idx="1">
                  <c:v>5.544883702615782E-3</c:v>
                </c:pt>
                <c:pt idx="2">
                  <c:v>1.8002565841454409E-3</c:v>
                </c:pt>
                <c:pt idx="3">
                  <c:v>2.298100370111178E-5</c:v>
                </c:pt>
                <c:pt idx="4">
                  <c:v>2.4473469724242934E-3</c:v>
                </c:pt>
                <c:pt idx="5">
                  <c:v>3.3987690057221895E-3</c:v>
                </c:pt>
                <c:pt idx="6">
                  <c:v>9.0031918728102317E-4</c:v>
                </c:pt>
                <c:pt idx="7">
                  <c:v>3.6435964635890669E-4</c:v>
                </c:pt>
                <c:pt idx="8">
                  <c:v>1.1280831009392657E-7</c:v>
                </c:pt>
              </c:numCache>
            </c:numRef>
          </c:val>
          <c:extLst>
            <c:ext xmlns:c16="http://schemas.microsoft.com/office/drawing/2014/chart" uri="{C3380CC4-5D6E-409C-BE32-E72D297353CC}">
              <c16:uniqueId val="{00000000-226C-9146-B6EF-3D8A58D9AE90}"/>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NOx eq</a:t>
                </a:r>
              </a:p>
            </c:rich>
          </c:tx>
          <c:layout>
            <c:manualLayout>
              <c:xMode val="edge"/>
              <c:yMode val="edge"/>
              <c:x val="0.58461739483693487"/>
              <c:y val="0.92273322840165029"/>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Ozone formation, Terrestrial ecosystems</a:t>
            </a:r>
          </a:p>
        </c:rich>
      </c:tx>
      <c:layout>
        <c:manualLayout>
          <c:xMode val="edge"/>
          <c:yMode val="edge"/>
          <c:x val="0.38219738914898033"/>
          <c:y val="3.3601165368995101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027627128917691"/>
          <c:y val="0.13279121547801795"/>
          <c:w val="0.63880762645225642"/>
          <c:h val="0.63149997808738745"/>
        </c:manualLayout>
      </c:layout>
      <c:barChart>
        <c:barDir val="bar"/>
        <c:grouping val="clustered"/>
        <c:varyColors val="0"/>
        <c:ser>
          <c:idx val="0"/>
          <c:order val="0"/>
          <c:tx>
            <c:strRef>
              <c:f>Calculations!$P$4</c:f>
              <c:strCache>
                <c:ptCount val="1"/>
                <c:pt idx="0">
                  <c:v>Ozone formation, Terrestrial ecosystems</c:v>
                </c:pt>
              </c:strCache>
            </c:strRef>
          </c:tx>
          <c:spPr>
            <a:solidFill>
              <a:schemeClr val="bg2">
                <a:lumMod val="90000"/>
              </a:schemeClr>
            </a:solidFill>
            <a:ln>
              <a:solidFill>
                <a:sysClr val="windowText" lastClr="000000"/>
              </a:solidFill>
            </a:ln>
            <a:effectLst/>
          </c:spPr>
          <c:invertIfNegative val="0"/>
          <c:cat>
            <c:strRef>
              <c:f>Calculations!$B$6:$B$96</c:f>
              <c:strCache>
                <c:ptCount val="9"/>
                <c:pt idx="0">
                  <c:v>Ethanol </c:v>
                </c:pt>
                <c:pt idx="1">
                  <c:v>Copper oxide</c:v>
                </c:pt>
                <c:pt idx="2">
                  <c:v>Polymethyl methacrylate</c:v>
                </c:pt>
                <c:pt idx="3">
                  <c:v>Tetramethylammonium hydroxide </c:v>
                </c:pt>
                <c:pt idx="4">
                  <c:v>Iron (III) chloride </c:v>
                </c:pt>
                <c:pt idx="5">
                  <c:v>Sodium hydroxide </c:v>
                </c:pt>
                <c:pt idx="6">
                  <c:v>Natural gas</c:v>
                </c:pt>
                <c:pt idx="7">
                  <c:v>Electricity consumption</c:v>
                </c:pt>
                <c:pt idx="8">
                  <c:v>Tap water</c:v>
                </c:pt>
              </c:strCache>
            </c:strRef>
          </c:cat>
          <c:val>
            <c:numRef>
              <c:f>Calculations!$P$6:$P$96</c:f>
              <c:numCache>
                <c:formatCode>General</c:formatCode>
                <c:ptCount val="9"/>
                <c:pt idx="0">
                  <c:v>3.5407734801445245E-3</c:v>
                </c:pt>
                <c:pt idx="1">
                  <c:v>5.6487615352765197E-3</c:v>
                </c:pt>
                <c:pt idx="2">
                  <c:v>1.9701242441542547E-3</c:v>
                </c:pt>
                <c:pt idx="3">
                  <c:v>2.3520910486166908E-5</c:v>
                </c:pt>
                <c:pt idx="4">
                  <c:v>2.4833182569752076E-3</c:v>
                </c:pt>
                <c:pt idx="5">
                  <c:v>3.4331712588650609E-3</c:v>
                </c:pt>
                <c:pt idx="6">
                  <c:v>1.0101186542041134E-3</c:v>
                </c:pt>
                <c:pt idx="7">
                  <c:v>3.694702782167238E-4</c:v>
                </c:pt>
                <c:pt idx="8">
                  <c:v>1.1601625800251427E-7</c:v>
                </c:pt>
              </c:numCache>
            </c:numRef>
          </c:val>
          <c:extLst>
            <c:ext xmlns:c16="http://schemas.microsoft.com/office/drawing/2014/chart" uri="{C3380CC4-5D6E-409C-BE32-E72D297353CC}">
              <c16:uniqueId val="{00000000-8B23-9746-81B1-0C3A638397F0}"/>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NOx eq</a:t>
                </a:r>
              </a:p>
            </c:rich>
          </c:tx>
          <c:layout>
            <c:manualLayout>
              <c:xMode val="edge"/>
              <c:yMode val="edge"/>
              <c:x val="0.59877132013590662"/>
              <c:y val="0.92270642889082499"/>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Stratospheric ozone depletion</a:t>
            </a:r>
          </a:p>
        </c:rich>
      </c:tx>
      <c:layout>
        <c:manualLayout>
          <c:xMode val="edge"/>
          <c:yMode val="edge"/>
          <c:x val="0.47086400951278251"/>
          <c:y val="5.2339395208708056E-3"/>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833688470654238"/>
          <c:y val="0.11206568391737433"/>
          <c:w val="0.63880762645225642"/>
          <c:h val="0.63149997808738745"/>
        </c:manualLayout>
      </c:layout>
      <c:barChart>
        <c:barDir val="bar"/>
        <c:grouping val="clustered"/>
        <c:varyColors val="0"/>
        <c:ser>
          <c:idx val="0"/>
          <c:order val="0"/>
          <c:tx>
            <c:strRef>
              <c:f>Calculations!$Q$4</c:f>
              <c:strCache>
                <c:ptCount val="1"/>
                <c:pt idx="0">
                  <c:v>Stratospheric ozone depletion</c:v>
                </c:pt>
              </c:strCache>
            </c:strRef>
          </c:tx>
          <c:spPr>
            <a:solidFill>
              <a:schemeClr val="bg2">
                <a:lumMod val="90000"/>
              </a:schemeClr>
            </a:solidFill>
            <a:ln>
              <a:solidFill>
                <a:sysClr val="windowText" lastClr="000000"/>
              </a:solidFill>
            </a:ln>
            <a:effectLst/>
          </c:spPr>
          <c:invertIfNegative val="0"/>
          <c:cat>
            <c:strRef>
              <c:f>Calculations!$B$6:$B$96</c:f>
              <c:strCache>
                <c:ptCount val="9"/>
                <c:pt idx="0">
                  <c:v>Ethanol </c:v>
                </c:pt>
                <c:pt idx="1">
                  <c:v>Copper oxide</c:v>
                </c:pt>
                <c:pt idx="2">
                  <c:v>Polymethyl methacrylate</c:v>
                </c:pt>
                <c:pt idx="3">
                  <c:v>Tetramethylammonium hydroxide </c:v>
                </c:pt>
                <c:pt idx="4">
                  <c:v>Iron (III) chloride </c:v>
                </c:pt>
                <c:pt idx="5">
                  <c:v>Sodium hydroxide </c:v>
                </c:pt>
                <c:pt idx="6">
                  <c:v>Natural gas</c:v>
                </c:pt>
                <c:pt idx="7">
                  <c:v>Electricity consumption</c:v>
                </c:pt>
                <c:pt idx="8">
                  <c:v>Tap water</c:v>
                </c:pt>
              </c:strCache>
            </c:strRef>
          </c:cat>
          <c:val>
            <c:numRef>
              <c:f>Calculations!$Q$6:$Q$96</c:f>
              <c:numCache>
                <c:formatCode>General</c:formatCode>
                <c:ptCount val="9"/>
                <c:pt idx="0">
                  <c:v>6.4062106574052381E-6</c:v>
                </c:pt>
                <c:pt idx="1">
                  <c:v>9.4272498051625226E-7</c:v>
                </c:pt>
                <c:pt idx="2">
                  <c:v>7.6063570569741112E-9</c:v>
                </c:pt>
                <c:pt idx="3">
                  <c:v>1.463791972335994E-8</c:v>
                </c:pt>
                <c:pt idx="4">
                  <c:v>7.5297055664607878E-7</c:v>
                </c:pt>
                <c:pt idx="5">
                  <c:v>1.4096302388474751E-6</c:v>
                </c:pt>
                <c:pt idx="6">
                  <c:v>3.5389479383926642E-7</c:v>
                </c:pt>
                <c:pt idx="7">
                  <c:v>1.1054504590592351E-7</c:v>
                </c:pt>
                <c:pt idx="8">
                  <c:v>1.9377237945182244E-11</c:v>
                </c:pt>
              </c:numCache>
            </c:numRef>
          </c:val>
          <c:extLst>
            <c:ext xmlns:c16="http://schemas.microsoft.com/office/drawing/2014/chart" uri="{C3380CC4-5D6E-409C-BE32-E72D297353CC}">
              <c16:uniqueId val="{00000000-14C5-3841-A63E-68E6E78739B4}"/>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sz="1000" b="1" i="0" baseline="0">
                    <a:effectLst/>
                  </a:rPr>
                  <a:t>kg CFC11 eq</a:t>
                </a:r>
              </a:p>
            </c:rich>
          </c:tx>
          <c:layout>
            <c:manualLayout>
              <c:xMode val="edge"/>
              <c:yMode val="edge"/>
              <c:x val="0.60488028336514998"/>
              <c:y val="0.92257714846099315"/>
            </c:manualLayout>
          </c:layout>
          <c:overlay val="0"/>
          <c:spPr>
            <a:noFill/>
            <a:ln>
              <a:noFill/>
            </a:ln>
            <a:effectLst/>
          </c:spPr>
          <c:txPr>
            <a:bodyPr rot="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min val="0"/>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r>
              <a:rPr lang="en-US"/>
              <a:t>Freshwater ecotoxicity</a:t>
            </a:r>
          </a:p>
        </c:rich>
      </c:tx>
      <c:layout>
        <c:manualLayout>
          <c:xMode val="edge"/>
          <c:yMode val="edge"/>
          <c:x val="0.50032800652390041"/>
          <c:y val="3.3584432794516145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Palatino Linotype" panose="02040502050505030304" pitchFamily="18" charset="0"/>
              <a:ea typeface="+mn-ea"/>
              <a:cs typeface="+mn-cs"/>
            </a:defRPr>
          </a:pPr>
          <a:endParaRPr lang="es-CO"/>
        </a:p>
      </c:txPr>
    </c:title>
    <c:autoTitleDeleted val="0"/>
    <c:plotArea>
      <c:layout>
        <c:manualLayout>
          <c:layoutTarget val="inner"/>
          <c:xMode val="edge"/>
          <c:yMode val="edge"/>
          <c:x val="0.33224266196686553"/>
          <c:y val="0.12176987925197236"/>
          <c:w val="0.63880762645225642"/>
          <c:h val="0.63149997808738745"/>
        </c:manualLayout>
      </c:layout>
      <c:barChart>
        <c:barDir val="bar"/>
        <c:grouping val="clustered"/>
        <c:varyColors val="0"/>
        <c:ser>
          <c:idx val="0"/>
          <c:order val="0"/>
          <c:tx>
            <c:strRef>
              <c:f>Calculations!$E$4</c:f>
              <c:strCache>
                <c:ptCount val="1"/>
                <c:pt idx="0">
                  <c:v>Freshwater ecotoxicity</c:v>
                </c:pt>
              </c:strCache>
            </c:strRef>
          </c:tx>
          <c:spPr>
            <a:solidFill>
              <a:schemeClr val="bg2">
                <a:lumMod val="90000"/>
              </a:schemeClr>
            </a:solidFill>
            <a:ln>
              <a:solidFill>
                <a:sysClr val="windowText" lastClr="000000"/>
              </a:solidFill>
            </a:ln>
            <a:effectLst/>
          </c:spPr>
          <c:invertIfNegative val="0"/>
          <c:cat>
            <c:strRef>
              <c:f>Calculations!$B$6:$B$96</c:f>
              <c:strCache>
                <c:ptCount val="9"/>
                <c:pt idx="0">
                  <c:v>Ethanol </c:v>
                </c:pt>
                <c:pt idx="1">
                  <c:v>Copper oxide</c:v>
                </c:pt>
                <c:pt idx="2">
                  <c:v>Polymethyl methacrylate</c:v>
                </c:pt>
                <c:pt idx="3">
                  <c:v>Tetramethylammonium hydroxide </c:v>
                </c:pt>
                <c:pt idx="4">
                  <c:v>Iron (III) chloride </c:v>
                </c:pt>
                <c:pt idx="5">
                  <c:v>Sodium hydroxide </c:v>
                </c:pt>
                <c:pt idx="6">
                  <c:v>Natural gas</c:v>
                </c:pt>
                <c:pt idx="7">
                  <c:v>Electricity consumption</c:v>
                </c:pt>
                <c:pt idx="8">
                  <c:v>Tap water</c:v>
                </c:pt>
              </c:strCache>
            </c:strRef>
          </c:cat>
          <c:val>
            <c:numRef>
              <c:f>Calculations!$E$6:$E$96</c:f>
              <c:numCache>
                <c:formatCode>General</c:formatCode>
                <c:ptCount val="9"/>
                <c:pt idx="0">
                  <c:v>3.6155507810011825E-2</c:v>
                </c:pt>
                <c:pt idx="1">
                  <c:v>2.8474709984313331</c:v>
                </c:pt>
                <c:pt idx="2">
                  <c:v>4.3606382193133696E-3</c:v>
                </c:pt>
                <c:pt idx="3">
                  <c:v>1.4012889736779349E-4</c:v>
                </c:pt>
                <c:pt idx="4">
                  <c:v>0.12746021815851041</c:v>
                </c:pt>
                <c:pt idx="5">
                  <c:v>6.944453029502641E-2</c:v>
                </c:pt>
                <c:pt idx="6">
                  <c:v>5.4425564315412241E-3</c:v>
                </c:pt>
                <c:pt idx="7">
                  <c:v>3.7820206563762976E-2</c:v>
                </c:pt>
                <c:pt idx="8">
                  <c:v>3.2925760026679181E-6</c:v>
                </c:pt>
              </c:numCache>
            </c:numRef>
          </c:val>
          <c:extLst>
            <c:ext xmlns:c16="http://schemas.microsoft.com/office/drawing/2014/chart" uri="{C3380CC4-5D6E-409C-BE32-E72D297353CC}">
              <c16:uniqueId val="{00000000-41AD-DC45-B139-C4BEAF00BCCE}"/>
            </c:ext>
          </c:extLst>
        </c:ser>
        <c:dLbls>
          <c:showLegendKey val="0"/>
          <c:showVal val="0"/>
          <c:showCatName val="0"/>
          <c:showSerName val="0"/>
          <c:showPercent val="0"/>
          <c:showBubbleSize val="0"/>
        </c:dLbls>
        <c:gapWidth val="219"/>
        <c:axId val="1348035840"/>
        <c:axId val="1515038848"/>
      </c:barChart>
      <c:catAx>
        <c:axId val="1348035840"/>
        <c:scaling>
          <c:orientation val="minMax"/>
        </c:scaling>
        <c:delete val="0"/>
        <c:axPos val="l"/>
        <c:title>
          <c:tx>
            <c:rich>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r>
                  <a:rPr lang="es-CO" b="1"/>
                  <a:t>kg 1,4-DCB</a:t>
                </a:r>
              </a:p>
            </c:rich>
          </c:tx>
          <c:layout>
            <c:manualLayout>
              <c:xMode val="edge"/>
              <c:yMode val="edge"/>
              <c:x val="0.58326434384063819"/>
              <c:y val="0.91538815078884983"/>
            </c:manualLayout>
          </c:layout>
          <c:overlay val="0"/>
          <c:spPr>
            <a:noFill/>
            <a:ln>
              <a:noFill/>
            </a:ln>
            <a:effectLst/>
          </c:spPr>
          <c:txPr>
            <a:bodyPr rot="0" spcFirstLastPara="1" vertOverflow="ellipsis"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Palatino Linotype" panose="02040502050505030304" pitchFamily="18" charset="0"/>
                  <a:ea typeface="+mn-ea"/>
                  <a:cs typeface="+mn-cs"/>
                </a:defRPr>
              </a:pPr>
              <a:endParaRPr lang="es-CO"/>
            </a:p>
          </c:txPr>
        </c:title>
        <c:numFmt formatCode="General" sourceLinked="1"/>
        <c:majorTickMark val="none"/>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1000" b="0" i="0" u="none" strike="noStrike" kern="1200" baseline="0">
                <a:solidFill>
                  <a:schemeClr val="tx1"/>
                </a:solidFill>
                <a:latin typeface="Palatino Linotype" panose="02040502050505030304" pitchFamily="18" charset="0"/>
                <a:ea typeface="+mn-ea"/>
                <a:cs typeface="+mn-cs"/>
              </a:defRPr>
            </a:pPr>
            <a:endParaRPr lang="es-CO"/>
          </a:p>
        </c:txPr>
        <c:crossAx val="1515038848"/>
        <c:crosses val="autoZero"/>
        <c:auto val="1"/>
        <c:lblAlgn val="ctr"/>
        <c:lblOffset val="100"/>
        <c:noMultiLvlLbl val="0"/>
      </c:catAx>
      <c:valAx>
        <c:axId val="1515038848"/>
        <c:scaling>
          <c:orientation val="minMax"/>
        </c:scaling>
        <c:delete val="0"/>
        <c:axPos val="b"/>
        <c:numFmt formatCode="0.0E+00" sourceLinked="0"/>
        <c:majorTickMark val="none"/>
        <c:minorTickMark val="none"/>
        <c:tickLblPos val="nextTo"/>
        <c:spPr>
          <a:noFill/>
          <a:ln>
            <a:solidFill>
              <a:sysClr val="windowText" lastClr="000000"/>
            </a:solidFill>
          </a:ln>
          <a:effectLst/>
        </c:spPr>
        <c:txPr>
          <a:bodyPr rot="-5400000" spcFirstLastPara="1" vertOverflow="ellipsis" wrap="square" anchor="ctr" anchorCtr="1"/>
          <a:lstStyle/>
          <a:p>
            <a:pPr>
              <a:defRPr sz="1050" b="0" i="0" u="none" strike="noStrike" kern="1200" baseline="0">
                <a:solidFill>
                  <a:schemeClr val="tx1"/>
                </a:solidFill>
                <a:latin typeface="Palatino Linotype" panose="02040502050505030304" pitchFamily="18" charset="0"/>
                <a:ea typeface="+mn-ea"/>
                <a:cs typeface="+mn-cs"/>
              </a:defRPr>
            </a:pPr>
            <a:endParaRPr lang="es-CO"/>
          </a:p>
        </c:txPr>
        <c:crossAx val="1348035840"/>
        <c:crosses val="autoZero"/>
        <c:crossBetween val="between"/>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Palatino Linotype" panose="02040502050505030304" pitchFamily="18"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image" Target="../media/image2.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6.xml"/><Relationship Id="rId13" Type="http://schemas.openxmlformats.org/officeDocument/2006/relationships/chart" Target="../charts/chart31.xml"/><Relationship Id="rId18" Type="http://schemas.openxmlformats.org/officeDocument/2006/relationships/chart" Target="../charts/chart36.xml"/><Relationship Id="rId3" Type="http://schemas.openxmlformats.org/officeDocument/2006/relationships/chart" Target="../charts/chart21.xml"/><Relationship Id="rId7" Type="http://schemas.openxmlformats.org/officeDocument/2006/relationships/chart" Target="../charts/chart25.xml"/><Relationship Id="rId12" Type="http://schemas.openxmlformats.org/officeDocument/2006/relationships/chart" Target="../charts/chart30.xml"/><Relationship Id="rId17" Type="http://schemas.openxmlformats.org/officeDocument/2006/relationships/chart" Target="../charts/chart35.xml"/><Relationship Id="rId2" Type="http://schemas.openxmlformats.org/officeDocument/2006/relationships/chart" Target="../charts/chart20.xml"/><Relationship Id="rId16" Type="http://schemas.openxmlformats.org/officeDocument/2006/relationships/chart" Target="../charts/chart34.xml"/><Relationship Id="rId20" Type="http://schemas.openxmlformats.org/officeDocument/2006/relationships/image" Target="../media/image2.png"/><Relationship Id="rId1" Type="http://schemas.openxmlformats.org/officeDocument/2006/relationships/chart" Target="../charts/chart19.xml"/><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chart" Target="../charts/chart23.xml"/><Relationship Id="rId15" Type="http://schemas.openxmlformats.org/officeDocument/2006/relationships/chart" Target="../charts/chart33.xml"/><Relationship Id="rId10" Type="http://schemas.openxmlformats.org/officeDocument/2006/relationships/chart" Target="../charts/chart28.xml"/><Relationship Id="rId19" Type="http://schemas.openxmlformats.org/officeDocument/2006/relationships/image" Target="../media/image1.png"/><Relationship Id="rId4" Type="http://schemas.openxmlformats.org/officeDocument/2006/relationships/chart" Target="../charts/chart22.xml"/><Relationship Id="rId9" Type="http://schemas.openxmlformats.org/officeDocument/2006/relationships/chart" Target="../charts/chart27.xml"/><Relationship Id="rId14" Type="http://schemas.openxmlformats.org/officeDocument/2006/relationships/chart" Target="../charts/chart3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44.xml"/><Relationship Id="rId13" Type="http://schemas.openxmlformats.org/officeDocument/2006/relationships/chart" Target="../charts/chart49.xml"/><Relationship Id="rId18" Type="http://schemas.openxmlformats.org/officeDocument/2006/relationships/chart" Target="../charts/chart54.xml"/><Relationship Id="rId3" Type="http://schemas.openxmlformats.org/officeDocument/2006/relationships/chart" Target="../charts/chart39.xml"/><Relationship Id="rId7" Type="http://schemas.openxmlformats.org/officeDocument/2006/relationships/chart" Target="../charts/chart43.xml"/><Relationship Id="rId12" Type="http://schemas.openxmlformats.org/officeDocument/2006/relationships/chart" Target="../charts/chart48.xml"/><Relationship Id="rId17" Type="http://schemas.openxmlformats.org/officeDocument/2006/relationships/chart" Target="../charts/chart53.xml"/><Relationship Id="rId2" Type="http://schemas.openxmlformats.org/officeDocument/2006/relationships/chart" Target="../charts/chart38.xml"/><Relationship Id="rId16" Type="http://schemas.openxmlformats.org/officeDocument/2006/relationships/chart" Target="../charts/chart52.xml"/><Relationship Id="rId20" Type="http://schemas.openxmlformats.org/officeDocument/2006/relationships/image" Target="../media/image2.png"/><Relationship Id="rId1" Type="http://schemas.openxmlformats.org/officeDocument/2006/relationships/chart" Target="../charts/chart37.xml"/><Relationship Id="rId6" Type="http://schemas.openxmlformats.org/officeDocument/2006/relationships/chart" Target="../charts/chart42.xml"/><Relationship Id="rId11" Type="http://schemas.openxmlformats.org/officeDocument/2006/relationships/chart" Target="../charts/chart47.xml"/><Relationship Id="rId5" Type="http://schemas.openxmlformats.org/officeDocument/2006/relationships/chart" Target="../charts/chart41.xml"/><Relationship Id="rId15" Type="http://schemas.openxmlformats.org/officeDocument/2006/relationships/chart" Target="../charts/chart51.xml"/><Relationship Id="rId10" Type="http://schemas.openxmlformats.org/officeDocument/2006/relationships/chart" Target="../charts/chart46.xml"/><Relationship Id="rId19" Type="http://schemas.openxmlformats.org/officeDocument/2006/relationships/image" Target="../media/image1.png"/><Relationship Id="rId4" Type="http://schemas.openxmlformats.org/officeDocument/2006/relationships/chart" Target="../charts/chart40.xml"/><Relationship Id="rId9" Type="http://schemas.openxmlformats.org/officeDocument/2006/relationships/chart" Target="../charts/chart45.xml"/><Relationship Id="rId14" Type="http://schemas.openxmlformats.org/officeDocument/2006/relationships/chart" Target="../charts/chart5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7.xml"/><Relationship Id="rId2" Type="http://schemas.openxmlformats.org/officeDocument/2006/relationships/chart" Target="../charts/chart56.xml"/><Relationship Id="rId1" Type="http://schemas.openxmlformats.org/officeDocument/2006/relationships/chart" Target="../charts/chart55.xml"/><Relationship Id="rId4"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editAs="oneCell">
    <xdr:from>
      <xdr:col>1</xdr:col>
      <xdr:colOff>1628142</xdr:colOff>
      <xdr:row>1</xdr:row>
      <xdr:rowOff>144076</xdr:rowOff>
    </xdr:from>
    <xdr:to>
      <xdr:col>4</xdr:col>
      <xdr:colOff>400777</xdr:colOff>
      <xdr:row>5</xdr:row>
      <xdr:rowOff>8534</xdr:rowOff>
    </xdr:to>
    <xdr:pic>
      <xdr:nvPicPr>
        <xdr:cNvPr id="54" name="Imagen 53" descr="Image result for universidad de los andes logo">
          <a:extLst>
            <a:ext uri="{FF2B5EF4-FFF2-40B4-BE49-F238E27FC236}">
              <a16:creationId xmlns:a16="http://schemas.microsoft.com/office/drawing/2014/main" id="{1A422452-0011-4D6C-981E-C80046DBF28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85317" y="334576"/>
          <a:ext cx="2658835" cy="7979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525866</xdr:colOff>
      <xdr:row>1</xdr:row>
      <xdr:rowOff>175614</xdr:rowOff>
    </xdr:from>
    <xdr:to>
      <xdr:col>22</xdr:col>
      <xdr:colOff>293436</xdr:colOff>
      <xdr:row>4</xdr:row>
      <xdr:rowOff>200799</xdr:rowOff>
    </xdr:to>
    <xdr:pic>
      <xdr:nvPicPr>
        <xdr:cNvPr id="55" name="Imagen 54">
          <a:extLst>
            <a:ext uri="{FF2B5EF4-FFF2-40B4-BE49-F238E27FC236}">
              <a16:creationId xmlns:a16="http://schemas.microsoft.com/office/drawing/2014/main" id="{02AB3EF7-B963-4312-9343-716E3945C174}"/>
            </a:ext>
          </a:extLst>
        </xdr:cNvPr>
        <xdr:cNvPicPr>
          <a:picLocks noChangeAspect="1"/>
        </xdr:cNvPicPr>
      </xdr:nvPicPr>
      <xdr:blipFill>
        <a:blip xmlns:r="http://schemas.openxmlformats.org/officeDocument/2006/relationships" r:embed="rId2"/>
        <a:stretch>
          <a:fillRect/>
        </a:stretch>
      </xdr:blipFill>
      <xdr:spPr>
        <a:xfrm>
          <a:off x="11651066" y="366114"/>
          <a:ext cx="3520420" cy="7300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86845</xdr:colOff>
      <xdr:row>46</xdr:row>
      <xdr:rowOff>119531</xdr:rowOff>
    </xdr:from>
    <xdr:to>
      <xdr:col>10</xdr:col>
      <xdr:colOff>1013112</xdr:colOff>
      <xdr:row>65</xdr:row>
      <xdr:rowOff>181162</xdr:rowOff>
    </xdr:to>
    <xdr:grpSp>
      <xdr:nvGrpSpPr>
        <xdr:cNvPr id="41" name="Grupo 40">
          <a:extLst>
            <a:ext uri="{FF2B5EF4-FFF2-40B4-BE49-F238E27FC236}">
              <a16:creationId xmlns:a16="http://schemas.microsoft.com/office/drawing/2014/main" id="{AD7990CC-8016-734D-8C3A-98E66450F481}"/>
            </a:ext>
          </a:extLst>
        </xdr:cNvPr>
        <xdr:cNvGrpSpPr/>
      </xdr:nvGrpSpPr>
      <xdr:grpSpPr>
        <a:xfrm>
          <a:off x="344580" y="9409207"/>
          <a:ext cx="8568679" cy="3681131"/>
          <a:chOff x="4538382" y="12363825"/>
          <a:chExt cx="9832162" cy="3641911"/>
        </a:xfrm>
      </xdr:grpSpPr>
      <xdr:sp macro="" textlink="">
        <xdr:nvSpPr>
          <xdr:cNvPr id="40" name="CuadroTexto 39">
            <a:extLst>
              <a:ext uri="{FF2B5EF4-FFF2-40B4-BE49-F238E27FC236}">
                <a16:creationId xmlns:a16="http://schemas.microsoft.com/office/drawing/2014/main" id="{D6B7509E-491A-6C4A-9FEE-64D72FC4CD2B}"/>
              </a:ext>
            </a:extLst>
          </xdr:cNvPr>
          <xdr:cNvSpPr txBox="1"/>
        </xdr:nvSpPr>
        <xdr:spPr>
          <a:xfrm>
            <a:off x="4538382" y="12363825"/>
            <a:ext cx="9832162" cy="3641911"/>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23" name="Gráfico 22">
            <a:extLst>
              <a:ext uri="{FF2B5EF4-FFF2-40B4-BE49-F238E27FC236}">
                <a16:creationId xmlns:a16="http://schemas.microsoft.com/office/drawing/2014/main" id="{E9B6A1B1-3016-6748-A183-B71C27AA9009}"/>
              </a:ext>
            </a:extLst>
          </xdr:cNvPr>
          <xdr:cNvGraphicFramePr>
            <a:graphicFrameLocks/>
          </xdr:cNvGraphicFramePr>
        </xdr:nvGraphicFramePr>
        <xdr:xfrm>
          <a:off x="4616441" y="12452490"/>
          <a:ext cx="7280007" cy="3384543"/>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7" name="CuadroTexto 36">
            <a:extLst>
              <a:ext uri="{FF2B5EF4-FFF2-40B4-BE49-F238E27FC236}">
                <a16:creationId xmlns:a16="http://schemas.microsoft.com/office/drawing/2014/main" id="{042413DC-A0AD-F9B1-4307-F8995A687B28}"/>
              </a:ext>
            </a:extLst>
          </xdr:cNvPr>
          <xdr:cNvSpPr txBox="1"/>
        </xdr:nvSpPr>
        <xdr:spPr>
          <a:xfrm>
            <a:off x="11836190" y="12896964"/>
            <a:ext cx="2260599" cy="2697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A measure of greenhouse gas emissions, such as CO</a:t>
            </a:r>
            <a:r>
              <a:rPr lang="es-CO" sz="1100" b="1" i="0" u="none" strike="noStrike" baseline="-25000">
                <a:solidFill>
                  <a:schemeClr val="tx1"/>
                </a:solidFill>
                <a:effectLst/>
                <a:latin typeface="Palatino Linotype" panose="02040502050505030304" pitchFamily="18" charset="0"/>
                <a:ea typeface="+mn-ea"/>
                <a:cs typeface="+mn-cs"/>
              </a:rPr>
              <a:t>2</a:t>
            </a:r>
            <a:r>
              <a:rPr lang="es-CO" sz="1100" b="1" i="0" u="none" strike="noStrike">
                <a:solidFill>
                  <a:schemeClr val="tx1"/>
                </a:solidFill>
                <a:effectLst/>
                <a:latin typeface="Palatino Linotype" panose="02040502050505030304" pitchFamily="18" charset="0"/>
                <a:ea typeface="+mn-ea"/>
                <a:cs typeface="+mn-cs"/>
              </a:rPr>
              <a:t> and methane. These emissions are causing an increase in the Earth’s absorption of radiation emitted by the sun, increasing the greenhouse effect. This can in turn have adverse impacts on ecosystem health, human health and material welfare.</a:t>
            </a:r>
            <a:endParaRPr lang="es-MX" sz="1100">
              <a:latin typeface="Palatino Linotype" panose="02040502050505030304" pitchFamily="18" charset="0"/>
            </a:endParaRPr>
          </a:p>
        </xdr:txBody>
      </xdr:sp>
    </xdr:grpSp>
    <xdr:clientData/>
  </xdr:twoCellAnchor>
  <xdr:twoCellAnchor>
    <xdr:from>
      <xdr:col>0</xdr:col>
      <xdr:colOff>234857</xdr:colOff>
      <xdr:row>110</xdr:row>
      <xdr:rowOff>31755</xdr:rowOff>
    </xdr:from>
    <xdr:to>
      <xdr:col>23</xdr:col>
      <xdr:colOff>76106</xdr:colOff>
      <xdr:row>132</xdr:row>
      <xdr:rowOff>54402</xdr:rowOff>
    </xdr:to>
    <xdr:grpSp>
      <xdr:nvGrpSpPr>
        <xdr:cNvPr id="42" name="Grupo 41">
          <a:extLst>
            <a:ext uri="{FF2B5EF4-FFF2-40B4-BE49-F238E27FC236}">
              <a16:creationId xmlns:a16="http://schemas.microsoft.com/office/drawing/2014/main" id="{B9CAFF90-C6ED-8C2F-0362-17F35D14D081}"/>
            </a:ext>
          </a:extLst>
        </xdr:cNvPr>
        <xdr:cNvGrpSpPr/>
      </xdr:nvGrpSpPr>
      <xdr:grpSpPr>
        <a:xfrm>
          <a:off x="234857" y="21547049"/>
          <a:ext cx="15854455" cy="4247265"/>
          <a:chOff x="23009412" y="20245295"/>
          <a:chExt cx="17484911" cy="4127500"/>
        </a:xfrm>
      </xdr:grpSpPr>
      <xdr:sp macro="" textlink="">
        <xdr:nvSpPr>
          <xdr:cNvPr id="39" name="CuadroTexto 38">
            <a:extLst>
              <a:ext uri="{FF2B5EF4-FFF2-40B4-BE49-F238E27FC236}">
                <a16:creationId xmlns:a16="http://schemas.microsoft.com/office/drawing/2014/main" id="{D1578955-A949-6D4B-A7D2-BF6397F4FD0E}"/>
              </a:ext>
            </a:extLst>
          </xdr:cNvPr>
          <xdr:cNvSpPr txBox="1"/>
        </xdr:nvSpPr>
        <xdr:spPr>
          <a:xfrm>
            <a:off x="23009412" y="20245295"/>
            <a:ext cx="17484911" cy="412750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22" name="Gráfico 21">
            <a:extLst>
              <a:ext uri="{FF2B5EF4-FFF2-40B4-BE49-F238E27FC236}">
                <a16:creationId xmlns:a16="http://schemas.microsoft.com/office/drawing/2014/main" id="{A09EA2CD-9EF9-9344-903E-580F4B87A453}"/>
              </a:ext>
            </a:extLst>
          </xdr:cNvPr>
          <xdr:cNvGraphicFramePr>
            <a:graphicFrameLocks/>
          </xdr:cNvGraphicFramePr>
        </xdr:nvGraphicFramePr>
        <xdr:xfrm>
          <a:off x="23059181" y="20564679"/>
          <a:ext cx="7610236" cy="341741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9" name="Gráfico 28">
            <a:extLst>
              <a:ext uri="{FF2B5EF4-FFF2-40B4-BE49-F238E27FC236}">
                <a16:creationId xmlns:a16="http://schemas.microsoft.com/office/drawing/2014/main" id="{BF85BB8D-3F56-8746-A8C9-B426E88740C2}"/>
              </a:ext>
            </a:extLst>
          </xdr:cNvPr>
          <xdr:cNvGraphicFramePr>
            <a:graphicFrameLocks/>
          </xdr:cNvGraphicFramePr>
        </xdr:nvGraphicFramePr>
        <xdr:xfrm>
          <a:off x="30437952" y="20522454"/>
          <a:ext cx="7680179" cy="3417414"/>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38" name="CuadroTexto 37">
            <a:extLst>
              <a:ext uri="{FF2B5EF4-FFF2-40B4-BE49-F238E27FC236}">
                <a16:creationId xmlns:a16="http://schemas.microsoft.com/office/drawing/2014/main" id="{2140DC47-5FE0-FF4A-AE61-094CB04B5A5C}"/>
              </a:ext>
            </a:extLst>
          </xdr:cNvPr>
          <xdr:cNvSpPr txBox="1"/>
        </xdr:nvSpPr>
        <xdr:spPr>
          <a:xfrm>
            <a:off x="38043043" y="20291983"/>
            <a:ext cx="2260599" cy="40469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Eutrophication covers all potential impacts of excessively high levels of macronutrients, the most important of which include nitrogen (N) and phosphorus (P). Nutrient enrichment can cause an undesirable shift in species composition and elevated biomass production in both aquatic and terrestrial ecosystems (e.g., potentially toxic algal blooms). In aquatic ecosystems, increased biomass production may lead to depressed oxygen levels because of the additional consumption of oxygen in biomass decomposition.</a:t>
            </a:r>
            <a:endParaRPr lang="es-MX" sz="1050">
              <a:latin typeface="Palatino Linotype" panose="02040502050505030304" pitchFamily="18" charset="0"/>
            </a:endParaRPr>
          </a:p>
        </xdr:txBody>
      </xdr:sp>
    </xdr:grpSp>
    <xdr:clientData/>
  </xdr:twoCellAnchor>
  <xdr:twoCellAnchor>
    <xdr:from>
      <xdr:col>10</xdr:col>
      <xdr:colOff>1332556</xdr:colOff>
      <xdr:row>68</xdr:row>
      <xdr:rowOff>147334</xdr:rowOff>
    </xdr:from>
    <xdr:to>
      <xdr:col>29</xdr:col>
      <xdr:colOff>285750</xdr:colOff>
      <xdr:row>88</xdr:row>
      <xdr:rowOff>48957</xdr:rowOff>
    </xdr:to>
    <xdr:grpSp>
      <xdr:nvGrpSpPr>
        <xdr:cNvPr id="45" name="Grupo 44">
          <a:extLst>
            <a:ext uri="{FF2B5EF4-FFF2-40B4-BE49-F238E27FC236}">
              <a16:creationId xmlns:a16="http://schemas.microsoft.com/office/drawing/2014/main" id="{34F24D69-650D-BDB4-F4B7-CD3C4A05E15E}"/>
            </a:ext>
          </a:extLst>
        </xdr:cNvPr>
        <xdr:cNvGrpSpPr/>
      </xdr:nvGrpSpPr>
      <xdr:grpSpPr>
        <a:xfrm>
          <a:off x="9232703" y="13628010"/>
          <a:ext cx="9072106" cy="3745241"/>
          <a:chOff x="336176" y="19554265"/>
          <a:chExt cx="10116855" cy="3641911"/>
        </a:xfrm>
      </xdr:grpSpPr>
      <xdr:sp macro="" textlink="">
        <xdr:nvSpPr>
          <xdr:cNvPr id="44" name="CuadroTexto 43">
            <a:extLst>
              <a:ext uri="{FF2B5EF4-FFF2-40B4-BE49-F238E27FC236}">
                <a16:creationId xmlns:a16="http://schemas.microsoft.com/office/drawing/2014/main" id="{4351D2C0-70A2-C04E-8558-E3EA777FB1B0}"/>
              </a:ext>
            </a:extLst>
          </xdr:cNvPr>
          <xdr:cNvSpPr txBox="1"/>
        </xdr:nvSpPr>
        <xdr:spPr>
          <a:xfrm>
            <a:off x="336176" y="19554265"/>
            <a:ext cx="10116855" cy="3641911"/>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34" name="Gráfico 33">
            <a:extLst>
              <a:ext uri="{FF2B5EF4-FFF2-40B4-BE49-F238E27FC236}">
                <a16:creationId xmlns:a16="http://schemas.microsoft.com/office/drawing/2014/main" id="{12275B3D-DD40-884A-89CC-3F517AABC5DA}"/>
              </a:ext>
            </a:extLst>
          </xdr:cNvPr>
          <xdr:cNvGraphicFramePr>
            <a:graphicFrameLocks/>
          </xdr:cNvGraphicFramePr>
        </xdr:nvGraphicFramePr>
        <xdr:xfrm>
          <a:off x="448234" y="19642417"/>
          <a:ext cx="7392067" cy="3400979"/>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43" name="CuadroTexto 42">
            <a:extLst>
              <a:ext uri="{FF2B5EF4-FFF2-40B4-BE49-F238E27FC236}">
                <a16:creationId xmlns:a16="http://schemas.microsoft.com/office/drawing/2014/main" id="{95BDB06E-177A-597E-1BCF-A709A60EC653}"/>
              </a:ext>
            </a:extLst>
          </xdr:cNvPr>
          <xdr:cNvSpPr txBox="1"/>
        </xdr:nvSpPr>
        <xdr:spPr>
          <a:xfrm>
            <a:off x="7867876" y="19940348"/>
            <a:ext cx="2517331" cy="2715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A measure of emissions that cause acidifying effects to the environment. The acidification potential is a measure of a molecule’s capacity to increase the hydrogen ion (H</a:t>
            </a:r>
            <a:r>
              <a:rPr lang="es-CO" sz="1100" b="1" i="0" u="none" strike="noStrike" baseline="30000">
                <a:solidFill>
                  <a:schemeClr val="tx1"/>
                </a:solidFill>
                <a:effectLst/>
                <a:latin typeface="Palatino Linotype" panose="02040502050505030304" pitchFamily="18" charset="0"/>
                <a:ea typeface="+mn-ea"/>
                <a:cs typeface="+mn-cs"/>
              </a:rPr>
              <a:t>+</a:t>
            </a:r>
            <a:r>
              <a:rPr lang="es-CO" sz="1100" b="1" i="0" u="none" strike="noStrike">
                <a:solidFill>
                  <a:schemeClr val="tx1"/>
                </a:solidFill>
                <a:effectLst/>
                <a:latin typeface="Palatino Linotype" panose="02040502050505030304" pitchFamily="18" charset="0"/>
                <a:ea typeface="+mn-ea"/>
                <a:cs typeface="+mn-cs"/>
              </a:rPr>
              <a:t>) concentration in the presence of water, thus decreasing the pH value (e.g., acid rain). Potential effects include fish mortality, forest decline and the deterioration of building materials.</a:t>
            </a:r>
            <a:endParaRPr lang="es-MX" sz="1100">
              <a:latin typeface="Palatino Linotype" panose="02040502050505030304" pitchFamily="18" charset="0"/>
            </a:endParaRPr>
          </a:p>
        </xdr:txBody>
      </xdr:sp>
    </xdr:grpSp>
    <xdr:clientData/>
  </xdr:twoCellAnchor>
  <xdr:twoCellAnchor>
    <xdr:from>
      <xdr:col>10</xdr:col>
      <xdr:colOff>1325562</xdr:colOff>
      <xdr:row>89</xdr:row>
      <xdr:rowOff>99218</xdr:rowOff>
    </xdr:from>
    <xdr:to>
      <xdr:col>29</xdr:col>
      <xdr:colOff>254000</xdr:colOff>
      <xdr:row>108</xdr:row>
      <xdr:rowOff>119062</xdr:rowOff>
    </xdr:to>
    <xdr:grpSp>
      <xdr:nvGrpSpPr>
        <xdr:cNvPr id="3" name="Grupo 2">
          <a:extLst>
            <a:ext uri="{FF2B5EF4-FFF2-40B4-BE49-F238E27FC236}">
              <a16:creationId xmlns:a16="http://schemas.microsoft.com/office/drawing/2014/main" id="{77A77E35-C8ED-4BE8-A3E6-1C57F4238C8C}"/>
            </a:ext>
          </a:extLst>
        </xdr:cNvPr>
        <xdr:cNvGrpSpPr/>
      </xdr:nvGrpSpPr>
      <xdr:grpSpPr>
        <a:xfrm>
          <a:off x="9225709" y="17614012"/>
          <a:ext cx="9047350" cy="3639344"/>
          <a:chOff x="29170312" y="11787187"/>
          <a:chExt cx="8786813" cy="3643313"/>
        </a:xfrm>
      </xdr:grpSpPr>
      <xdr:sp macro="" textlink="">
        <xdr:nvSpPr>
          <xdr:cNvPr id="47" name="CuadroTexto 46">
            <a:extLst>
              <a:ext uri="{FF2B5EF4-FFF2-40B4-BE49-F238E27FC236}">
                <a16:creationId xmlns:a16="http://schemas.microsoft.com/office/drawing/2014/main" id="{0600D6F6-3E9F-445B-BC8D-BFB3B4AFA8CE}"/>
              </a:ext>
            </a:extLst>
          </xdr:cNvPr>
          <xdr:cNvSpPr txBox="1"/>
        </xdr:nvSpPr>
        <xdr:spPr>
          <a:xfrm>
            <a:off x="29170312" y="11787187"/>
            <a:ext cx="8786813" cy="3643313"/>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2" name="Gráfico 1">
            <a:extLst>
              <a:ext uri="{FF2B5EF4-FFF2-40B4-BE49-F238E27FC236}">
                <a16:creationId xmlns:a16="http://schemas.microsoft.com/office/drawing/2014/main" id="{0E6F90C0-3298-4D20-9C4A-E718432EF9B5}"/>
              </a:ext>
            </a:extLst>
          </xdr:cNvPr>
          <xdr:cNvGraphicFramePr/>
        </xdr:nvGraphicFramePr>
        <xdr:xfrm>
          <a:off x="29378618" y="11859404"/>
          <a:ext cx="6412147" cy="3468214"/>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46" name="CuadroTexto 45">
            <a:extLst>
              <a:ext uri="{FF2B5EF4-FFF2-40B4-BE49-F238E27FC236}">
                <a16:creationId xmlns:a16="http://schemas.microsoft.com/office/drawing/2014/main" id="{C5511CB7-86D3-42A3-AAD3-4B20E2FF89C4}"/>
              </a:ext>
            </a:extLst>
          </xdr:cNvPr>
          <xdr:cNvSpPr txBox="1"/>
        </xdr:nvSpPr>
        <xdr:spPr>
          <a:xfrm>
            <a:off x="35849718" y="12108656"/>
            <a:ext cx="1985238" cy="2786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A measure of particulate matter emissions and precursors to secondary particulates, such as SO2 and NOx from sources like fossil fuel combustion, wood combustion and dust particles from roads and fields. Particulate matter causes negative human health effects, including respiratory illness and an increase in overall mortality rates.</a:t>
            </a:r>
            <a:endParaRPr lang="es-MX" sz="1050">
              <a:latin typeface="Palatino Linotype" panose="02040502050505030304" pitchFamily="18" charset="0"/>
            </a:endParaRPr>
          </a:p>
        </xdr:txBody>
      </xdr:sp>
    </xdr:grpSp>
    <xdr:clientData/>
  </xdr:twoCellAnchor>
  <xdr:twoCellAnchor>
    <xdr:from>
      <xdr:col>0</xdr:col>
      <xdr:colOff>254000</xdr:colOff>
      <xdr:row>133</xdr:row>
      <xdr:rowOff>142875</xdr:rowOff>
    </xdr:from>
    <xdr:to>
      <xdr:col>23</xdr:col>
      <xdr:colOff>95249</xdr:colOff>
      <xdr:row>153</xdr:row>
      <xdr:rowOff>127000</xdr:rowOff>
    </xdr:to>
    <xdr:grpSp>
      <xdr:nvGrpSpPr>
        <xdr:cNvPr id="9" name="Grupo 8">
          <a:extLst>
            <a:ext uri="{FF2B5EF4-FFF2-40B4-BE49-F238E27FC236}">
              <a16:creationId xmlns:a16="http://schemas.microsoft.com/office/drawing/2014/main" id="{35B3EF88-7B58-4564-A684-EF4A94EA055D}"/>
            </a:ext>
          </a:extLst>
        </xdr:cNvPr>
        <xdr:cNvGrpSpPr/>
      </xdr:nvGrpSpPr>
      <xdr:grpSpPr>
        <a:xfrm>
          <a:off x="254000" y="26073287"/>
          <a:ext cx="15854455" cy="3827742"/>
          <a:chOff x="571500" y="23764875"/>
          <a:chExt cx="15335249" cy="3825875"/>
        </a:xfrm>
      </xdr:grpSpPr>
      <xdr:sp macro="" textlink="">
        <xdr:nvSpPr>
          <xdr:cNvPr id="49" name="CuadroTexto 48">
            <a:extLst>
              <a:ext uri="{FF2B5EF4-FFF2-40B4-BE49-F238E27FC236}">
                <a16:creationId xmlns:a16="http://schemas.microsoft.com/office/drawing/2014/main" id="{5A079506-C6EE-4857-BA4E-B23E37A7C390}"/>
              </a:ext>
            </a:extLst>
          </xdr:cNvPr>
          <xdr:cNvSpPr txBox="1"/>
        </xdr:nvSpPr>
        <xdr:spPr>
          <a:xfrm>
            <a:off x="571500" y="23764875"/>
            <a:ext cx="15335249" cy="3825875"/>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31" name="Gráfico 30">
            <a:extLst>
              <a:ext uri="{FF2B5EF4-FFF2-40B4-BE49-F238E27FC236}">
                <a16:creationId xmlns:a16="http://schemas.microsoft.com/office/drawing/2014/main" id="{B728A4A2-9378-2B45-B2A3-CD7189B042CF}"/>
              </a:ext>
            </a:extLst>
          </xdr:cNvPr>
          <xdr:cNvGraphicFramePr>
            <a:graphicFrameLocks/>
          </xdr:cNvGraphicFramePr>
        </xdr:nvGraphicFramePr>
        <xdr:xfrm>
          <a:off x="679824" y="23911858"/>
          <a:ext cx="6472250" cy="345551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2" name="Gráfico 31">
            <a:extLst>
              <a:ext uri="{FF2B5EF4-FFF2-40B4-BE49-F238E27FC236}">
                <a16:creationId xmlns:a16="http://schemas.microsoft.com/office/drawing/2014/main" id="{C3FBC12C-69FA-8242-B5F2-5A23AF075770}"/>
              </a:ext>
            </a:extLst>
          </xdr:cNvPr>
          <xdr:cNvGraphicFramePr>
            <a:graphicFrameLocks/>
          </xdr:cNvGraphicFramePr>
        </xdr:nvGraphicFramePr>
        <xdr:xfrm>
          <a:off x="7224059" y="23900653"/>
          <a:ext cx="6632271" cy="3468215"/>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48" name="CuadroTexto 47">
            <a:extLst>
              <a:ext uri="{FF2B5EF4-FFF2-40B4-BE49-F238E27FC236}">
                <a16:creationId xmlns:a16="http://schemas.microsoft.com/office/drawing/2014/main" id="{A4684D84-2AF0-44FA-AE99-920D841DEE07}"/>
              </a:ext>
            </a:extLst>
          </xdr:cNvPr>
          <xdr:cNvSpPr txBox="1"/>
        </xdr:nvSpPr>
        <xdr:spPr>
          <a:xfrm>
            <a:off x="13827125" y="24320500"/>
            <a:ext cx="1982672" cy="2746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A measure of emissions of precursors that contribute to ground level smog formation (mainly ozone O3), produced by the reaction of VOC and carbon monoxide in the presence of nitrogen oxides under the influence of UV light. Ground level ozone can be detrimental to human health and ecosystems and may also damage crops.</a:t>
            </a:r>
            <a:endParaRPr lang="es-MX" sz="1050">
              <a:latin typeface="Palatino Linotype" panose="02040502050505030304" pitchFamily="18" charset="0"/>
            </a:endParaRPr>
          </a:p>
        </xdr:txBody>
      </xdr:sp>
    </xdr:grpSp>
    <xdr:clientData/>
  </xdr:twoCellAnchor>
  <xdr:twoCellAnchor>
    <xdr:from>
      <xdr:col>0</xdr:col>
      <xdr:colOff>250826</xdr:colOff>
      <xdr:row>68</xdr:row>
      <xdr:rowOff>165100</xdr:rowOff>
    </xdr:from>
    <xdr:to>
      <xdr:col>10</xdr:col>
      <xdr:colOff>981076</xdr:colOff>
      <xdr:row>88</xdr:row>
      <xdr:rowOff>26194</xdr:rowOff>
    </xdr:to>
    <xdr:grpSp>
      <xdr:nvGrpSpPr>
        <xdr:cNvPr id="5" name="Grupo 4">
          <a:extLst>
            <a:ext uri="{FF2B5EF4-FFF2-40B4-BE49-F238E27FC236}">
              <a16:creationId xmlns:a16="http://schemas.microsoft.com/office/drawing/2014/main" id="{A30DBAFB-0790-481C-8794-FE7A2EA22F61}"/>
            </a:ext>
          </a:extLst>
        </xdr:cNvPr>
        <xdr:cNvGrpSpPr/>
      </xdr:nvGrpSpPr>
      <xdr:grpSpPr>
        <a:xfrm>
          <a:off x="250826" y="13645776"/>
          <a:ext cx="8630397" cy="3704712"/>
          <a:chOff x="-552449" y="20955000"/>
          <a:chExt cx="8683625" cy="3677444"/>
        </a:xfrm>
      </xdr:grpSpPr>
      <xdr:sp macro="" textlink="">
        <xdr:nvSpPr>
          <xdr:cNvPr id="50" name="CuadroTexto 49">
            <a:extLst>
              <a:ext uri="{FF2B5EF4-FFF2-40B4-BE49-F238E27FC236}">
                <a16:creationId xmlns:a16="http://schemas.microsoft.com/office/drawing/2014/main" id="{EC7A90BD-BB11-4199-AF02-5B791A31E5D3}"/>
              </a:ext>
            </a:extLst>
          </xdr:cNvPr>
          <xdr:cNvSpPr txBox="1"/>
        </xdr:nvSpPr>
        <xdr:spPr>
          <a:xfrm>
            <a:off x="-552449" y="20955000"/>
            <a:ext cx="8683625" cy="3677444"/>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33" name="Gráfico 32">
            <a:extLst>
              <a:ext uri="{FF2B5EF4-FFF2-40B4-BE49-F238E27FC236}">
                <a16:creationId xmlns:a16="http://schemas.microsoft.com/office/drawing/2014/main" id="{E69FEE90-0780-1F44-B2F0-8E0BED91BA61}"/>
              </a:ext>
            </a:extLst>
          </xdr:cNvPr>
          <xdr:cNvGraphicFramePr>
            <a:graphicFrameLocks/>
          </xdr:cNvGraphicFramePr>
        </xdr:nvGraphicFramePr>
        <xdr:xfrm>
          <a:off x="-483347" y="20995528"/>
          <a:ext cx="6433777" cy="3506315"/>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51" name="CuadroTexto 50">
            <a:extLst>
              <a:ext uri="{FF2B5EF4-FFF2-40B4-BE49-F238E27FC236}">
                <a16:creationId xmlns:a16="http://schemas.microsoft.com/office/drawing/2014/main" id="{6C66B508-CDA3-41C8-94E2-2E628F5B62A1}"/>
              </a:ext>
            </a:extLst>
          </xdr:cNvPr>
          <xdr:cNvSpPr txBox="1"/>
        </xdr:nvSpPr>
        <xdr:spPr>
          <a:xfrm>
            <a:off x="5980329" y="21309280"/>
            <a:ext cx="1992197" cy="2752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A measure of air emissions that contribute to the depletion of the stratospheric ozone layer (i.e., the ozone hole). CFCs, halons and HCFCs are the major causes of ozone depletion. Depletion of the ozone leads to higher levels of UVB ultraviolet rays reaching the Earth’s surface with detrimental effects on humans and plants.</a:t>
            </a:r>
            <a:endParaRPr lang="es-MX" sz="1050">
              <a:latin typeface="Palatino Linotype" panose="02040502050505030304" pitchFamily="18" charset="0"/>
            </a:endParaRPr>
          </a:p>
        </xdr:txBody>
      </xdr:sp>
    </xdr:grpSp>
    <xdr:clientData/>
  </xdr:twoCellAnchor>
  <xdr:twoCellAnchor>
    <xdr:from>
      <xdr:col>0</xdr:col>
      <xdr:colOff>258907</xdr:colOff>
      <xdr:row>177</xdr:row>
      <xdr:rowOff>56283</xdr:rowOff>
    </xdr:from>
    <xdr:to>
      <xdr:col>34</xdr:col>
      <xdr:colOff>609600</xdr:colOff>
      <xdr:row>196</xdr:row>
      <xdr:rowOff>127000</xdr:rowOff>
    </xdr:to>
    <xdr:grpSp>
      <xdr:nvGrpSpPr>
        <xdr:cNvPr id="10" name="Grupo 9">
          <a:extLst>
            <a:ext uri="{FF2B5EF4-FFF2-40B4-BE49-F238E27FC236}">
              <a16:creationId xmlns:a16="http://schemas.microsoft.com/office/drawing/2014/main" id="{2275D01F-DD64-40D9-A37E-02999990237D}"/>
            </a:ext>
          </a:extLst>
        </xdr:cNvPr>
        <xdr:cNvGrpSpPr/>
      </xdr:nvGrpSpPr>
      <xdr:grpSpPr>
        <a:xfrm>
          <a:off x="258907" y="34402312"/>
          <a:ext cx="22280605" cy="3690217"/>
          <a:chOff x="476250" y="32500454"/>
          <a:chExt cx="21637625" cy="3690217"/>
        </a:xfrm>
      </xdr:grpSpPr>
      <xdr:sp macro="" textlink="">
        <xdr:nvSpPr>
          <xdr:cNvPr id="55" name="CuadroTexto 54">
            <a:extLst>
              <a:ext uri="{FF2B5EF4-FFF2-40B4-BE49-F238E27FC236}">
                <a16:creationId xmlns:a16="http://schemas.microsoft.com/office/drawing/2014/main" id="{19DBFDB2-8DA6-43A4-A4A7-AEF61DED74ED}"/>
              </a:ext>
            </a:extLst>
          </xdr:cNvPr>
          <xdr:cNvSpPr txBox="1"/>
        </xdr:nvSpPr>
        <xdr:spPr>
          <a:xfrm>
            <a:off x="476250" y="32500454"/>
            <a:ext cx="21637625" cy="3690217"/>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21" name="Gráfico 20">
            <a:extLst>
              <a:ext uri="{FF2B5EF4-FFF2-40B4-BE49-F238E27FC236}">
                <a16:creationId xmlns:a16="http://schemas.microsoft.com/office/drawing/2014/main" id="{76CC6FF9-17C7-184A-8667-A690098B2369}"/>
              </a:ext>
            </a:extLst>
          </xdr:cNvPr>
          <xdr:cNvGraphicFramePr>
            <a:graphicFrameLocks/>
          </xdr:cNvGraphicFramePr>
        </xdr:nvGraphicFramePr>
        <xdr:xfrm>
          <a:off x="530699" y="32580326"/>
          <a:ext cx="6538079" cy="3468214"/>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8" name="Gráfico 27">
            <a:extLst>
              <a:ext uri="{FF2B5EF4-FFF2-40B4-BE49-F238E27FC236}">
                <a16:creationId xmlns:a16="http://schemas.microsoft.com/office/drawing/2014/main" id="{F7D99ACA-1C29-5645-87D8-7712D55D31EE}"/>
              </a:ext>
            </a:extLst>
          </xdr:cNvPr>
          <xdr:cNvGraphicFramePr>
            <a:graphicFrameLocks/>
          </xdr:cNvGraphicFramePr>
        </xdr:nvGraphicFramePr>
        <xdr:xfrm>
          <a:off x="13523733" y="32545057"/>
          <a:ext cx="6675757" cy="3531714"/>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35" name="Gráfico 34">
            <a:extLst>
              <a:ext uri="{FF2B5EF4-FFF2-40B4-BE49-F238E27FC236}">
                <a16:creationId xmlns:a16="http://schemas.microsoft.com/office/drawing/2014/main" id="{A924B76A-6884-D546-BA1B-6A827DC45B01}"/>
              </a:ext>
            </a:extLst>
          </xdr:cNvPr>
          <xdr:cNvGraphicFramePr>
            <a:graphicFrameLocks/>
          </xdr:cNvGraphicFramePr>
        </xdr:nvGraphicFramePr>
        <xdr:xfrm>
          <a:off x="6964444" y="32511813"/>
          <a:ext cx="6296112" cy="3484649"/>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52" name="CuadroTexto 51">
            <a:extLst>
              <a:ext uri="{FF2B5EF4-FFF2-40B4-BE49-F238E27FC236}">
                <a16:creationId xmlns:a16="http://schemas.microsoft.com/office/drawing/2014/main" id="{AF9F58A6-EEED-48C9-9E58-94278B15FD38}"/>
              </a:ext>
            </a:extLst>
          </xdr:cNvPr>
          <xdr:cNvSpPr txBox="1"/>
        </xdr:nvSpPr>
        <xdr:spPr>
          <a:xfrm>
            <a:off x="19997145" y="32957944"/>
            <a:ext cx="1858426" cy="2746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Environmental toxicity is measured as three separate impact categories which examine freshwater, marine and land. The emission of some substances, such as heavy metals, can have impacts on the ecosystem. Assessment of toxicity has been based on maximum tolerable concentrations in water for ecosystems.</a:t>
            </a:r>
            <a:endParaRPr lang="es-MX" sz="1050">
              <a:latin typeface="Palatino Linotype" panose="02040502050505030304" pitchFamily="18" charset="0"/>
            </a:endParaRPr>
          </a:p>
        </xdr:txBody>
      </xdr:sp>
    </xdr:grpSp>
    <xdr:clientData/>
  </xdr:twoCellAnchor>
  <xdr:twoCellAnchor>
    <xdr:from>
      <xdr:col>1</xdr:col>
      <xdr:colOff>6804</xdr:colOff>
      <xdr:row>155</xdr:row>
      <xdr:rowOff>79376</xdr:rowOff>
    </xdr:from>
    <xdr:to>
      <xdr:col>23</xdr:col>
      <xdr:colOff>114300</xdr:colOff>
      <xdr:row>175</xdr:row>
      <xdr:rowOff>68450</xdr:rowOff>
    </xdr:to>
    <xdr:grpSp>
      <xdr:nvGrpSpPr>
        <xdr:cNvPr id="7" name="Grupo 6">
          <a:extLst>
            <a:ext uri="{FF2B5EF4-FFF2-40B4-BE49-F238E27FC236}">
              <a16:creationId xmlns:a16="http://schemas.microsoft.com/office/drawing/2014/main" id="{80B30F55-A12D-4AC3-A688-0912B1ECA0F2}"/>
            </a:ext>
          </a:extLst>
        </xdr:cNvPr>
        <xdr:cNvGrpSpPr/>
      </xdr:nvGrpSpPr>
      <xdr:grpSpPr>
        <a:xfrm>
          <a:off x="264539" y="30234405"/>
          <a:ext cx="15862967" cy="3799074"/>
          <a:chOff x="1260929" y="36195001"/>
          <a:chExt cx="15122072" cy="3799074"/>
        </a:xfrm>
      </xdr:grpSpPr>
      <xdr:sp macro="" textlink="">
        <xdr:nvSpPr>
          <xdr:cNvPr id="58" name="CuadroTexto 57">
            <a:extLst>
              <a:ext uri="{FF2B5EF4-FFF2-40B4-BE49-F238E27FC236}">
                <a16:creationId xmlns:a16="http://schemas.microsoft.com/office/drawing/2014/main" id="{F0408D04-9F7E-4A50-842C-4B9F28336FF0}"/>
              </a:ext>
            </a:extLst>
          </xdr:cNvPr>
          <xdr:cNvSpPr txBox="1"/>
        </xdr:nvSpPr>
        <xdr:spPr>
          <a:xfrm>
            <a:off x="1260929" y="36195001"/>
            <a:ext cx="15122072" cy="3799074"/>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24" name="Gráfico 23">
            <a:extLst>
              <a:ext uri="{FF2B5EF4-FFF2-40B4-BE49-F238E27FC236}">
                <a16:creationId xmlns:a16="http://schemas.microsoft.com/office/drawing/2014/main" id="{F3F0CC70-F30F-DF41-8EB4-7EA9BE1B36EA}"/>
              </a:ext>
            </a:extLst>
          </xdr:cNvPr>
          <xdr:cNvGraphicFramePr>
            <a:graphicFrameLocks/>
          </xdr:cNvGraphicFramePr>
        </xdr:nvGraphicFramePr>
        <xdr:xfrm>
          <a:off x="1309381" y="36389153"/>
          <a:ext cx="6310859" cy="3468214"/>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25" name="Gráfico 24">
            <a:extLst>
              <a:ext uri="{FF2B5EF4-FFF2-40B4-BE49-F238E27FC236}">
                <a16:creationId xmlns:a16="http://schemas.microsoft.com/office/drawing/2014/main" id="{DA410973-6F28-E14E-9118-51866A9D1268}"/>
              </a:ext>
            </a:extLst>
          </xdr:cNvPr>
          <xdr:cNvGraphicFramePr>
            <a:graphicFrameLocks/>
          </xdr:cNvGraphicFramePr>
        </xdr:nvGraphicFramePr>
        <xdr:xfrm>
          <a:off x="7514478" y="36347158"/>
          <a:ext cx="6489859" cy="3484650"/>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54" name="CuadroTexto 53">
            <a:extLst>
              <a:ext uri="{FF2B5EF4-FFF2-40B4-BE49-F238E27FC236}">
                <a16:creationId xmlns:a16="http://schemas.microsoft.com/office/drawing/2014/main" id="{C05FB776-8901-460C-BC13-F7C560CCD590}"/>
              </a:ext>
            </a:extLst>
          </xdr:cNvPr>
          <xdr:cNvSpPr txBox="1"/>
        </xdr:nvSpPr>
        <xdr:spPr>
          <a:xfrm>
            <a:off x="13813117" y="36391768"/>
            <a:ext cx="2479168" cy="35066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The Human Toxicity Potential is a calculated index that reflects the potential harm of a unit of chemical released into the environment, and it is based on both the inherent toxicity of a compound and its potential dose. These by-products, mainly arsenic, sodium dichromate, and hydrogen fluoride, are caused, for the most part, by electricity production from fossil sources. These are potentially dangerous chemicals to humans through inhalation, ingestion, and even contact. Cancer potency, for example, is an issue here. This impact category is measured in 1,4dichlorobenzene equivalents. </a:t>
            </a:r>
            <a:endParaRPr lang="es-MX" sz="1050">
              <a:latin typeface="Palatino Linotype" panose="02040502050505030304" pitchFamily="18" charset="0"/>
            </a:endParaRPr>
          </a:p>
        </xdr:txBody>
      </xdr:sp>
    </xdr:grpSp>
    <xdr:clientData/>
  </xdr:twoCellAnchor>
  <xdr:twoCellAnchor>
    <xdr:from>
      <xdr:col>0</xdr:col>
      <xdr:colOff>238125</xdr:colOff>
      <xdr:row>89</xdr:row>
      <xdr:rowOff>79375</xdr:rowOff>
    </xdr:from>
    <xdr:to>
      <xdr:col>10</xdr:col>
      <xdr:colOff>1087438</xdr:colOff>
      <xdr:row>108</xdr:row>
      <xdr:rowOff>99219</xdr:rowOff>
    </xdr:to>
    <xdr:grpSp>
      <xdr:nvGrpSpPr>
        <xdr:cNvPr id="8" name="Grupo 7">
          <a:extLst>
            <a:ext uri="{FF2B5EF4-FFF2-40B4-BE49-F238E27FC236}">
              <a16:creationId xmlns:a16="http://schemas.microsoft.com/office/drawing/2014/main" id="{B5952824-2200-46BC-83F7-8677C0C97877}"/>
            </a:ext>
          </a:extLst>
        </xdr:cNvPr>
        <xdr:cNvGrpSpPr/>
      </xdr:nvGrpSpPr>
      <xdr:grpSpPr>
        <a:xfrm>
          <a:off x="238125" y="17594169"/>
          <a:ext cx="8749460" cy="3639344"/>
          <a:chOff x="18415000" y="22193250"/>
          <a:chExt cx="8786813" cy="3639344"/>
        </a:xfrm>
      </xdr:grpSpPr>
      <xdr:sp macro="" textlink="">
        <xdr:nvSpPr>
          <xdr:cNvPr id="62" name="CuadroTexto 61">
            <a:extLst>
              <a:ext uri="{FF2B5EF4-FFF2-40B4-BE49-F238E27FC236}">
                <a16:creationId xmlns:a16="http://schemas.microsoft.com/office/drawing/2014/main" id="{C8914A2F-D89D-4BEF-8BCE-4FCE98106636}"/>
              </a:ext>
            </a:extLst>
          </xdr:cNvPr>
          <xdr:cNvSpPr txBox="1"/>
        </xdr:nvSpPr>
        <xdr:spPr>
          <a:xfrm>
            <a:off x="18415000" y="22193250"/>
            <a:ext cx="8786813" cy="3639344"/>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26" name="Gráfico 25">
            <a:extLst>
              <a:ext uri="{FF2B5EF4-FFF2-40B4-BE49-F238E27FC236}">
                <a16:creationId xmlns:a16="http://schemas.microsoft.com/office/drawing/2014/main" id="{D6F0EBD7-BB63-2743-B81C-36D29C1B2F48}"/>
              </a:ext>
            </a:extLst>
          </xdr:cNvPr>
          <xdr:cNvGraphicFramePr>
            <a:graphicFrameLocks/>
          </xdr:cNvGraphicFramePr>
        </xdr:nvGraphicFramePr>
        <xdr:xfrm>
          <a:off x="18494188" y="22265903"/>
          <a:ext cx="6281003" cy="3520134"/>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61" name="CuadroTexto 60">
            <a:extLst>
              <a:ext uri="{FF2B5EF4-FFF2-40B4-BE49-F238E27FC236}">
                <a16:creationId xmlns:a16="http://schemas.microsoft.com/office/drawing/2014/main" id="{0C1A9768-FCDF-420B-BA67-4C07EB1A770C}"/>
              </a:ext>
            </a:extLst>
          </xdr:cNvPr>
          <xdr:cNvSpPr txBox="1"/>
        </xdr:nvSpPr>
        <xdr:spPr>
          <a:xfrm>
            <a:off x="24653875" y="22367875"/>
            <a:ext cx="2540000" cy="3381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Ionising radiation is an impact category in LCA related to the damage to human health and ecosystems that is linked to the emissions of radionuclides throughout a product or building life cycle. In the building sector, they can be linked to the use of nuclear power in an electricity mix.   The category takes into account the radiation types </a:t>
            </a:r>
            <a:r>
              <a:rPr lang="el-GR" sz="1100" b="1" i="0" u="none" strike="noStrike">
                <a:solidFill>
                  <a:schemeClr val="tx1"/>
                </a:solidFill>
                <a:effectLst/>
                <a:latin typeface="Palatino Linotype" panose="02040502050505030304" pitchFamily="18" charset="0"/>
                <a:ea typeface="+mn-ea"/>
                <a:cs typeface="+mn-cs"/>
              </a:rPr>
              <a:t>α-, β-, γ-</a:t>
            </a:r>
            <a:r>
              <a:rPr lang="es-CO" sz="1100" b="1" i="0" u="none" strike="noStrike">
                <a:solidFill>
                  <a:schemeClr val="tx1"/>
                </a:solidFill>
                <a:effectLst/>
                <a:latin typeface="Palatino Linotype" panose="02040502050505030304" pitchFamily="18" charset="0"/>
                <a:ea typeface="+mn-ea"/>
                <a:cs typeface="+mn-cs"/>
              </a:rPr>
              <a:t>rays and neutrons. The characterization model considers the emissions and calculation of their radiation behaviour and burden based on detailed nuclear-physical knowledge. </a:t>
            </a:r>
            <a:endParaRPr lang="es-MX" sz="1050">
              <a:latin typeface="Palatino Linotype" panose="02040502050505030304" pitchFamily="18" charset="0"/>
            </a:endParaRPr>
          </a:p>
        </xdr:txBody>
      </xdr:sp>
    </xdr:grpSp>
    <xdr:clientData/>
  </xdr:twoCellAnchor>
  <xdr:twoCellAnchor>
    <xdr:from>
      <xdr:col>1</xdr:col>
      <xdr:colOff>10679</xdr:colOff>
      <xdr:row>199</xdr:row>
      <xdr:rowOff>38967</xdr:rowOff>
    </xdr:from>
    <xdr:to>
      <xdr:col>34</xdr:col>
      <xdr:colOff>607580</xdr:colOff>
      <xdr:row>218</xdr:row>
      <xdr:rowOff>70717</xdr:rowOff>
    </xdr:to>
    <xdr:grpSp>
      <xdr:nvGrpSpPr>
        <xdr:cNvPr id="12" name="Grupo 11">
          <a:extLst>
            <a:ext uri="{FF2B5EF4-FFF2-40B4-BE49-F238E27FC236}">
              <a16:creationId xmlns:a16="http://schemas.microsoft.com/office/drawing/2014/main" id="{02C26A57-94FC-4EDE-9803-B0808D7DAD43}"/>
            </a:ext>
          </a:extLst>
        </xdr:cNvPr>
        <xdr:cNvGrpSpPr/>
      </xdr:nvGrpSpPr>
      <xdr:grpSpPr>
        <a:xfrm>
          <a:off x="268414" y="38575996"/>
          <a:ext cx="22269078" cy="3651250"/>
          <a:chOff x="21066124" y="19431001"/>
          <a:chExt cx="21685251" cy="3651250"/>
        </a:xfrm>
      </xdr:grpSpPr>
      <xdr:sp macro="" textlink="">
        <xdr:nvSpPr>
          <xdr:cNvPr id="66" name="CuadroTexto 65">
            <a:extLst>
              <a:ext uri="{FF2B5EF4-FFF2-40B4-BE49-F238E27FC236}">
                <a16:creationId xmlns:a16="http://schemas.microsoft.com/office/drawing/2014/main" id="{483371BE-00BF-4C6E-BEC1-5DB3CD9CDDD2}"/>
              </a:ext>
            </a:extLst>
          </xdr:cNvPr>
          <xdr:cNvSpPr txBox="1"/>
        </xdr:nvSpPr>
        <xdr:spPr>
          <a:xfrm>
            <a:off x="21066124" y="19431001"/>
            <a:ext cx="21685251" cy="365125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pSp>
        <xdr:nvGrpSpPr>
          <xdr:cNvPr id="11" name="Grupo 10">
            <a:extLst>
              <a:ext uri="{FF2B5EF4-FFF2-40B4-BE49-F238E27FC236}">
                <a16:creationId xmlns:a16="http://schemas.microsoft.com/office/drawing/2014/main" id="{5769FCD7-7F58-4F72-9C6A-61E1F9F2F93B}"/>
              </a:ext>
            </a:extLst>
          </xdr:cNvPr>
          <xdr:cNvGrpSpPr/>
        </xdr:nvGrpSpPr>
        <xdr:grpSpPr>
          <a:xfrm>
            <a:off x="21317324" y="19489208"/>
            <a:ext cx="21323789" cy="3499466"/>
            <a:chOff x="21317324" y="19489208"/>
            <a:chExt cx="21323789" cy="3499466"/>
          </a:xfrm>
        </xdr:grpSpPr>
        <xdr:graphicFrame macro="">
          <xdr:nvGraphicFramePr>
            <xdr:cNvPr id="20" name="Gráfico 19">
              <a:extLst>
                <a:ext uri="{FF2B5EF4-FFF2-40B4-BE49-F238E27FC236}">
                  <a16:creationId xmlns:a16="http://schemas.microsoft.com/office/drawing/2014/main" id="{14020766-4CA3-3841-8ED2-8F5176E00B27}"/>
                </a:ext>
              </a:extLst>
            </xdr:cNvPr>
            <xdr:cNvGraphicFramePr>
              <a:graphicFrameLocks/>
            </xdr:cNvGraphicFramePr>
          </xdr:nvGraphicFramePr>
          <xdr:xfrm>
            <a:off x="27780613" y="19508894"/>
            <a:ext cx="6375507" cy="3468214"/>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30" name="Gráfico 29">
              <a:extLst>
                <a:ext uri="{FF2B5EF4-FFF2-40B4-BE49-F238E27FC236}">
                  <a16:creationId xmlns:a16="http://schemas.microsoft.com/office/drawing/2014/main" id="{0D37A471-3261-1B47-BC8D-AA35A5857565}"/>
                </a:ext>
              </a:extLst>
            </xdr:cNvPr>
            <xdr:cNvGraphicFramePr>
              <a:graphicFrameLocks/>
            </xdr:cNvGraphicFramePr>
          </xdr:nvGraphicFramePr>
          <xdr:xfrm>
            <a:off x="21317324" y="19501410"/>
            <a:ext cx="6427427" cy="3487264"/>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36" name="Gráfico 35">
              <a:extLst>
                <a:ext uri="{FF2B5EF4-FFF2-40B4-BE49-F238E27FC236}">
                  <a16:creationId xmlns:a16="http://schemas.microsoft.com/office/drawing/2014/main" id="{3FEA16D3-98AB-4849-BE75-1B12B9F19E43}"/>
                </a:ext>
              </a:extLst>
            </xdr:cNvPr>
            <xdr:cNvGraphicFramePr>
              <a:graphicFrameLocks/>
            </xdr:cNvGraphicFramePr>
          </xdr:nvGraphicFramePr>
          <xdr:xfrm>
            <a:off x="34185226" y="19489208"/>
            <a:ext cx="6560479" cy="3455016"/>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67" name="CuadroTexto 66">
              <a:extLst>
                <a:ext uri="{FF2B5EF4-FFF2-40B4-BE49-F238E27FC236}">
                  <a16:creationId xmlns:a16="http://schemas.microsoft.com/office/drawing/2014/main" id="{742B3B8B-6B10-40E3-92A9-BC9D7BFC3B81}"/>
                </a:ext>
              </a:extLst>
            </xdr:cNvPr>
            <xdr:cNvSpPr txBox="1"/>
          </xdr:nvSpPr>
          <xdr:spPr>
            <a:xfrm>
              <a:off x="40655875" y="19685000"/>
              <a:ext cx="1985238" cy="3175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The value of the abiotic resource consumption of a substance (e.g. lignite or coal) is a measure of the scarcity of a substance. That means it depends on the amount of resources and the extraction rate. It is formed by the amount of resources that are depleted and measured in antimony equivalents in some models or water consumption (in m3), kg of mineral depletion and MJ of fossil fuels. </a:t>
              </a:r>
              <a:endParaRPr lang="es-MX" sz="1050">
                <a:latin typeface="Palatino Linotype" panose="02040502050505030304" pitchFamily="18" charset="0"/>
              </a:endParaRPr>
            </a:p>
          </xdr:txBody>
        </xdr:sp>
      </xdr:grpSp>
    </xdr:grpSp>
    <xdr:clientData/>
  </xdr:twoCellAnchor>
  <xdr:twoCellAnchor>
    <xdr:from>
      <xdr:col>10</xdr:col>
      <xdr:colOff>1359478</xdr:colOff>
      <xdr:row>46</xdr:row>
      <xdr:rowOff>129887</xdr:rowOff>
    </xdr:from>
    <xdr:to>
      <xdr:col>29</xdr:col>
      <xdr:colOff>294410</xdr:colOff>
      <xdr:row>66</xdr:row>
      <xdr:rowOff>1018</xdr:rowOff>
    </xdr:to>
    <xdr:grpSp>
      <xdr:nvGrpSpPr>
        <xdr:cNvPr id="4" name="Grupo 3">
          <a:extLst>
            <a:ext uri="{FF2B5EF4-FFF2-40B4-BE49-F238E27FC236}">
              <a16:creationId xmlns:a16="http://schemas.microsoft.com/office/drawing/2014/main" id="{B0DE943F-F76C-4451-8825-EB550D8CCDA4}"/>
            </a:ext>
          </a:extLst>
        </xdr:cNvPr>
        <xdr:cNvGrpSpPr/>
      </xdr:nvGrpSpPr>
      <xdr:grpSpPr>
        <a:xfrm>
          <a:off x="9259625" y="9419563"/>
          <a:ext cx="9053844" cy="3681131"/>
          <a:chOff x="9204614" y="9135342"/>
          <a:chExt cx="8269432" cy="3681131"/>
        </a:xfrm>
      </xdr:grpSpPr>
      <xdr:sp macro="" textlink="">
        <xdr:nvSpPr>
          <xdr:cNvPr id="69" name="CuadroTexto 68">
            <a:extLst>
              <a:ext uri="{FF2B5EF4-FFF2-40B4-BE49-F238E27FC236}">
                <a16:creationId xmlns:a16="http://schemas.microsoft.com/office/drawing/2014/main" id="{DDA3FA40-3F4D-4EFB-AA37-469CA1C2D500}"/>
              </a:ext>
            </a:extLst>
          </xdr:cNvPr>
          <xdr:cNvSpPr txBox="1"/>
        </xdr:nvSpPr>
        <xdr:spPr>
          <a:xfrm>
            <a:off x="9204614" y="9135342"/>
            <a:ext cx="8269432" cy="3681131"/>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27" name="Gráfico 26">
            <a:extLst>
              <a:ext uri="{FF2B5EF4-FFF2-40B4-BE49-F238E27FC236}">
                <a16:creationId xmlns:a16="http://schemas.microsoft.com/office/drawing/2014/main" id="{5D67D56C-B667-F94B-AF15-3E3B4D48320C}"/>
              </a:ext>
            </a:extLst>
          </xdr:cNvPr>
          <xdr:cNvGraphicFramePr>
            <a:graphicFrameLocks/>
          </xdr:cNvGraphicFramePr>
        </xdr:nvGraphicFramePr>
        <xdr:xfrm>
          <a:off x="9233076" y="9266657"/>
          <a:ext cx="6524130" cy="3391851"/>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68" name="CuadroTexto 67">
            <a:extLst>
              <a:ext uri="{FF2B5EF4-FFF2-40B4-BE49-F238E27FC236}">
                <a16:creationId xmlns:a16="http://schemas.microsoft.com/office/drawing/2014/main" id="{5FCB6177-7317-49BA-86D7-019307F6F214}"/>
              </a:ext>
            </a:extLst>
          </xdr:cNvPr>
          <xdr:cNvSpPr txBox="1"/>
        </xdr:nvSpPr>
        <xdr:spPr>
          <a:xfrm>
            <a:off x="15674483" y="9760479"/>
            <a:ext cx="1691591" cy="2161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This</a:t>
            </a:r>
            <a:r>
              <a:rPr lang="es-CO" sz="1100" b="1" i="0" u="none" strike="noStrike" baseline="0">
                <a:solidFill>
                  <a:schemeClr val="tx1"/>
                </a:solidFill>
                <a:effectLst/>
                <a:latin typeface="Palatino Linotype" panose="02040502050505030304" pitchFamily="18" charset="0"/>
                <a:ea typeface="+mn-ea"/>
                <a:cs typeface="+mn-cs"/>
              </a:rPr>
              <a:t> impact category </a:t>
            </a:r>
            <a:r>
              <a:rPr lang="es-CO" sz="1100" b="1" i="0" u="none" strike="noStrike">
                <a:solidFill>
                  <a:schemeClr val="tx1"/>
                </a:solidFill>
                <a:effectLst/>
                <a:latin typeface="Palatino Linotype" panose="02040502050505030304" pitchFamily="18" charset="0"/>
                <a:ea typeface="+mn-ea"/>
                <a:cs typeface="+mn-cs"/>
              </a:rPr>
              <a:t>focuses on occupation impacts, i.e. the use of land. The damage is expressed as “potentially disappeared fraction of species” (PDF) per m2 or m2a (square metre of land per year).</a:t>
            </a:r>
            <a:endParaRPr lang="es-MX" sz="1100">
              <a:latin typeface="Palatino Linotype" panose="02040502050505030304" pitchFamily="18" charset="0"/>
            </a:endParaRPr>
          </a:p>
        </xdr:txBody>
      </xdr:sp>
    </xdr:grpSp>
    <xdr:clientData/>
  </xdr:twoCellAnchor>
  <xdr:twoCellAnchor editAs="oneCell">
    <xdr:from>
      <xdr:col>1</xdr:col>
      <xdr:colOff>1628142</xdr:colOff>
      <xdr:row>1</xdr:row>
      <xdr:rowOff>144076</xdr:rowOff>
    </xdr:from>
    <xdr:to>
      <xdr:col>4</xdr:col>
      <xdr:colOff>400777</xdr:colOff>
      <xdr:row>4</xdr:row>
      <xdr:rowOff>199034</xdr:rowOff>
    </xdr:to>
    <xdr:pic>
      <xdr:nvPicPr>
        <xdr:cNvPr id="70" name="Imagen 69" descr="Image result for universidad de los andes logo">
          <a:extLst>
            <a:ext uri="{FF2B5EF4-FFF2-40B4-BE49-F238E27FC236}">
              <a16:creationId xmlns:a16="http://schemas.microsoft.com/office/drawing/2014/main" id="{AD2F65EB-07F4-42B4-A3B6-E3B542D02E8E}"/>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3017671" y="334576"/>
          <a:ext cx="2683488" cy="8072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525866</xdr:colOff>
      <xdr:row>1</xdr:row>
      <xdr:rowOff>175614</xdr:rowOff>
    </xdr:from>
    <xdr:to>
      <xdr:col>22</xdr:col>
      <xdr:colOff>293436</xdr:colOff>
      <xdr:row>4</xdr:row>
      <xdr:rowOff>162699</xdr:rowOff>
    </xdr:to>
    <xdr:pic>
      <xdr:nvPicPr>
        <xdr:cNvPr id="71" name="Imagen 70">
          <a:extLst>
            <a:ext uri="{FF2B5EF4-FFF2-40B4-BE49-F238E27FC236}">
              <a16:creationId xmlns:a16="http://schemas.microsoft.com/office/drawing/2014/main" id="{7AB2218B-D92A-47E7-B5E6-A3B4C9773804}"/>
            </a:ext>
          </a:extLst>
        </xdr:cNvPr>
        <xdr:cNvPicPr>
          <a:picLocks noChangeAspect="1"/>
        </xdr:cNvPicPr>
      </xdr:nvPicPr>
      <xdr:blipFill>
        <a:blip xmlns:r="http://schemas.openxmlformats.org/officeDocument/2006/relationships" r:embed="rId20"/>
        <a:stretch>
          <a:fillRect/>
        </a:stretch>
      </xdr:blipFill>
      <xdr:spPr>
        <a:xfrm>
          <a:off x="10936131" y="366114"/>
          <a:ext cx="3532746" cy="7266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86845</xdr:colOff>
      <xdr:row>46</xdr:row>
      <xdr:rowOff>119531</xdr:rowOff>
    </xdr:from>
    <xdr:to>
      <xdr:col>10</xdr:col>
      <xdr:colOff>1013112</xdr:colOff>
      <xdr:row>65</xdr:row>
      <xdr:rowOff>181162</xdr:rowOff>
    </xdr:to>
    <xdr:grpSp>
      <xdr:nvGrpSpPr>
        <xdr:cNvPr id="2" name="Grupo 1">
          <a:extLst>
            <a:ext uri="{FF2B5EF4-FFF2-40B4-BE49-F238E27FC236}">
              <a16:creationId xmlns:a16="http://schemas.microsoft.com/office/drawing/2014/main" id="{A4DD418B-30DC-4340-8A49-A2D270DBE834}"/>
            </a:ext>
          </a:extLst>
        </xdr:cNvPr>
        <xdr:cNvGrpSpPr/>
      </xdr:nvGrpSpPr>
      <xdr:grpSpPr>
        <a:xfrm>
          <a:off x="344580" y="9409207"/>
          <a:ext cx="8568679" cy="3681131"/>
          <a:chOff x="4538382" y="12363825"/>
          <a:chExt cx="9832162" cy="3641911"/>
        </a:xfrm>
      </xdr:grpSpPr>
      <xdr:sp macro="" textlink="">
        <xdr:nvSpPr>
          <xdr:cNvPr id="3" name="CuadroTexto 2">
            <a:extLst>
              <a:ext uri="{FF2B5EF4-FFF2-40B4-BE49-F238E27FC236}">
                <a16:creationId xmlns:a16="http://schemas.microsoft.com/office/drawing/2014/main" id="{62A2DD4E-5F75-4603-A7B0-0110387A0754}"/>
              </a:ext>
            </a:extLst>
          </xdr:cNvPr>
          <xdr:cNvSpPr txBox="1"/>
        </xdr:nvSpPr>
        <xdr:spPr>
          <a:xfrm>
            <a:off x="4538382" y="12363825"/>
            <a:ext cx="9832162" cy="3641911"/>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4" name="Gráfico 3">
            <a:extLst>
              <a:ext uri="{FF2B5EF4-FFF2-40B4-BE49-F238E27FC236}">
                <a16:creationId xmlns:a16="http://schemas.microsoft.com/office/drawing/2014/main" id="{1D6B6835-8365-42FE-A15F-30E8A33DFDD2}"/>
              </a:ext>
            </a:extLst>
          </xdr:cNvPr>
          <xdr:cNvGraphicFramePr>
            <a:graphicFrameLocks/>
          </xdr:cNvGraphicFramePr>
        </xdr:nvGraphicFramePr>
        <xdr:xfrm>
          <a:off x="4616441" y="12452490"/>
          <a:ext cx="7280007" cy="3384543"/>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 name="CuadroTexto 4">
            <a:extLst>
              <a:ext uri="{FF2B5EF4-FFF2-40B4-BE49-F238E27FC236}">
                <a16:creationId xmlns:a16="http://schemas.microsoft.com/office/drawing/2014/main" id="{69D2135F-71DF-4E99-AF36-20584F8CA7AC}"/>
              </a:ext>
            </a:extLst>
          </xdr:cNvPr>
          <xdr:cNvSpPr txBox="1"/>
        </xdr:nvSpPr>
        <xdr:spPr>
          <a:xfrm>
            <a:off x="11836190" y="12896964"/>
            <a:ext cx="2260599" cy="2697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A measure of greenhouse gas emissions, such as CO</a:t>
            </a:r>
            <a:r>
              <a:rPr lang="es-CO" sz="1100" b="1" i="0" u="none" strike="noStrike" baseline="-25000">
                <a:solidFill>
                  <a:schemeClr val="tx1"/>
                </a:solidFill>
                <a:effectLst/>
                <a:latin typeface="Palatino Linotype" panose="02040502050505030304" pitchFamily="18" charset="0"/>
                <a:ea typeface="+mn-ea"/>
                <a:cs typeface="+mn-cs"/>
              </a:rPr>
              <a:t>2</a:t>
            </a:r>
            <a:r>
              <a:rPr lang="es-CO" sz="1100" b="1" i="0" u="none" strike="noStrike">
                <a:solidFill>
                  <a:schemeClr val="tx1"/>
                </a:solidFill>
                <a:effectLst/>
                <a:latin typeface="Palatino Linotype" panose="02040502050505030304" pitchFamily="18" charset="0"/>
                <a:ea typeface="+mn-ea"/>
                <a:cs typeface="+mn-cs"/>
              </a:rPr>
              <a:t> and methane. These emissions are causing an increase in the Earth’s absorption of radiation emitted by the sun, increasing the greenhouse effect. This can in turn have adverse impacts on ecosystem health, human health and material welfare.</a:t>
            </a:r>
            <a:endParaRPr lang="es-MX" sz="1100">
              <a:latin typeface="Palatino Linotype" panose="02040502050505030304" pitchFamily="18" charset="0"/>
            </a:endParaRPr>
          </a:p>
        </xdr:txBody>
      </xdr:sp>
    </xdr:grpSp>
    <xdr:clientData/>
  </xdr:twoCellAnchor>
  <xdr:twoCellAnchor>
    <xdr:from>
      <xdr:col>0</xdr:col>
      <xdr:colOff>234857</xdr:colOff>
      <xdr:row>110</xdr:row>
      <xdr:rowOff>31755</xdr:rowOff>
    </xdr:from>
    <xdr:to>
      <xdr:col>23</xdr:col>
      <xdr:colOff>76106</xdr:colOff>
      <xdr:row>132</xdr:row>
      <xdr:rowOff>54402</xdr:rowOff>
    </xdr:to>
    <xdr:grpSp>
      <xdr:nvGrpSpPr>
        <xdr:cNvPr id="6" name="Grupo 5">
          <a:extLst>
            <a:ext uri="{FF2B5EF4-FFF2-40B4-BE49-F238E27FC236}">
              <a16:creationId xmlns:a16="http://schemas.microsoft.com/office/drawing/2014/main" id="{45FD796F-4FF0-4834-B2C1-8F8B7B8788D6}"/>
            </a:ext>
          </a:extLst>
        </xdr:cNvPr>
        <xdr:cNvGrpSpPr/>
      </xdr:nvGrpSpPr>
      <xdr:grpSpPr>
        <a:xfrm>
          <a:off x="234857" y="21547049"/>
          <a:ext cx="15854455" cy="4247265"/>
          <a:chOff x="23009412" y="20245295"/>
          <a:chExt cx="17484911" cy="4127500"/>
        </a:xfrm>
      </xdr:grpSpPr>
      <xdr:sp macro="" textlink="">
        <xdr:nvSpPr>
          <xdr:cNvPr id="7" name="CuadroTexto 6">
            <a:extLst>
              <a:ext uri="{FF2B5EF4-FFF2-40B4-BE49-F238E27FC236}">
                <a16:creationId xmlns:a16="http://schemas.microsoft.com/office/drawing/2014/main" id="{84794DF6-5C85-4ED5-A5AF-B02010CD2D89}"/>
              </a:ext>
            </a:extLst>
          </xdr:cNvPr>
          <xdr:cNvSpPr txBox="1"/>
        </xdr:nvSpPr>
        <xdr:spPr>
          <a:xfrm>
            <a:off x="23009412" y="20245295"/>
            <a:ext cx="17484911" cy="412750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8" name="Gráfico 7">
            <a:extLst>
              <a:ext uri="{FF2B5EF4-FFF2-40B4-BE49-F238E27FC236}">
                <a16:creationId xmlns:a16="http://schemas.microsoft.com/office/drawing/2014/main" id="{6BE52666-F032-4AF1-BAAF-21B47019C0E2}"/>
              </a:ext>
            </a:extLst>
          </xdr:cNvPr>
          <xdr:cNvGraphicFramePr>
            <a:graphicFrameLocks/>
          </xdr:cNvGraphicFramePr>
        </xdr:nvGraphicFramePr>
        <xdr:xfrm>
          <a:off x="23059181" y="20564679"/>
          <a:ext cx="7610236" cy="341741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9" name="Gráfico 8">
            <a:extLst>
              <a:ext uri="{FF2B5EF4-FFF2-40B4-BE49-F238E27FC236}">
                <a16:creationId xmlns:a16="http://schemas.microsoft.com/office/drawing/2014/main" id="{DF642A60-BBE8-4406-9CA4-4CFFB8BD13BE}"/>
              </a:ext>
            </a:extLst>
          </xdr:cNvPr>
          <xdr:cNvGraphicFramePr>
            <a:graphicFrameLocks/>
          </xdr:cNvGraphicFramePr>
        </xdr:nvGraphicFramePr>
        <xdr:xfrm>
          <a:off x="30437952" y="20522454"/>
          <a:ext cx="7680179" cy="3417414"/>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0" name="CuadroTexto 9">
            <a:extLst>
              <a:ext uri="{FF2B5EF4-FFF2-40B4-BE49-F238E27FC236}">
                <a16:creationId xmlns:a16="http://schemas.microsoft.com/office/drawing/2014/main" id="{33CBC45D-C047-4889-9E96-A38704063A82}"/>
              </a:ext>
            </a:extLst>
          </xdr:cNvPr>
          <xdr:cNvSpPr txBox="1"/>
        </xdr:nvSpPr>
        <xdr:spPr>
          <a:xfrm>
            <a:off x="38043043" y="20291983"/>
            <a:ext cx="2260599" cy="40469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Eutrophication covers all potential impacts of excessively high levels of macronutrients, the most important of which include nitrogen (N) and phosphorus (P). Nutrient enrichment can cause an undesirable shift in species composition and elevated biomass production in both aquatic and terrestrial ecosystems (e.g., potentially toxic algal blooms). In aquatic ecosystems, increased biomass production may lead to depressed oxygen levels because of the additional consumption of oxygen in biomass decomposition.</a:t>
            </a:r>
            <a:endParaRPr lang="es-MX" sz="1050">
              <a:latin typeface="Palatino Linotype" panose="02040502050505030304" pitchFamily="18" charset="0"/>
            </a:endParaRPr>
          </a:p>
        </xdr:txBody>
      </xdr:sp>
    </xdr:grpSp>
    <xdr:clientData/>
  </xdr:twoCellAnchor>
  <xdr:twoCellAnchor>
    <xdr:from>
      <xdr:col>10</xdr:col>
      <xdr:colOff>1332556</xdr:colOff>
      <xdr:row>68</xdr:row>
      <xdr:rowOff>147334</xdr:rowOff>
    </xdr:from>
    <xdr:to>
      <xdr:col>29</xdr:col>
      <xdr:colOff>285750</xdr:colOff>
      <xdr:row>88</xdr:row>
      <xdr:rowOff>48957</xdr:rowOff>
    </xdr:to>
    <xdr:grpSp>
      <xdr:nvGrpSpPr>
        <xdr:cNvPr id="11" name="Grupo 10">
          <a:extLst>
            <a:ext uri="{FF2B5EF4-FFF2-40B4-BE49-F238E27FC236}">
              <a16:creationId xmlns:a16="http://schemas.microsoft.com/office/drawing/2014/main" id="{6BFB0941-076D-41E1-AE30-984588EC6169}"/>
            </a:ext>
          </a:extLst>
        </xdr:cNvPr>
        <xdr:cNvGrpSpPr/>
      </xdr:nvGrpSpPr>
      <xdr:grpSpPr>
        <a:xfrm>
          <a:off x="9232703" y="13628010"/>
          <a:ext cx="9072106" cy="3745241"/>
          <a:chOff x="336176" y="19554265"/>
          <a:chExt cx="10116855" cy="3641911"/>
        </a:xfrm>
      </xdr:grpSpPr>
      <xdr:sp macro="" textlink="">
        <xdr:nvSpPr>
          <xdr:cNvPr id="12" name="CuadroTexto 11">
            <a:extLst>
              <a:ext uri="{FF2B5EF4-FFF2-40B4-BE49-F238E27FC236}">
                <a16:creationId xmlns:a16="http://schemas.microsoft.com/office/drawing/2014/main" id="{FE6DC03D-56BB-4B7C-AF36-353D66244F9A}"/>
              </a:ext>
            </a:extLst>
          </xdr:cNvPr>
          <xdr:cNvSpPr txBox="1"/>
        </xdr:nvSpPr>
        <xdr:spPr>
          <a:xfrm>
            <a:off x="336176" y="19554265"/>
            <a:ext cx="10116855" cy="3641911"/>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13" name="Gráfico 12">
            <a:extLst>
              <a:ext uri="{FF2B5EF4-FFF2-40B4-BE49-F238E27FC236}">
                <a16:creationId xmlns:a16="http://schemas.microsoft.com/office/drawing/2014/main" id="{EC19E22D-0789-4B36-8EF3-BF61F0436719}"/>
              </a:ext>
            </a:extLst>
          </xdr:cNvPr>
          <xdr:cNvGraphicFramePr>
            <a:graphicFrameLocks/>
          </xdr:cNvGraphicFramePr>
        </xdr:nvGraphicFramePr>
        <xdr:xfrm>
          <a:off x="448234" y="19642417"/>
          <a:ext cx="7392067" cy="3400979"/>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4" name="CuadroTexto 13">
            <a:extLst>
              <a:ext uri="{FF2B5EF4-FFF2-40B4-BE49-F238E27FC236}">
                <a16:creationId xmlns:a16="http://schemas.microsoft.com/office/drawing/2014/main" id="{36850F4B-50A3-4A06-A306-0C24C6594291}"/>
              </a:ext>
            </a:extLst>
          </xdr:cNvPr>
          <xdr:cNvSpPr txBox="1"/>
        </xdr:nvSpPr>
        <xdr:spPr>
          <a:xfrm>
            <a:off x="7867876" y="19940348"/>
            <a:ext cx="2517331" cy="2715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A measure of emissions that cause acidifying effects to the environment. The acidification potential is a measure of a molecule’s capacity to increase the hydrogen ion (H</a:t>
            </a:r>
            <a:r>
              <a:rPr lang="es-CO" sz="1100" b="1" i="0" u="none" strike="noStrike" baseline="30000">
                <a:solidFill>
                  <a:schemeClr val="tx1"/>
                </a:solidFill>
                <a:effectLst/>
                <a:latin typeface="Palatino Linotype" panose="02040502050505030304" pitchFamily="18" charset="0"/>
                <a:ea typeface="+mn-ea"/>
                <a:cs typeface="+mn-cs"/>
              </a:rPr>
              <a:t>+</a:t>
            </a:r>
            <a:r>
              <a:rPr lang="es-CO" sz="1100" b="1" i="0" u="none" strike="noStrike">
                <a:solidFill>
                  <a:schemeClr val="tx1"/>
                </a:solidFill>
                <a:effectLst/>
                <a:latin typeface="Palatino Linotype" panose="02040502050505030304" pitchFamily="18" charset="0"/>
                <a:ea typeface="+mn-ea"/>
                <a:cs typeface="+mn-cs"/>
              </a:rPr>
              <a:t>) concentration in the presence of water, thus decreasing the pH value (e.g., acid rain). Potential effects include fish mortality, forest decline and the deterioration of building materials.</a:t>
            </a:r>
            <a:endParaRPr lang="es-MX" sz="1100">
              <a:latin typeface="Palatino Linotype" panose="02040502050505030304" pitchFamily="18" charset="0"/>
            </a:endParaRPr>
          </a:p>
        </xdr:txBody>
      </xdr:sp>
    </xdr:grpSp>
    <xdr:clientData/>
  </xdr:twoCellAnchor>
  <xdr:twoCellAnchor>
    <xdr:from>
      <xdr:col>10</xdr:col>
      <xdr:colOff>1325562</xdr:colOff>
      <xdr:row>89</xdr:row>
      <xdr:rowOff>99218</xdr:rowOff>
    </xdr:from>
    <xdr:to>
      <xdr:col>29</xdr:col>
      <xdr:colOff>254000</xdr:colOff>
      <xdr:row>108</xdr:row>
      <xdr:rowOff>119062</xdr:rowOff>
    </xdr:to>
    <xdr:grpSp>
      <xdr:nvGrpSpPr>
        <xdr:cNvPr id="15" name="Grupo 14">
          <a:extLst>
            <a:ext uri="{FF2B5EF4-FFF2-40B4-BE49-F238E27FC236}">
              <a16:creationId xmlns:a16="http://schemas.microsoft.com/office/drawing/2014/main" id="{38FD3410-25AE-4546-9C29-7A350E7ED0CA}"/>
            </a:ext>
          </a:extLst>
        </xdr:cNvPr>
        <xdr:cNvGrpSpPr/>
      </xdr:nvGrpSpPr>
      <xdr:grpSpPr>
        <a:xfrm>
          <a:off x="9225709" y="17614012"/>
          <a:ext cx="9047350" cy="3639344"/>
          <a:chOff x="29170312" y="11787187"/>
          <a:chExt cx="8786813" cy="3643313"/>
        </a:xfrm>
      </xdr:grpSpPr>
      <xdr:sp macro="" textlink="">
        <xdr:nvSpPr>
          <xdr:cNvPr id="16" name="CuadroTexto 15">
            <a:extLst>
              <a:ext uri="{FF2B5EF4-FFF2-40B4-BE49-F238E27FC236}">
                <a16:creationId xmlns:a16="http://schemas.microsoft.com/office/drawing/2014/main" id="{6AF745D4-8C0E-4A50-AFAF-54691B4BC835}"/>
              </a:ext>
            </a:extLst>
          </xdr:cNvPr>
          <xdr:cNvSpPr txBox="1"/>
        </xdr:nvSpPr>
        <xdr:spPr>
          <a:xfrm>
            <a:off x="29170312" y="11787187"/>
            <a:ext cx="8786813" cy="3643313"/>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17" name="Gráfico 16">
            <a:extLst>
              <a:ext uri="{FF2B5EF4-FFF2-40B4-BE49-F238E27FC236}">
                <a16:creationId xmlns:a16="http://schemas.microsoft.com/office/drawing/2014/main" id="{90BD162F-9E79-413B-A766-F0D3D1FFA8FF}"/>
              </a:ext>
            </a:extLst>
          </xdr:cNvPr>
          <xdr:cNvGraphicFramePr/>
        </xdr:nvGraphicFramePr>
        <xdr:xfrm>
          <a:off x="29378618" y="11859404"/>
          <a:ext cx="6412147" cy="3468214"/>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8" name="CuadroTexto 17">
            <a:extLst>
              <a:ext uri="{FF2B5EF4-FFF2-40B4-BE49-F238E27FC236}">
                <a16:creationId xmlns:a16="http://schemas.microsoft.com/office/drawing/2014/main" id="{031CB1D5-74A6-4DD0-9351-8A60EC3F3CCC}"/>
              </a:ext>
            </a:extLst>
          </xdr:cNvPr>
          <xdr:cNvSpPr txBox="1"/>
        </xdr:nvSpPr>
        <xdr:spPr>
          <a:xfrm>
            <a:off x="35849718" y="12108656"/>
            <a:ext cx="1985238" cy="2786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A measure of particulate matter emissions and precursors to secondary particulates, such as SO2 and NOx from sources like fossil fuel combustion, wood combustion and dust particles from roads and fields. Particulate matter causes negative human health effects, including respiratory illness and an increase in overall mortality rates.</a:t>
            </a:r>
            <a:endParaRPr lang="es-MX" sz="1050">
              <a:latin typeface="Palatino Linotype" panose="02040502050505030304" pitchFamily="18" charset="0"/>
            </a:endParaRPr>
          </a:p>
        </xdr:txBody>
      </xdr:sp>
    </xdr:grpSp>
    <xdr:clientData/>
  </xdr:twoCellAnchor>
  <xdr:twoCellAnchor>
    <xdr:from>
      <xdr:col>0</xdr:col>
      <xdr:colOff>254000</xdr:colOff>
      <xdr:row>133</xdr:row>
      <xdr:rowOff>142875</xdr:rowOff>
    </xdr:from>
    <xdr:to>
      <xdr:col>23</xdr:col>
      <xdr:colOff>95249</xdr:colOff>
      <xdr:row>153</xdr:row>
      <xdr:rowOff>127000</xdr:rowOff>
    </xdr:to>
    <xdr:grpSp>
      <xdr:nvGrpSpPr>
        <xdr:cNvPr id="19" name="Grupo 18">
          <a:extLst>
            <a:ext uri="{FF2B5EF4-FFF2-40B4-BE49-F238E27FC236}">
              <a16:creationId xmlns:a16="http://schemas.microsoft.com/office/drawing/2014/main" id="{221495D9-8B91-4821-AAE8-2278867EE445}"/>
            </a:ext>
          </a:extLst>
        </xdr:cNvPr>
        <xdr:cNvGrpSpPr/>
      </xdr:nvGrpSpPr>
      <xdr:grpSpPr>
        <a:xfrm>
          <a:off x="254000" y="26073287"/>
          <a:ext cx="15854455" cy="3827742"/>
          <a:chOff x="571500" y="23764875"/>
          <a:chExt cx="15335249" cy="3825875"/>
        </a:xfrm>
      </xdr:grpSpPr>
      <xdr:sp macro="" textlink="">
        <xdr:nvSpPr>
          <xdr:cNvPr id="20" name="CuadroTexto 19">
            <a:extLst>
              <a:ext uri="{FF2B5EF4-FFF2-40B4-BE49-F238E27FC236}">
                <a16:creationId xmlns:a16="http://schemas.microsoft.com/office/drawing/2014/main" id="{62BE508D-1C7E-4EE0-BB14-6203E39F2547}"/>
              </a:ext>
            </a:extLst>
          </xdr:cNvPr>
          <xdr:cNvSpPr txBox="1"/>
        </xdr:nvSpPr>
        <xdr:spPr>
          <a:xfrm>
            <a:off x="571500" y="23764875"/>
            <a:ext cx="15335249" cy="3825875"/>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21" name="Gráfico 20">
            <a:extLst>
              <a:ext uri="{FF2B5EF4-FFF2-40B4-BE49-F238E27FC236}">
                <a16:creationId xmlns:a16="http://schemas.microsoft.com/office/drawing/2014/main" id="{67D1F3F3-3C33-40C0-9A70-4E8ABC9CAE4D}"/>
              </a:ext>
            </a:extLst>
          </xdr:cNvPr>
          <xdr:cNvGraphicFramePr>
            <a:graphicFrameLocks/>
          </xdr:cNvGraphicFramePr>
        </xdr:nvGraphicFramePr>
        <xdr:xfrm>
          <a:off x="679824" y="23911858"/>
          <a:ext cx="6472250" cy="345551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2" name="Gráfico 21">
            <a:extLst>
              <a:ext uri="{FF2B5EF4-FFF2-40B4-BE49-F238E27FC236}">
                <a16:creationId xmlns:a16="http://schemas.microsoft.com/office/drawing/2014/main" id="{6EBCF6C1-C0C5-4297-A98D-2D7716F997D7}"/>
              </a:ext>
            </a:extLst>
          </xdr:cNvPr>
          <xdr:cNvGraphicFramePr>
            <a:graphicFrameLocks/>
          </xdr:cNvGraphicFramePr>
        </xdr:nvGraphicFramePr>
        <xdr:xfrm>
          <a:off x="7224059" y="23900653"/>
          <a:ext cx="6632271" cy="3468215"/>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23" name="CuadroTexto 22">
            <a:extLst>
              <a:ext uri="{FF2B5EF4-FFF2-40B4-BE49-F238E27FC236}">
                <a16:creationId xmlns:a16="http://schemas.microsoft.com/office/drawing/2014/main" id="{98EB3F8C-AD6B-4D07-A3F2-033A8F14D89C}"/>
              </a:ext>
            </a:extLst>
          </xdr:cNvPr>
          <xdr:cNvSpPr txBox="1"/>
        </xdr:nvSpPr>
        <xdr:spPr>
          <a:xfrm>
            <a:off x="13827125" y="24320500"/>
            <a:ext cx="1982672" cy="2746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A measure of emissions of precursors that contribute to ground level smog formation (mainly ozone O3), produced by the reaction of VOC and carbon monoxide in the presence of nitrogen oxides under the influence of UV light. Ground level ozone can be detrimental to human health and ecosystems and may also damage crops.</a:t>
            </a:r>
            <a:endParaRPr lang="es-MX" sz="1050">
              <a:latin typeface="Palatino Linotype" panose="02040502050505030304" pitchFamily="18" charset="0"/>
            </a:endParaRPr>
          </a:p>
        </xdr:txBody>
      </xdr:sp>
    </xdr:grpSp>
    <xdr:clientData/>
  </xdr:twoCellAnchor>
  <xdr:twoCellAnchor>
    <xdr:from>
      <xdr:col>0</xdr:col>
      <xdr:colOff>250826</xdr:colOff>
      <xdr:row>68</xdr:row>
      <xdr:rowOff>165100</xdr:rowOff>
    </xdr:from>
    <xdr:to>
      <xdr:col>10</xdr:col>
      <xdr:colOff>981076</xdr:colOff>
      <xdr:row>88</xdr:row>
      <xdr:rowOff>26194</xdr:rowOff>
    </xdr:to>
    <xdr:grpSp>
      <xdr:nvGrpSpPr>
        <xdr:cNvPr id="24" name="Grupo 23">
          <a:extLst>
            <a:ext uri="{FF2B5EF4-FFF2-40B4-BE49-F238E27FC236}">
              <a16:creationId xmlns:a16="http://schemas.microsoft.com/office/drawing/2014/main" id="{EC8D8EC8-C374-4C2F-95D7-EFE003B2D61E}"/>
            </a:ext>
          </a:extLst>
        </xdr:cNvPr>
        <xdr:cNvGrpSpPr/>
      </xdr:nvGrpSpPr>
      <xdr:grpSpPr>
        <a:xfrm>
          <a:off x="250826" y="13645776"/>
          <a:ext cx="8630397" cy="3704712"/>
          <a:chOff x="-552449" y="20955000"/>
          <a:chExt cx="8683625" cy="3677444"/>
        </a:xfrm>
      </xdr:grpSpPr>
      <xdr:sp macro="" textlink="">
        <xdr:nvSpPr>
          <xdr:cNvPr id="25" name="CuadroTexto 24">
            <a:extLst>
              <a:ext uri="{FF2B5EF4-FFF2-40B4-BE49-F238E27FC236}">
                <a16:creationId xmlns:a16="http://schemas.microsoft.com/office/drawing/2014/main" id="{C7E6E8D0-9A42-450A-9B16-1FF6910D75DE}"/>
              </a:ext>
            </a:extLst>
          </xdr:cNvPr>
          <xdr:cNvSpPr txBox="1"/>
        </xdr:nvSpPr>
        <xdr:spPr>
          <a:xfrm>
            <a:off x="-552449" y="20955000"/>
            <a:ext cx="8683625" cy="3677444"/>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26" name="Gráfico 25">
            <a:extLst>
              <a:ext uri="{FF2B5EF4-FFF2-40B4-BE49-F238E27FC236}">
                <a16:creationId xmlns:a16="http://schemas.microsoft.com/office/drawing/2014/main" id="{F81F37B1-AE3A-4375-ADD5-E6859DEDF964}"/>
              </a:ext>
            </a:extLst>
          </xdr:cNvPr>
          <xdr:cNvGraphicFramePr>
            <a:graphicFrameLocks/>
          </xdr:cNvGraphicFramePr>
        </xdr:nvGraphicFramePr>
        <xdr:xfrm>
          <a:off x="-483347" y="20995528"/>
          <a:ext cx="6433777" cy="3506315"/>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27" name="CuadroTexto 26">
            <a:extLst>
              <a:ext uri="{FF2B5EF4-FFF2-40B4-BE49-F238E27FC236}">
                <a16:creationId xmlns:a16="http://schemas.microsoft.com/office/drawing/2014/main" id="{59BCCCBD-EFF8-4AB5-ABAD-F3F3DBDA10D5}"/>
              </a:ext>
            </a:extLst>
          </xdr:cNvPr>
          <xdr:cNvSpPr txBox="1"/>
        </xdr:nvSpPr>
        <xdr:spPr>
          <a:xfrm>
            <a:off x="5980329" y="21309280"/>
            <a:ext cx="1992197" cy="2752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A measure of air emissions that contribute to the depletion of the stratospheric ozone layer (i.e., the ozone hole). CFCs, halons and HCFCs are the major causes of ozone depletion. Depletion of the ozone leads to higher levels of UVB ultraviolet rays reaching the Earth’s surface with detrimental effects on humans and plants.</a:t>
            </a:r>
            <a:endParaRPr lang="es-MX" sz="1050">
              <a:latin typeface="Palatino Linotype" panose="02040502050505030304" pitchFamily="18" charset="0"/>
            </a:endParaRPr>
          </a:p>
        </xdr:txBody>
      </xdr:sp>
    </xdr:grpSp>
    <xdr:clientData/>
  </xdr:twoCellAnchor>
  <xdr:twoCellAnchor>
    <xdr:from>
      <xdr:col>1</xdr:col>
      <xdr:colOff>1732</xdr:colOff>
      <xdr:row>177</xdr:row>
      <xdr:rowOff>56283</xdr:rowOff>
    </xdr:from>
    <xdr:to>
      <xdr:col>34</xdr:col>
      <xdr:colOff>609600</xdr:colOff>
      <xdr:row>196</xdr:row>
      <xdr:rowOff>127000</xdr:rowOff>
    </xdr:to>
    <xdr:grpSp>
      <xdr:nvGrpSpPr>
        <xdr:cNvPr id="28" name="Grupo 27">
          <a:extLst>
            <a:ext uri="{FF2B5EF4-FFF2-40B4-BE49-F238E27FC236}">
              <a16:creationId xmlns:a16="http://schemas.microsoft.com/office/drawing/2014/main" id="{919A0D7E-4CBE-48E9-85EB-85F185888F59}"/>
            </a:ext>
          </a:extLst>
        </xdr:cNvPr>
        <xdr:cNvGrpSpPr/>
      </xdr:nvGrpSpPr>
      <xdr:grpSpPr>
        <a:xfrm>
          <a:off x="259467" y="34402312"/>
          <a:ext cx="22280045" cy="3690217"/>
          <a:chOff x="476250" y="32500454"/>
          <a:chExt cx="21637625" cy="3690217"/>
        </a:xfrm>
      </xdr:grpSpPr>
      <xdr:sp macro="" textlink="">
        <xdr:nvSpPr>
          <xdr:cNvPr id="29" name="CuadroTexto 28">
            <a:extLst>
              <a:ext uri="{FF2B5EF4-FFF2-40B4-BE49-F238E27FC236}">
                <a16:creationId xmlns:a16="http://schemas.microsoft.com/office/drawing/2014/main" id="{9ECCCD47-4F52-4F05-85B4-6DCFF6CE0995}"/>
              </a:ext>
            </a:extLst>
          </xdr:cNvPr>
          <xdr:cNvSpPr txBox="1"/>
        </xdr:nvSpPr>
        <xdr:spPr>
          <a:xfrm>
            <a:off x="476250" y="32500454"/>
            <a:ext cx="21637625" cy="3690217"/>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30" name="Gráfico 29">
            <a:extLst>
              <a:ext uri="{FF2B5EF4-FFF2-40B4-BE49-F238E27FC236}">
                <a16:creationId xmlns:a16="http://schemas.microsoft.com/office/drawing/2014/main" id="{C6F16AD8-9370-4442-9B5B-F4F92685D0B1}"/>
              </a:ext>
            </a:extLst>
          </xdr:cNvPr>
          <xdr:cNvGraphicFramePr>
            <a:graphicFrameLocks/>
          </xdr:cNvGraphicFramePr>
        </xdr:nvGraphicFramePr>
        <xdr:xfrm>
          <a:off x="530699" y="32580326"/>
          <a:ext cx="6538079" cy="3468214"/>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31" name="Gráfico 30">
            <a:extLst>
              <a:ext uri="{FF2B5EF4-FFF2-40B4-BE49-F238E27FC236}">
                <a16:creationId xmlns:a16="http://schemas.microsoft.com/office/drawing/2014/main" id="{00BC5A29-90CD-45DB-8488-42EFBBBFB543}"/>
              </a:ext>
            </a:extLst>
          </xdr:cNvPr>
          <xdr:cNvGraphicFramePr>
            <a:graphicFrameLocks/>
          </xdr:cNvGraphicFramePr>
        </xdr:nvGraphicFramePr>
        <xdr:xfrm>
          <a:off x="13523733" y="32545057"/>
          <a:ext cx="6675757" cy="3531714"/>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32" name="Gráfico 31">
            <a:extLst>
              <a:ext uri="{FF2B5EF4-FFF2-40B4-BE49-F238E27FC236}">
                <a16:creationId xmlns:a16="http://schemas.microsoft.com/office/drawing/2014/main" id="{9248DD7D-4C85-4C08-B972-A3C69E8C9179}"/>
              </a:ext>
            </a:extLst>
          </xdr:cNvPr>
          <xdr:cNvGraphicFramePr>
            <a:graphicFrameLocks/>
          </xdr:cNvGraphicFramePr>
        </xdr:nvGraphicFramePr>
        <xdr:xfrm>
          <a:off x="6964444" y="32511813"/>
          <a:ext cx="6296112" cy="3484649"/>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33" name="CuadroTexto 32">
            <a:extLst>
              <a:ext uri="{FF2B5EF4-FFF2-40B4-BE49-F238E27FC236}">
                <a16:creationId xmlns:a16="http://schemas.microsoft.com/office/drawing/2014/main" id="{484FEC2A-A87D-4228-AC67-C41062662C79}"/>
              </a:ext>
            </a:extLst>
          </xdr:cNvPr>
          <xdr:cNvSpPr txBox="1"/>
        </xdr:nvSpPr>
        <xdr:spPr>
          <a:xfrm>
            <a:off x="19997145" y="32957944"/>
            <a:ext cx="1858426" cy="2746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Environmental toxicity is measured as three separate impact categories which examine freshwater, marine and land. The emission of some substances, such as heavy metals, can have impacts on the ecosystem. Assessment of toxicity has been based on maximum tolerable concentrations in water for ecosystems.</a:t>
            </a:r>
            <a:endParaRPr lang="es-MX" sz="1050">
              <a:latin typeface="Palatino Linotype" panose="02040502050505030304" pitchFamily="18" charset="0"/>
            </a:endParaRPr>
          </a:p>
        </xdr:txBody>
      </xdr:sp>
    </xdr:grpSp>
    <xdr:clientData/>
  </xdr:twoCellAnchor>
  <xdr:twoCellAnchor>
    <xdr:from>
      <xdr:col>1</xdr:col>
      <xdr:colOff>6804</xdr:colOff>
      <xdr:row>155</xdr:row>
      <xdr:rowOff>79376</xdr:rowOff>
    </xdr:from>
    <xdr:to>
      <xdr:col>23</xdr:col>
      <xdr:colOff>114300</xdr:colOff>
      <xdr:row>175</xdr:row>
      <xdr:rowOff>68450</xdr:rowOff>
    </xdr:to>
    <xdr:grpSp>
      <xdr:nvGrpSpPr>
        <xdr:cNvPr id="34" name="Grupo 33">
          <a:extLst>
            <a:ext uri="{FF2B5EF4-FFF2-40B4-BE49-F238E27FC236}">
              <a16:creationId xmlns:a16="http://schemas.microsoft.com/office/drawing/2014/main" id="{72FEB6D0-D402-4FEB-A84C-3F3FF06771D0}"/>
            </a:ext>
          </a:extLst>
        </xdr:cNvPr>
        <xdr:cNvGrpSpPr/>
      </xdr:nvGrpSpPr>
      <xdr:grpSpPr>
        <a:xfrm>
          <a:off x="264539" y="30234405"/>
          <a:ext cx="15862967" cy="3799074"/>
          <a:chOff x="1260929" y="36195001"/>
          <a:chExt cx="15122072" cy="3799074"/>
        </a:xfrm>
      </xdr:grpSpPr>
      <xdr:sp macro="" textlink="">
        <xdr:nvSpPr>
          <xdr:cNvPr id="35" name="CuadroTexto 34">
            <a:extLst>
              <a:ext uri="{FF2B5EF4-FFF2-40B4-BE49-F238E27FC236}">
                <a16:creationId xmlns:a16="http://schemas.microsoft.com/office/drawing/2014/main" id="{AEBF5093-0AA9-498F-89ED-845AE75ACFBA}"/>
              </a:ext>
            </a:extLst>
          </xdr:cNvPr>
          <xdr:cNvSpPr txBox="1"/>
        </xdr:nvSpPr>
        <xdr:spPr>
          <a:xfrm>
            <a:off x="1260929" y="36195001"/>
            <a:ext cx="15122072" cy="3799074"/>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36" name="Gráfico 35">
            <a:extLst>
              <a:ext uri="{FF2B5EF4-FFF2-40B4-BE49-F238E27FC236}">
                <a16:creationId xmlns:a16="http://schemas.microsoft.com/office/drawing/2014/main" id="{D21C3E76-9139-4430-B9FE-AD2FDC634F11}"/>
              </a:ext>
            </a:extLst>
          </xdr:cNvPr>
          <xdr:cNvGraphicFramePr>
            <a:graphicFrameLocks/>
          </xdr:cNvGraphicFramePr>
        </xdr:nvGraphicFramePr>
        <xdr:xfrm>
          <a:off x="1309381" y="36389153"/>
          <a:ext cx="6310859" cy="3468214"/>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37" name="Gráfico 36">
            <a:extLst>
              <a:ext uri="{FF2B5EF4-FFF2-40B4-BE49-F238E27FC236}">
                <a16:creationId xmlns:a16="http://schemas.microsoft.com/office/drawing/2014/main" id="{15BB883F-89E4-4CD7-954E-7EB409B08C26}"/>
              </a:ext>
            </a:extLst>
          </xdr:cNvPr>
          <xdr:cNvGraphicFramePr>
            <a:graphicFrameLocks/>
          </xdr:cNvGraphicFramePr>
        </xdr:nvGraphicFramePr>
        <xdr:xfrm>
          <a:off x="7514478" y="36347158"/>
          <a:ext cx="6489859" cy="3484650"/>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38" name="CuadroTexto 37">
            <a:extLst>
              <a:ext uri="{FF2B5EF4-FFF2-40B4-BE49-F238E27FC236}">
                <a16:creationId xmlns:a16="http://schemas.microsoft.com/office/drawing/2014/main" id="{DC0A7C2E-D30E-41CD-884C-F2E7395C2C91}"/>
              </a:ext>
            </a:extLst>
          </xdr:cNvPr>
          <xdr:cNvSpPr txBox="1"/>
        </xdr:nvSpPr>
        <xdr:spPr>
          <a:xfrm>
            <a:off x="13813117" y="36391768"/>
            <a:ext cx="2479168" cy="35066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The Human Toxicity Potential is a calculated index that reflects the potential harm of a unit of chemical released into the environment, and it is based on both the inherent toxicity of a compound and its potential dose. These by-products, mainly arsenic, sodium dichromate, and hydrogen fluoride, are caused, for the most part, by electricity production from fossil sources. These are potentially dangerous chemicals to humans through inhalation, ingestion, and even contact. Cancer potency, for example, is an issue here. This impact category is measured in 1,4dichlorobenzene equivalents. </a:t>
            </a:r>
            <a:endParaRPr lang="es-MX" sz="1050">
              <a:latin typeface="Palatino Linotype" panose="02040502050505030304" pitchFamily="18" charset="0"/>
            </a:endParaRPr>
          </a:p>
        </xdr:txBody>
      </xdr:sp>
    </xdr:grpSp>
    <xdr:clientData/>
  </xdr:twoCellAnchor>
  <xdr:twoCellAnchor>
    <xdr:from>
      <xdr:col>0</xdr:col>
      <xdr:colOff>238125</xdr:colOff>
      <xdr:row>89</xdr:row>
      <xdr:rowOff>79375</xdr:rowOff>
    </xdr:from>
    <xdr:to>
      <xdr:col>10</xdr:col>
      <xdr:colOff>1087438</xdr:colOff>
      <xdr:row>108</xdr:row>
      <xdr:rowOff>99219</xdr:rowOff>
    </xdr:to>
    <xdr:grpSp>
      <xdr:nvGrpSpPr>
        <xdr:cNvPr id="39" name="Grupo 38">
          <a:extLst>
            <a:ext uri="{FF2B5EF4-FFF2-40B4-BE49-F238E27FC236}">
              <a16:creationId xmlns:a16="http://schemas.microsoft.com/office/drawing/2014/main" id="{68DAAD50-FC91-4D19-BCFD-12D0AE43B58A}"/>
            </a:ext>
          </a:extLst>
        </xdr:cNvPr>
        <xdr:cNvGrpSpPr/>
      </xdr:nvGrpSpPr>
      <xdr:grpSpPr>
        <a:xfrm>
          <a:off x="238125" y="17594169"/>
          <a:ext cx="8749460" cy="3639344"/>
          <a:chOff x="18415000" y="22193250"/>
          <a:chExt cx="8786813" cy="3639344"/>
        </a:xfrm>
      </xdr:grpSpPr>
      <xdr:sp macro="" textlink="">
        <xdr:nvSpPr>
          <xdr:cNvPr id="40" name="CuadroTexto 39">
            <a:extLst>
              <a:ext uri="{FF2B5EF4-FFF2-40B4-BE49-F238E27FC236}">
                <a16:creationId xmlns:a16="http://schemas.microsoft.com/office/drawing/2014/main" id="{29EDC814-31FA-41BD-8A15-4819D5F08A55}"/>
              </a:ext>
            </a:extLst>
          </xdr:cNvPr>
          <xdr:cNvSpPr txBox="1"/>
        </xdr:nvSpPr>
        <xdr:spPr>
          <a:xfrm>
            <a:off x="18415000" y="22193250"/>
            <a:ext cx="8786813" cy="3639344"/>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41" name="Gráfico 40">
            <a:extLst>
              <a:ext uri="{FF2B5EF4-FFF2-40B4-BE49-F238E27FC236}">
                <a16:creationId xmlns:a16="http://schemas.microsoft.com/office/drawing/2014/main" id="{578DAD65-BC6A-4F62-9791-81A96A541610}"/>
              </a:ext>
            </a:extLst>
          </xdr:cNvPr>
          <xdr:cNvGraphicFramePr>
            <a:graphicFrameLocks/>
          </xdr:cNvGraphicFramePr>
        </xdr:nvGraphicFramePr>
        <xdr:xfrm>
          <a:off x="18494188" y="22265903"/>
          <a:ext cx="6281003" cy="3520134"/>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42" name="CuadroTexto 41">
            <a:extLst>
              <a:ext uri="{FF2B5EF4-FFF2-40B4-BE49-F238E27FC236}">
                <a16:creationId xmlns:a16="http://schemas.microsoft.com/office/drawing/2014/main" id="{0DA36B2B-FE7B-49EB-B4C7-A27EBCA95132}"/>
              </a:ext>
            </a:extLst>
          </xdr:cNvPr>
          <xdr:cNvSpPr txBox="1"/>
        </xdr:nvSpPr>
        <xdr:spPr>
          <a:xfrm>
            <a:off x="24653875" y="22367875"/>
            <a:ext cx="2540000" cy="3381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Ionising radiation is an impact category in LCA related to the damage to human health and ecosystems that is linked to the emissions of radionuclides throughout a product or building life cycle. In the building sector, they can be linked to the use of nuclear power in an electricity mix.   The category takes into account the radiation types </a:t>
            </a:r>
            <a:r>
              <a:rPr lang="el-GR" sz="1100" b="1" i="0" u="none" strike="noStrike">
                <a:solidFill>
                  <a:schemeClr val="tx1"/>
                </a:solidFill>
                <a:effectLst/>
                <a:latin typeface="Palatino Linotype" panose="02040502050505030304" pitchFamily="18" charset="0"/>
                <a:ea typeface="+mn-ea"/>
                <a:cs typeface="+mn-cs"/>
              </a:rPr>
              <a:t>α-, β-, γ-</a:t>
            </a:r>
            <a:r>
              <a:rPr lang="es-CO" sz="1100" b="1" i="0" u="none" strike="noStrike">
                <a:solidFill>
                  <a:schemeClr val="tx1"/>
                </a:solidFill>
                <a:effectLst/>
                <a:latin typeface="Palatino Linotype" panose="02040502050505030304" pitchFamily="18" charset="0"/>
                <a:ea typeface="+mn-ea"/>
                <a:cs typeface="+mn-cs"/>
              </a:rPr>
              <a:t>rays and neutrons. The characterization model considers the emissions and calculation of their radiation behaviour and burden based on detailed nuclear-physical knowledge. </a:t>
            </a:r>
            <a:endParaRPr lang="es-MX" sz="1050">
              <a:latin typeface="Palatino Linotype" panose="02040502050505030304" pitchFamily="18" charset="0"/>
            </a:endParaRPr>
          </a:p>
        </xdr:txBody>
      </xdr:sp>
    </xdr:grpSp>
    <xdr:clientData/>
  </xdr:twoCellAnchor>
  <xdr:twoCellAnchor>
    <xdr:from>
      <xdr:col>1</xdr:col>
      <xdr:colOff>10679</xdr:colOff>
      <xdr:row>199</xdr:row>
      <xdr:rowOff>38967</xdr:rowOff>
    </xdr:from>
    <xdr:to>
      <xdr:col>34</xdr:col>
      <xdr:colOff>607580</xdr:colOff>
      <xdr:row>218</xdr:row>
      <xdr:rowOff>70717</xdr:rowOff>
    </xdr:to>
    <xdr:grpSp>
      <xdr:nvGrpSpPr>
        <xdr:cNvPr id="43" name="Grupo 42">
          <a:extLst>
            <a:ext uri="{FF2B5EF4-FFF2-40B4-BE49-F238E27FC236}">
              <a16:creationId xmlns:a16="http://schemas.microsoft.com/office/drawing/2014/main" id="{44391D74-39ED-4431-ADD0-C1142D53DE1F}"/>
            </a:ext>
          </a:extLst>
        </xdr:cNvPr>
        <xdr:cNvGrpSpPr/>
      </xdr:nvGrpSpPr>
      <xdr:grpSpPr>
        <a:xfrm>
          <a:off x="268414" y="38575996"/>
          <a:ext cx="22269078" cy="3651250"/>
          <a:chOff x="21066124" y="19431001"/>
          <a:chExt cx="21685251" cy="3651250"/>
        </a:xfrm>
      </xdr:grpSpPr>
      <xdr:sp macro="" textlink="">
        <xdr:nvSpPr>
          <xdr:cNvPr id="44" name="CuadroTexto 43">
            <a:extLst>
              <a:ext uri="{FF2B5EF4-FFF2-40B4-BE49-F238E27FC236}">
                <a16:creationId xmlns:a16="http://schemas.microsoft.com/office/drawing/2014/main" id="{73E92CC9-5215-419F-8985-2FAFC176C3AE}"/>
              </a:ext>
            </a:extLst>
          </xdr:cNvPr>
          <xdr:cNvSpPr txBox="1"/>
        </xdr:nvSpPr>
        <xdr:spPr>
          <a:xfrm>
            <a:off x="21066124" y="19431001"/>
            <a:ext cx="21685251" cy="365125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pSp>
        <xdr:nvGrpSpPr>
          <xdr:cNvPr id="45" name="Grupo 44">
            <a:extLst>
              <a:ext uri="{FF2B5EF4-FFF2-40B4-BE49-F238E27FC236}">
                <a16:creationId xmlns:a16="http://schemas.microsoft.com/office/drawing/2014/main" id="{035BC95F-085F-4C97-818A-C2D14E97E468}"/>
              </a:ext>
            </a:extLst>
          </xdr:cNvPr>
          <xdr:cNvGrpSpPr/>
        </xdr:nvGrpSpPr>
        <xdr:grpSpPr>
          <a:xfrm>
            <a:off x="21317324" y="19489208"/>
            <a:ext cx="21323789" cy="3499466"/>
            <a:chOff x="21317324" y="19489208"/>
            <a:chExt cx="21323789" cy="3499466"/>
          </a:xfrm>
        </xdr:grpSpPr>
        <xdr:graphicFrame macro="">
          <xdr:nvGraphicFramePr>
            <xdr:cNvPr id="46" name="Gráfico 45">
              <a:extLst>
                <a:ext uri="{FF2B5EF4-FFF2-40B4-BE49-F238E27FC236}">
                  <a16:creationId xmlns:a16="http://schemas.microsoft.com/office/drawing/2014/main" id="{E8CE8896-28B7-4E1D-A52D-96BBAD238F16}"/>
                </a:ext>
              </a:extLst>
            </xdr:cNvPr>
            <xdr:cNvGraphicFramePr>
              <a:graphicFrameLocks/>
            </xdr:cNvGraphicFramePr>
          </xdr:nvGraphicFramePr>
          <xdr:xfrm>
            <a:off x="27780613" y="19508894"/>
            <a:ext cx="6375507" cy="3468214"/>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47" name="Gráfico 46">
              <a:extLst>
                <a:ext uri="{FF2B5EF4-FFF2-40B4-BE49-F238E27FC236}">
                  <a16:creationId xmlns:a16="http://schemas.microsoft.com/office/drawing/2014/main" id="{15FCE442-A764-4414-86C1-D6E745E2FD80}"/>
                </a:ext>
              </a:extLst>
            </xdr:cNvPr>
            <xdr:cNvGraphicFramePr>
              <a:graphicFrameLocks/>
            </xdr:cNvGraphicFramePr>
          </xdr:nvGraphicFramePr>
          <xdr:xfrm>
            <a:off x="21317324" y="19501410"/>
            <a:ext cx="6427427" cy="3487264"/>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48" name="Gráfico 47">
              <a:extLst>
                <a:ext uri="{FF2B5EF4-FFF2-40B4-BE49-F238E27FC236}">
                  <a16:creationId xmlns:a16="http://schemas.microsoft.com/office/drawing/2014/main" id="{E121A63F-25A3-4BC2-BDDC-11A42A1610F4}"/>
                </a:ext>
              </a:extLst>
            </xdr:cNvPr>
            <xdr:cNvGraphicFramePr>
              <a:graphicFrameLocks/>
            </xdr:cNvGraphicFramePr>
          </xdr:nvGraphicFramePr>
          <xdr:xfrm>
            <a:off x="34185226" y="19489208"/>
            <a:ext cx="6560479" cy="3455016"/>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49" name="CuadroTexto 48">
              <a:extLst>
                <a:ext uri="{FF2B5EF4-FFF2-40B4-BE49-F238E27FC236}">
                  <a16:creationId xmlns:a16="http://schemas.microsoft.com/office/drawing/2014/main" id="{31CFF188-ABEE-445C-AEEC-E51FCA8253A3}"/>
                </a:ext>
              </a:extLst>
            </xdr:cNvPr>
            <xdr:cNvSpPr txBox="1"/>
          </xdr:nvSpPr>
          <xdr:spPr>
            <a:xfrm>
              <a:off x="40655875" y="19685000"/>
              <a:ext cx="1985238" cy="3175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The value of the abiotic resource consumption of a substance (e.g. lignite or coal) is a measure of the scarcity of a substance. That means it depends on the amount of resources and the extraction rate. It is formed by the amount of resources that are depleted and measured in antimony equivalents in some models or water consumption (in m3), kg of mineral depletion and MJ of fossil fuels. </a:t>
              </a:r>
              <a:endParaRPr lang="es-MX" sz="1050">
                <a:latin typeface="Palatino Linotype" panose="02040502050505030304" pitchFamily="18" charset="0"/>
              </a:endParaRPr>
            </a:p>
          </xdr:txBody>
        </xdr:sp>
      </xdr:grpSp>
    </xdr:grpSp>
    <xdr:clientData/>
  </xdr:twoCellAnchor>
  <xdr:twoCellAnchor>
    <xdr:from>
      <xdr:col>10</xdr:col>
      <xdr:colOff>1359478</xdr:colOff>
      <xdr:row>46</xdr:row>
      <xdr:rowOff>129887</xdr:rowOff>
    </xdr:from>
    <xdr:to>
      <xdr:col>29</xdr:col>
      <xdr:colOff>294410</xdr:colOff>
      <xdr:row>66</xdr:row>
      <xdr:rowOff>1018</xdr:rowOff>
    </xdr:to>
    <xdr:grpSp>
      <xdr:nvGrpSpPr>
        <xdr:cNvPr id="50" name="Grupo 49">
          <a:extLst>
            <a:ext uri="{FF2B5EF4-FFF2-40B4-BE49-F238E27FC236}">
              <a16:creationId xmlns:a16="http://schemas.microsoft.com/office/drawing/2014/main" id="{C3DAA57F-8D28-45D1-9AB2-10C9C426D856}"/>
            </a:ext>
          </a:extLst>
        </xdr:cNvPr>
        <xdr:cNvGrpSpPr/>
      </xdr:nvGrpSpPr>
      <xdr:grpSpPr>
        <a:xfrm>
          <a:off x="9259625" y="9419563"/>
          <a:ext cx="9053844" cy="3681131"/>
          <a:chOff x="9204614" y="9135342"/>
          <a:chExt cx="8269432" cy="3681131"/>
        </a:xfrm>
      </xdr:grpSpPr>
      <xdr:sp macro="" textlink="">
        <xdr:nvSpPr>
          <xdr:cNvPr id="51" name="CuadroTexto 50">
            <a:extLst>
              <a:ext uri="{FF2B5EF4-FFF2-40B4-BE49-F238E27FC236}">
                <a16:creationId xmlns:a16="http://schemas.microsoft.com/office/drawing/2014/main" id="{BA4E2D37-99F3-4647-A52F-FAF44877AD9C}"/>
              </a:ext>
            </a:extLst>
          </xdr:cNvPr>
          <xdr:cNvSpPr txBox="1"/>
        </xdr:nvSpPr>
        <xdr:spPr>
          <a:xfrm>
            <a:off x="9204614" y="9135342"/>
            <a:ext cx="8269432" cy="3681131"/>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52" name="Gráfico 51">
            <a:extLst>
              <a:ext uri="{FF2B5EF4-FFF2-40B4-BE49-F238E27FC236}">
                <a16:creationId xmlns:a16="http://schemas.microsoft.com/office/drawing/2014/main" id="{041DC56A-B926-4279-88D9-330A7734D478}"/>
              </a:ext>
            </a:extLst>
          </xdr:cNvPr>
          <xdr:cNvGraphicFramePr>
            <a:graphicFrameLocks/>
          </xdr:cNvGraphicFramePr>
        </xdr:nvGraphicFramePr>
        <xdr:xfrm>
          <a:off x="9233076" y="9266657"/>
          <a:ext cx="6524130" cy="3391851"/>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53" name="CuadroTexto 52">
            <a:extLst>
              <a:ext uri="{FF2B5EF4-FFF2-40B4-BE49-F238E27FC236}">
                <a16:creationId xmlns:a16="http://schemas.microsoft.com/office/drawing/2014/main" id="{FCC5AB8B-7A70-408C-BE95-A75E3984A0CD}"/>
              </a:ext>
            </a:extLst>
          </xdr:cNvPr>
          <xdr:cNvSpPr txBox="1"/>
        </xdr:nvSpPr>
        <xdr:spPr>
          <a:xfrm>
            <a:off x="15674483" y="9760479"/>
            <a:ext cx="1691591" cy="2161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This</a:t>
            </a:r>
            <a:r>
              <a:rPr lang="es-CO" sz="1100" b="1" i="0" u="none" strike="noStrike" baseline="0">
                <a:solidFill>
                  <a:schemeClr val="tx1"/>
                </a:solidFill>
                <a:effectLst/>
                <a:latin typeface="Palatino Linotype" panose="02040502050505030304" pitchFamily="18" charset="0"/>
                <a:ea typeface="+mn-ea"/>
                <a:cs typeface="+mn-cs"/>
              </a:rPr>
              <a:t> impact category </a:t>
            </a:r>
            <a:r>
              <a:rPr lang="es-CO" sz="1100" b="1" i="0" u="none" strike="noStrike">
                <a:solidFill>
                  <a:schemeClr val="tx1"/>
                </a:solidFill>
                <a:effectLst/>
                <a:latin typeface="Palatino Linotype" panose="02040502050505030304" pitchFamily="18" charset="0"/>
                <a:ea typeface="+mn-ea"/>
                <a:cs typeface="+mn-cs"/>
              </a:rPr>
              <a:t>focuses on occupation impacts, i.e. the use of land. The damage is expressed as “potentially disappeared fraction of species” (PDF) per m2 or m2a (square metre of land per year).</a:t>
            </a:r>
            <a:endParaRPr lang="es-MX" sz="1100">
              <a:latin typeface="Palatino Linotype" panose="02040502050505030304" pitchFamily="18" charset="0"/>
            </a:endParaRPr>
          </a:p>
        </xdr:txBody>
      </xdr:sp>
    </xdr:grpSp>
    <xdr:clientData/>
  </xdr:twoCellAnchor>
  <xdr:twoCellAnchor editAs="oneCell">
    <xdr:from>
      <xdr:col>1</xdr:col>
      <xdr:colOff>1628142</xdr:colOff>
      <xdr:row>1</xdr:row>
      <xdr:rowOff>144076</xdr:rowOff>
    </xdr:from>
    <xdr:to>
      <xdr:col>4</xdr:col>
      <xdr:colOff>400777</xdr:colOff>
      <xdr:row>4</xdr:row>
      <xdr:rowOff>199034</xdr:rowOff>
    </xdr:to>
    <xdr:pic>
      <xdr:nvPicPr>
        <xdr:cNvPr id="54" name="Imagen 53" descr="Image result for universidad de los andes logo">
          <a:extLst>
            <a:ext uri="{FF2B5EF4-FFF2-40B4-BE49-F238E27FC236}">
              <a16:creationId xmlns:a16="http://schemas.microsoft.com/office/drawing/2014/main" id="{ACD8B58F-8D9E-4688-8F0A-4953CE8172AA}"/>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1885317" y="334576"/>
          <a:ext cx="2658835" cy="7979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525866</xdr:colOff>
      <xdr:row>1</xdr:row>
      <xdr:rowOff>175614</xdr:rowOff>
    </xdr:from>
    <xdr:to>
      <xdr:col>22</xdr:col>
      <xdr:colOff>293436</xdr:colOff>
      <xdr:row>4</xdr:row>
      <xdr:rowOff>162699</xdr:rowOff>
    </xdr:to>
    <xdr:pic>
      <xdr:nvPicPr>
        <xdr:cNvPr id="55" name="Imagen 54">
          <a:extLst>
            <a:ext uri="{FF2B5EF4-FFF2-40B4-BE49-F238E27FC236}">
              <a16:creationId xmlns:a16="http://schemas.microsoft.com/office/drawing/2014/main" id="{D0F6EA87-723A-4C75-9F20-4B653F2B3578}"/>
            </a:ext>
          </a:extLst>
        </xdr:cNvPr>
        <xdr:cNvPicPr>
          <a:picLocks noChangeAspect="1"/>
        </xdr:cNvPicPr>
      </xdr:nvPicPr>
      <xdr:blipFill>
        <a:blip xmlns:r="http://schemas.openxmlformats.org/officeDocument/2006/relationships" r:embed="rId20"/>
        <a:stretch>
          <a:fillRect/>
        </a:stretch>
      </xdr:blipFill>
      <xdr:spPr>
        <a:xfrm>
          <a:off x="11651066" y="366114"/>
          <a:ext cx="3520420" cy="7300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86845</xdr:colOff>
      <xdr:row>46</xdr:row>
      <xdr:rowOff>119531</xdr:rowOff>
    </xdr:from>
    <xdr:to>
      <xdr:col>10</xdr:col>
      <xdr:colOff>1013112</xdr:colOff>
      <xdr:row>65</xdr:row>
      <xdr:rowOff>181162</xdr:rowOff>
    </xdr:to>
    <xdr:grpSp>
      <xdr:nvGrpSpPr>
        <xdr:cNvPr id="2" name="Grupo 1">
          <a:extLst>
            <a:ext uri="{FF2B5EF4-FFF2-40B4-BE49-F238E27FC236}">
              <a16:creationId xmlns:a16="http://schemas.microsoft.com/office/drawing/2014/main" id="{0ACBB50A-8556-4D64-89F7-9725A47954A3}"/>
            </a:ext>
          </a:extLst>
        </xdr:cNvPr>
        <xdr:cNvGrpSpPr/>
      </xdr:nvGrpSpPr>
      <xdr:grpSpPr>
        <a:xfrm>
          <a:off x="344580" y="9409207"/>
          <a:ext cx="8568679" cy="3681131"/>
          <a:chOff x="4538382" y="12363825"/>
          <a:chExt cx="9832162" cy="3641911"/>
        </a:xfrm>
      </xdr:grpSpPr>
      <xdr:sp macro="" textlink="">
        <xdr:nvSpPr>
          <xdr:cNvPr id="3" name="CuadroTexto 2">
            <a:extLst>
              <a:ext uri="{FF2B5EF4-FFF2-40B4-BE49-F238E27FC236}">
                <a16:creationId xmlns:a16="http://schemas.microsoft.com/office/drawing/2014/main" id="{2EE91FFD-DC25-4D2D-86B0-5D18B8F1F006}"/>
              </a:ext>
            </a:extLst>
          </xdr:cNvPr>
          <xdr:cNvSpPr txBox="1"/>
        </xdr:nvSpPr>
        <xdr:spPr>
          <a:xfrm>
            <a:off x="4538382" y="12363825"/>
            <a:ext cx="9832162" cy="3641911"/>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4" name="Gráfico 3">
            <a:extLst>
              <a:ext uri="{FF2B5EF4-FFF2-40B4-BE49-F238E27FC236}">
                <a16:creationId xmlns:a16="http://schemas.microsoft.com/office/drawing/2014/main" id="{71CED2E0-20F6-4660-86DA-257829AB4F4A}"/>
              </a:ext>
            </a:extLst>
          </xdr:cNvPr>
          <xdr:cNvGraphicFramePr>
            <a:graphicFrameLocks/>
          </xdr:cNvGraphicFramePr>
        </xdr:nvGraphicFramePr>
        <xdr:xfrm>
          <a:off x="4616441" y="12452490"/>
          <a:ext cx="7280007" cy="3384543"/>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 name="CuadroTexto 4">
            <a:extLst>
              <a:ext uri="{FF2B5EF4-FFF2-40B4-BE49-F238E27FC236}">
                <a16:creationId xmlns:a16="http://schemas.microsoft.com/office/drawing/2014/main" id="{895C36ED-1E34-4291-957D-91E9BAB24B67}"/>
              </a:ext>
            </a:extLst>
          </xdr:cNvPr>
          <xdr:cNvSpPr txBox="1"/>
        </xdr:nvSpPr>
        <xdr:spPr>
          <a:xfrm>
            <a:off x="11836190" y="12896964"/>
            <a:ext cx="2260599" cy="2697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A measure of greenhouse gas emissions, such as CO</a:t>
            </a:r>
            <a:r>
              <a:rPr lang="es-CO" sz="1100" b="1" i="0" u="none" strike="noStrike" baseline="-25000">
                <a:solidFill>
                  <a:schemeClr val="tx1"/>
                </a:solidFill>
                <a:effectLst/>
                <a:latin typeface="Palatino Linotype" panose="02040502050505030304" pitchFamily="18" charset="0"/>
                <a:ea typeface="+mn-ea"/>
                <a:cs typeface="+mn-cs"/>
              </a:rPr>
              <a:t>2</a:t>
            </a:r>
            <a:r>
              <a:rPr lang="es-CO" sz="1100" b="1" i="0" u="none" strike="noStrike">
                <a:solidFill>
                  <a:schemeClr val="tx1"/>
                </a:solidFill>
                <a:effectLst/>
                <a:latin typeface="Palatino Linotype" panose="02040502050505030304" pitchFamily="18" charset="0"/>
                <a:ea typeface="+mn-ea"/>
                <a:cs typeface="+mn-cs"/>
              </a:rPr>
              <a:t> and methane. These emissions are causing an increase in the Earth’s absorption of radiation emitted by the sun, increasing the greenhouse effect. This can in turn have adverse impacts on ecosystem health, human health and material welfare.</a:t>
            </a:r>
            <a:endParaRPr lang="es-MX" sz="1100">
              <a:latin typeface="Palatino Linotype" panose="02040502050505030304" pitchFamily="18" charset="0"/>
            </a:endParaRPr>
          </a:p>
        </xdr:txBody>
      </xdr:sp>
    </xdr:grpSp>
    <xdr:clientData/>
  </xdr:twoCellAnchor>
  <xdr:twoCellAnchor>
    <xdr:from>
      <xdr:col>0</xdr:col>
      <xdr:colOff>234857</xdr:colOff>
      <xdr:row>110</xdr:row>
      <xdr:rowOff>31755</xdr:rowOff>
    </xdr:from>
    <xdr:to>
      <xdr:col>23</xdr:col>
      <xdr:colOff>76106</xdr:colOff>
      <xdr:row>132</xdr:row>
      <xdr:rowOff>54402</xdr:rowOff>
    </xdr:to>
    <xdr:grpSp>
      <xdr:nvGrpSpPr>
        <xdr:cNvPr id="6" name="Grupo 5">
          <a:extLst>
            <a:ext uri="{FF2B5EF4-FFF2-40B4-BE49-F238E27FC236}">
              <a16:creationId xmlns:a16="http://schemas.microsoft.com/office/drawing/2014/main" id="{0B5D01F7-FDF3-470F-831D-88BB03BBC12E}"/>
            </a:ext>
          </a:extLst>
        </xdr:cNvPr>
        <xdr:cNvGrpSpPr/>
      </xdr:nvGrpSpPr>
      <xdr:grpSpPr>
        <a:xfrm>
          <a:off x="234857" y="21547049"/>
          <a:ext cx="15854455" cy="4247265"/>
          <a:chOff x="23009412" y="20245295"/>
          <a:chExt cx="17484911" cy="4127500"/>
        </a:xfrm>
      </xdr:grpSpPr>
      <xdr:sp macro="" textlink="">
        <xdr:nvSpPr>
          <xdr:cNvPr id="7" name="CuadroTexto 6">
            <a:extLst>
              <a:ext uri="{FF2B5EF4-FFF2-40B4-BE49-F238E27FC236}">
                <a16:creationId xmlns:a16="http://schemas.microsoft.com/office/drawing/2014/main" id="{9EA9031F-4468-4BF5-A8E6-8A235ED2C4AF}"/>
              </a:ext>
            </a:extLst>
          </xdr:cNvPr>
          <xdr:cNvSpPr txBox="1"/>
        </xdr:nvSpPr>
        <xdr:spPr>
          <a:xfrm>
            <a:off x="23009412" y="20245295"/>
            <a:ext cx="17484911" cy="412750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8" name="Gráfico 7">
            <a:extLst>
              <a:ext uri="{FF2B5EF4-FFF2-40B4-BE49-F238E27FC236}">
                <a16:creationId xmlns:a16="http://schemas.microsoft.com/office/drawing/2014/main" id="{889CC661-F1D9-4843-B991-24276A407DD5}"/>
              </a:ext>
            </a:extLst>
          </xdr:cNvPr>
          <xdr:cNvGraphicFramePr>
            <a:graphicFrameLocks/>
          </xdr:cNvGraphicFramePr>
        </xdr:nvGraphicFramePr>
        <xdr:xfrm>
          <a:off x="23059181" y="20564679"/>
          <a:ext cx="7610236" cy="341741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9" name="Gráfico 8">
            <a:extLst>
              <a:ext uri="{FF2B5EF4-FFF2-40B4-BE49-F238E27FC236}">
                <a16:creationId xmlns:a16="http://schemas.microsoft.com/office/drawing/2014/main" id="{54E2DFE4-7114-4EEA-8C91-827E6E7842F7}"/>
              </a:ext>
            </a:extLst>
          </xdr:cNvPr>
          <xdr:cNvGraphicFramePr>
            <a:graphicFrameLocks/>
          </xdr:cNvGraphicFramePr>
        </xdr:nvGraphicFramePr>
        <xdr:xfrm>
          <a:off x="30437952" y="20522454"/>
          <a:ext cx="7680179" cy="3417414"/>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0" name="CuadroTexto 9">
            <a:extLst>
              <a:ext uri="{FF2B5EF4-FFF2-40B4-BE49-F238E27FC236}">
                <a16:creationId xmlns:a16="http://schemas.microsoft.com/office/drawing/2014/main" id="{C6F4E170-6BAA-4988-9C1C-DD299A3D9914}"/>
              </a:ext>
            </a:extLst>
          </xdr:cNvPr>
          <xdr:cNvSpPr txBox="1"/>
        </xdr:nvSpPr>
        <xdr:spPr>
          <a:xfrm>
            <a:off x="38043043" y="20291983"/>
            <a:ext cx="2260599" cy="40469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Eutrophication covers all potential impacts of excessively high levels of macronutrients, the most important of which include nitrogen (N) and phosphorus (P). Nutrient enrichment can cause an undesirable shift in species composition and elevated biomass production in both aquatic and terrestrial ecosystems (e.g., potentially toxic algal blooms). In aquatic ecosystems, increased biomass production may lead to depressed oxygen levels because of the additional consumption of oxygen in biomass decomposition.</a:t>
            </a:r>
            <a:endParaRPr lang="es-MX" sz="1050">
              <a:latin typeface="Palatino Linotype" panose="02040502050505030304" pitchFamily="18" charset="0"/>
            </a:endParaRPr>
          </a:p>
        </xdr:txBody>
      </xdr:sp>
    </xdr:grpSp>
    <xdr:clientData/>
  </xdr:twoCellAnchor>
  <xdr:twoCellAnchor>
    <xdr:from>
      <xdr:col>10</xdr:col>
      <xdr:colOff>1332556</xdr:colOff>
      <xdr:row>68</xdr:row>
      <xdr:rowOff>147334</xdr:rowOff>
    </xdr:from>
    <xdr:to>
      <xdr:col>29</xdr:col>
      <xdr:colOff>285750</xdr:colOff>
      <xdr:row>88</xdr:row>
      <xdr:rowOff>48957</xdr:rowOff>
    </xdr:to>
    <xdr:grpSp>
      <xdr:nvGrpSpPr>
        <xdr:cNvPr id="11" name="Grupo 10">
          <a:extLst>
            <a:ext uri="{FF2B5EF4-FFF2-40B4-BE49-F238E27FC236}">
              <a16:creationId xmlns:a16="http://schemas.microsoft.com/office/drawing/2014/main" id="{E425D4D2-6758-4CA6-96F6-F36A18FC36EF}"/>
            </a:ext>
          </a:extLst>
        </xdr:cNvPr>
        <xdr:cNvGrpSpPr/>
      </xdr:nvGrpSpPr>
      <xdr:grpSpPr>
        <a:xfrm>
          <a:off x="9232703" y="13628010"/>
          <a:ext cx="9072106" cy="3745241"/>
          <a:chOff x="336176" y="19554265"/>
          <a:chExt cx="10116855" cy="3641911"/>
        </a:xfrm>
      </xdr:grpSpPr>
      <xdr:sp macro="" textlink="">
        <xdr:nvSpPr>
          <xdr:cNvPr id="12" name="CuadroTexto 11">
            <a:extLst>
              <a:ext uri="{FF2B5EF4-FFF2-40B4-BE49-F238E27FC236}">
                <a16:creationId xmlns:a16="http://schemas.microsoft.com/office/drawing/2014/main" id="{FC02EEF8-954B-4E13-94EC-45939C3C67BF}"/>
              </a:ext>
            </a:extLst>
          </xdr:cNvPr>
          <xdr:cNvSpPr txBox="1"/>
        </xdr:nvSpPr>
        <xdr:spPr>
          <a:xfrm>
            <a:off x="336176" y="19554265"/>
            <a:ext cx="10116855" cy="3641911"/>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13" name="Gráfico 12">
            <a:extLst>
              <a:ext uri="{FF2B5EF4-FFF2-40B4-BE49-F238E27FC236}">
                <a16:creationId xmlns:a16="http://schemas.microsoft.com/office/drawing/2014/main" id="{D4B3553D-B9BF-4008-8141-95F5D73FC459}"/>
              </a:ext>
            </a:extLst>
          </xdr:cNvPr>
          <xdr:cNvGraphicFramePr>
            <a:graphicFrameLocks/>
          </xdr:cNvGraphicFramePr>
        </xdr:nvGraphicFramePr>
        <xdr:xfrm>
          <a:off x="448234" y="19642417"/>
          <a:ext cx="7392067" cy="3400979"/>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4" name="CuadroTexto 13">
            <a:extLst>
              <a:ext uri="{FF2B5EF4-FFF2-40B4-BE49-F238E27FC236}">
                <a16:creationId xmlns:a16="http://schemas.microsoft.com/office/drawing/2014/main" id="{74D67989-9A2C-49D3-AB1C-2481A10F5127}"/>
              </a:ext>
            </a:extLst>
          </xdr:cNvPr>
          <xdr:cNvSpPr txBox="1"/>
        </xdr:nvSpPr>
        <xdr:spPr>
          <a:xfrm>
            <a:off x="7867876" y="19940348"/>
            <a:ext cx="2517331" cy="2715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A measure of emissions that cause acidifying effects to the environment. The acidification potential is a measure of a molecule’s capacity to increase the hydrogen ion (H</a:t>
            </a:r>
            <a:r>
              <a:rPr lang="es-CO" sz="1100" b="1" i="0" u="none" strike="noStrike" baseline="30000">
                <a:solidFill>
                  <a:schemeClr val="tx1"/>
                </a:solidFill>
                <a:effectLst/>
                <a:latin typeface="Palatino Linotype" panose="02040502050505030304" pitchFamily="18" charset="0"/>
                <a:ea typeface="+mn-ea"/>
                <a:cs typeface="+mn-cs"/>
              </a:rPr>
              <a:t>+</a:t>
            </a:r>
            <a:r>
              <a:rPr lang="es-CO" sz="1100" b="1" i="0" u="none" strike="noStrike">
                <a:solidFill>
                  <a:schemeClr val="tx1"/>
                </a:solidFill>
                <a:effectLst/>
                <a:latin typeface="Palatino Linotype" panose="02040502050505030304" pitchFamily="18" charset="0"/>
                <a:ea typeface="+mn-ea"/>
                <a:cs typeface="+mn-cs"/>
              </a:rPr>
              <a:t>) concentration in the presence of water, thus decreasing the pH value (e.g., acid rain). Potential effects include fish mortality, forest decline and the deterioration of building materials.</a:t>
            </a:r>
            <a:endParaRPr lang="es-MX" sz="1100">
              <a:latin typeface="Palatino Linotype" panose="02040502050505030304" pitchFamily="18" charset="0"/>
            </a:endParaRPr>
          </a:p>
        </xdr:txBody>
      </xdr:sp>
    </xdr:grpSp>
    <xdr:clientData/>
  </xdr:twoCellAnchor>
  <xdr:twoCellAnchor>
    <xdr:from>
      <xdr:col>10</xdr:col>
      <xdr:colOff>1325562</xdr:colOff>
      <xdr:row>89</xdr:row>
      <xdr:rowOff>99218</xdr:rowOff>
    </xdr:from>
    <xdr:to>
      <xdr:col>29</xdr:col>
      <xdr:colOff>254000</xdr:colOff>
      <xdr:row>108</xdr:row>
      <xdr:rowOff>119062</xdr:rowOff>
    </xdr:to>
    <xdr:grpSp>
      <xdr:nvGrpSpPr>
        <xdr:cNvPr id="15" name="Grupo 14">
          <a:extLst>
            <a:ext uri="{FF2B5EF4-FFF2-40B4-BE49-F238E27FC236}">
              <a16:creationId xmlns:a16="http://schemas.microsoft.com/office/drawing/2014/main" id="{E3ACCA51-EF53-40F4-9E4A-895AA16DE592}"/>
            </a:ext>
          </a:extLst>
        </xdr:cNvPr>
        <xdr:cNvGrpSpPr/>
      </xdr:nvGrpSpPr>
      <xdr:grpSpPr>
        <a:xfrm>
          <a:off x="9225709" y="17614012"/>
          <a:ext cx="9047350" cy="3639344"/>
          <a:chOff x="29170312" y="11787187"/>
          <a:chExt cx="8786813" cy="3643313"/>
        </a:xfrm>
      </xdr:grpSpPr>
      <xdr:sp macro="" textlink="">
        <xdr:nvSpPr>
          <xdr:cNvPr id="16" name="CuadroTexto 15">
            <a:extLst>
              <a:ext uri="{FF2B5EF4-FFF2-40B4-BE49-F238E27FC236}">
                <a16:creationId xmlns:a16="http://schemas.microsoft.com/office/drawing/2014/main" id="{BB5769B0-A265-4C29-B503-214941080441}"/>
              </a:ext>
            </a:extLst>
          </xdr:cNvPr>
          <xdr:cNvSpPr txBox="1"/>
        </xdr:nvSpPr>
        <xdr:spPr>
          <a:xfrm>
            <a:off x="29170312" y="11787187"/>
            <a:ext cx="8786813" cy="3643313"/>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17" name="Gráfico 16">
            <a:extLst>
              <a:ext uri="{FF2B5EF4-FFF2-40B4-BE49-F238E27FC236}">
                <a16:creationId xmlns:a16="http://schemas.microsoft.com/office/drawing/2014/main" id="{4F39DF42-35E5-4F62-81C5-68F078BFA956}"/>
              </a:ext>
            </a:extLst>
          </xdr:cNvPr>
          <xdr:cNvGraphicFramePr/>
        </xdr:nvGraphicFramePr>
        <xdr:xfrm>
          <a:off x="29378618" y="11859404"/>
          <a:ext cx="6412147" cy="3468214"/>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8" name="CuadroTexto 17">
            <a:extLst>
              <a:ext uri="{FF2B5EF4-FFF2-40B4-BE49-F238E27FC236}">
                <a16:creationId xmlns:a16="http://schemas.microsoft.com/office/drawing/2014/main" id="{0F1DD564-F2BD-488D-AC13-36861DF470EA}"/>
              </a:ext>
            </a:extLst>
          </xdr:cNvPr>
          <xdr:cNvSpPr txBox="1"/>
        </xdr:nvSpPr>
        <xdr:spPr>
          <a:xfrm>
            <a:off x="35849718" y="12108656"/>
            <a:ext cx="1985238" cy="2786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A measure of particulate matter emissions and precursors to secondary particulates, such as SO2 and NOx from sources like fossil fuel combustion, wood combustion and dust particles from roads and fields. Particulate matter causes negative human health effects, including respiratory illness and an increase in overall mortality rates.</a:t>
            </a:r>
            <a:endParaRPr lang="es-MX" sz="1050">
              <a:latin typeface="Palatino Linotype" panose="02040502050505030304" pitchFamily="18" charset="0"/>
            </a:endParaRPr>
          </a:p>
        </xdr:txBody>
      </xdr:sp>
    </xdr:grpSp>
    <xdr:clientData/>
  </xdr:twoCellAnchor>
  <xdr:twoCellAnchor>
    <xdr:from>
      <xdr:col>0</xdr:col>
      <xdr:colOff>254000</xdr:colOff>
      <xdr:row>133</xdr:row>
      <xdr:rowOff>142875</xdr:rowOff>
    </xdr:from>
    <xdr:to>
      <xdr:col>23</xdr:col>
      <xdr:colOff>95249</xdr:colOff>
      <xdr:row>153</xdr:row>
      <xdr:rowOff>127000</xdr:rowOff>
    </xdr:to>
    <xdr:grpSp>
      <xdr:nvGrpSpPr>
        <xdr:cNvPr id="19" name="Grupo 18">
          <a:extLst>
            <a:ext uri="{FF2B5EF4-FFF2-40B4-BE49-F238E27FC236}">
              <a16:creationId xmlns:a16="http://schemas.microsoft.com/office/drawing/2014/main" id="{C5238152-7C5C-445A-B977-4BD2C9128AB9}"/>
            </a:ext>
          </a:extLst>
        </xdr:cNvPr>
        <xdr:cNvGrpSpPr/>
      </xdr:nvGrpSpPr>
      <xdr:grpSpPr>
        <a:xfrm>
          <a:off x="254000" y="26073287"/>
          <a:ext cx="15854455" cy="3827742"/>
          <a:chOff x="571500" y="23764875"/>
          <a:chExt cx="15335249" cy="3825875"/>
        </a:xfrm>
      </xdr:grpSpPr>
      <xdr:sp macro="" textlink="">
        <xdr:nvSpPr>
          <xdr:cNvPr id="20" name="CuadroTexto 19">
            <a:extLst>
              <a:ext uri="{FF2B5EF4-FFF2-40B4-BE49-F238E27FC236}">
                <a16:creationId xmlns:a16="http://schemas.microsoft.com/office/drawing/2014/main" id="{75C8E963-F5A5-406D-81D6-1EED8B5D359A}"/>
              </a:ext>
            </a:extLst>
          </xdr:cNvPr>
          <xdr:cNvSpPr txBox="1"/>
        </xdr:nvSpPr>
        <xdr:spPr>
          <a:xfrm>
            <a:off x="571500" y="23764875"/>
            <a:ext cx="15335249" cy="3825875"/>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21" name="Gráfico 20">
            <a:extLst>
              <a:ext uri="{FF2B5EF4-FFF2-40B4-BE49-F238E27FC236}">
                <a16:creationId xmlns:a16="http://schemas.microsoft.com/office/drawing/2014/main" id="{66246586-904A-4638-8B4D-BB7304039B7D}"/>
              </a:ext>
            </a:extLst>
          </xdr:cNvPr>
          <xdr:cNvGraphicFramePr>
            <a:graphicFrameLocks/>
          </xdr:cNvGraphicFramePr>
        </xdr:nvGraphicFramePr>
        <xdr:xfrm>
          <a:off x="679824" y="23911858"/>
          <a:ext cx="6472250" cy="345551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2" name="Gráfico 21">
            <a:extLst>
              <a:ext uri="{FF2B5EF4-FFF2-40B4-BE49-F238E27FC236}">
                <a16:creationId xmlns:a16="http://schemas.microsoft.com/office/drawing/2014/main" id="{3FE9AC7B-A5BA-48AD-9729-59F5A6EC4424}"/>
              </a:ext>
            </a:extLst>
          </xdr:cNvPr>
          <xdr:cNvGraphicFramePr>
            <a:graphicFrameLocks/>
          </xdr:cNvGraphicFramePr>
        </xdr:nvGraphicFramePr>
        <xdr:xfrm>
          <a:off x="7224059" y="23900653"/>
          <a:ext cx="6632271" cy="3468215"/>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23" name="CuadroTexto 22">
            <a:extLst>
              <a:ext uri="{FF2B5EF4-FFF2-40B4-BE49-F238E27FC236}">
                <a16:creationId xmlns:a16="http://schemas.microsoft.com/office/drawing/2014/main" id="{27BF52A4-6529-461D-8DC0-7C51F73CB295}"/>
              </a:ext>
            </a:extLst>
          </xdr:cNvPr>
          <xdr:cNvSpPr txBox="1"/>
        </xdr:nvSpPr>
        <xdr:spPr>
          <a:xfrm>
            <a:off x="13827125" y="24320500"/>
            <a:ext cx="1982672" cy="2746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A measure of emissions of precursors that contribute to ground level smog formation (mainly ozone O3), produced by the reaction of VOC and carbon monoxide in the presence of nitrogen oxides under the influence of UV light. Ground level ozone can be detrimental to human health and ecosystems and may also damage crops.</a:t>
            </a:r>
            <a:endParaRPr lang="es-MX" sz="1050">
              <a:latin typeface="Palatino Linotype" panose="02040502050505030304" pitchFamily="18" charset="0"/>
            </a:endParaRPr>
          </a:p>
        </xdr:txBody>
      </xdr:sp>
    </xdr:grpSp>
    <xdr:clientData/>
  </xdr:twoCellAnchor>
  <xdr:twoCellAnchor>
    <xdr:from>
      <xdr:col>0</xdr:col>
      <xdr:colOff>250826</xdr:colOff>
      <xdr:row>68</xdr:row>
      <xdr:rowOff>165100</xdr:rowOff>
    </xdr:from>
    <xdr:to>
      <xdr:col>10</xdr:col>
      <xdr:colOff>981076</xdr:colOff>
      <xdr:row>88</xdr:row>
      <xdr:rowOff>26194</xdr:rowOff>
    </xdr:to>
    <xdr:grpSp>
      <xdr:nvGrpSpPr>
        <xdr:cNvPr id="24" name="Grupo 23">
          <a:extLst>
            <a:ext uri="{FF2B5EF4-FFF2-40B4-BE49-F238E27FC236}">
              <a16:creationId xmlns:a16="http://schemas.microsoft.com/office/drawing/2014/main" id="{1E84EE2F-74D4-4D5F-865E-925E78197289}"/>
            </a:ext>
          </a:extLst>
        </xdr:cNvPr>
        <xdr:cNvGrpSpPr/>
      </xdr:nvGrpSpPr>
      <xdr:grpSpPr>
        <a:xfrm>
          <a:off x="250826" y="13645776"/>
          <a:ext cx="8630397" cy="3704712"/>
          <a:chOff x="-552449" y="20955000"/>
          <a:chExt cx="8683625" cy="3677444"/>
        </a:xfrm>
      </xdr:grpSpPr>
      <xdr:sp macro="" textlink="">
        <xdr:nvSpPr>
          <xdr:cNvPr id="25" name="CuadroTexto 24">
            <a:extLst>
              <a:ext uri="{FF2B5EF4-FFF2-40B4-BE49-F238E27FC236}">
                <a16:creationId xmlns:a16="http://schemas.microsoft.com/office/drawing/2014/main" id="{35A3C093-ACAE-442B-A340-4AB975784479}"/>
              </a:ext>
            </a:extLst>
          </xdr:cNvPr>
          <xdr:cNvSpPr txBox="1"/>
        </xdr:nvSpPr>
        <xdr:spPr>
          <a:xfrm>
            <a:off x="-552449" y="20955000"/>
            <a:ext cx="8683625" cy="3677444"/>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26" name="Gráfico 25">
            <a:extLst>
              <a:ext uri="{FF2B5EF4-FFF2-40B4-BE49-F238E27FC236}">
                <a16:creationId xmlns:a16="http://schemas.microsoft.com/office/drawing/2014/main" id="{EF1C331C-C02D-4F35-B0A3-7D055EB2B540}"/>
              </a:ext>
            </a:extLst>
          </xdr:cNvPr>
          <xdr:cNvGraphicFramePr>
            <a:graphicFrameLocks/>
          </xdr:cNvGraphicFramePr>
        </xdr:nvGraphicFramePr>
        <xdr:xfrm>
          <a:off x="-483347" y="20995528"/>
          <a:ext cx="6433777" cy="3506315"/>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27" name="CuadroTexto 26">
            <a:extLst>
              <a:ext uri="{FF2B5EF4-FFF2-40B4-BE49-F238E27FC236}">
                <a16:creationId xmlns:a16="http://schemas.microsoft.com/office/drawing/2014/main" id="{14347340-D263-4B58-8B9E-718A3DDD9F66}"/>
              </a:ext>
            </a:extLst>
          </xdr:cNvPr>
          <xdr:cNvSpPr txBox="1"/>
        </xdr:nvSpPr>
        <xdr:spPr>
          <a:xfrm>
            <a:off x="5980329" y="21309280"/>
            <a:ext cx="1992197" cy="2752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A measure of air emissions that contribute to the depletion of the stratospheric ozone layer (i.e., the ozone hole). CFCs, halons and HCFCs are the major causes of ozone depletion. Depletion of the ozone leads to higher levels of UVB ultraviolet rays reaching the Earth’s surface with detrimental effects on humans and plants.</a:t>
            </a:r>
            <a:endParaRPr lang="es-MX" sz="1050">
              <a:latin typeface="Palatino Linotype" panose="02040502050505030304" pitchFamily="18" charset="0"/>
            </a:endParaRPr>
          </a:p>
        </xdr:txBody>
      </xdr:sp>
    </xdr:grpSp>
    <xdr:clientData/>
  </xdr:twoCellAnchor>
  <xdr:twoCellAnchor>
    <xdr:from>
      <xdr:col>1</xdr:col>
      <xdr:colOff>1732</xdr:colOff>
      <xdr:row>177</xdr:row>
      <xdr:rowOff>56283</xdr:rowOff>
    </xdr:from>
    <xdr:to>
      <xdr:col>34</xdr:col>
      <xdr:colOff>609600</xdr:colOff>
      <xdr:row>196</xdr:row>
      <xdr:rowOff>127000</xdr:rowOff>
    </xdr:to>
    <xdr:grpSp>
      <xdr:nvGrpSpPr>
        <xdr:cNvPr id="28" name="Grupo 27">
          <a:extLst>
            <a:ext uri="{FF2B5EF4-FFF2-40B4-BE49-F238E27FC236}">
              <a16:creationId xmlns:a16="http://schemas.microsoft.com/office/drawing/2014/main" id="{392E57CD-0D2B-4AB0-A911-A35A3870DB3D}"/>
            </a:ext>
          </a:extLst>
        </xdr:cNvPr>
        <xdr:cNvGrpSpPr/>
      </xdr:nvGrpSpPr>
      <xdr:grpSpPr>
        <a:xfrm>
          <a:off x="259467" y="34402312"/>
          <a:ext cx="22280045" cy="3690217"/>
          <a:chOff x="476250" y="32500454"/>
          <a:chExt cx="21637625" cy="3690217"/>
        </a:xfrm>
      </xdr:grpSpPr>
      <xdr:sp macro="" textlink="">
        <xdr:nvSpPr>
          <xdr:cNvPr id="29" name="CuadroTexto 28">
            <a:extLst>
              <a:ext uri="{FF2B5EF4-FFF2-40B4-BE49-F238E27FC236}">
                <a16:creationId xmlns:a16="http://schemas.microsoft.com/office/drawing/2014/main" id="{017A2780-AA35-48FF-9877-1E399432AC1D}"/>
              </a:ext>
            </a:extLst>
          </xdr:cNvPr>
          <xdr:cNvSpPr txBox="1"/>
        </xdr:nvSpPr>
        <xdr:spPr>
          <a:xfrm>
            <a:off x="476250" y="32500454"/>
            <a:ext cx="21637625" cy="3690217"/>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30" name="Gráfico 29">
            <a:extLst>
              <a:ext uri="{FF2B5EF4-FFF2-40B4-BE49-F238E27FC236}">
                <a16:creationId xmlns:a16="http://schemas.microsoft.com/office/drawing/2014/main" id="{E3C819BD-2BE1-48AB-A43E-6C06484DB7B4}"/>
              </a:ext>
            </a:extLst>
          </xdr:cNvPr>
          <xdr:cNvGraphicFramePr>
            <a:graphicFrameLocks/>
          </xdr:cNvGraphicFramePr>
        </xdr:nvGraphicFramePr>
        <xdr:xfrm>
          <a:off x="530699" y="32580326"/>
          <a:ext cx="6538079" cy="3468214"/>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31" name="Gráfico 30">
            <a:extLst>
              <a:ext uri="{FF2B5EF4-FFF2-40B4-BE49-F238E27FC236}">
                <a16:creationId xmlns:a16="http://schemas.microsoft.com/office/drawing/2014/main" id="{6A38DB67-347A-496E-A649-3B6E1B61ECCD}"/>
              </a:ext>
            </a:extLst>
          </xdr:cNvPr>
          <xdr:cNvGraphicFramePr>
            <a:graphicFrameLocks/>
          </xdr:cNvGraphicFramePr>
        </xdr:nvGraphicFramePr>
        <xdr:xfrm>
          <a:off x="13523733" y="32545057"/>
          <a:ext cx="6675757" cy="3531714"/>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32" name="Gráfico 31">
            <a:extLst>
              <a:ext uri="{FF2B5EF4-FFF2-40B4-BE49-F238E27FC236}">
                <a16:creationId xmlns:a16="http://schemas.microsoft.com/office/drawing/2014/main" id="{7CCED778-61D6-4C4C-8D50-82E984B0F27A}"/>
              </a:ext>
            </a:extLst>
          </xdr:cNvPr>
          <xdr:cNvGraphicFramePr>
            <a:graphicFrameLocks/>
          </xdr:cNvGraphicFramePr>
        </xdr:nvGraphicFramePr>
        <xdr:xfrm>
          <a:off x="6964444" y="32511813"/>
          <a:ext cx="6296112" cy="3484649"/>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33" name="CuadroTexto 32">
            <a:extLst>
              <a:ext uri="{FF2B5EF4-FFF2-40B4-BE49-F238E27FC236}">
                <a16:creationId xmlns:a16="http://schemas.microsoft.com/office/drawing/2014/main" id="{8B394494-3C7F-493C-884F-A263EAC7AD0C}"/>
              </a:ext>
            </a:extLst>
          </xdr:cNvPr>
          <xdr:cNvSpPr txBox="1"/>
        </xdr:nvSpPr>
        <xdr:spPr>
          <a:xfrm>
            <a:off x="19997145" y="32957944"/>
            <a:ext cx="1858426" cy="2746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Environmental toxicity is measured as three separate impact categories which examine freshwater, marine and land. The emission of some substances, such as heavy metals, can have impacts on the ecosystem. Assessment of toxicity has been based on maximum tolerable concentrations in water for ecosystems.</a:t>
            </a:r>
            <a:endParaRPr lang="es-MX" sz="1050">
              <a:latin typeface="Palatino Linotype" panose="02040502050505030304" pitchFamily="18" charset="0"/>
            </a:endParaRPr>
          </a:p>
        </xdr:txBody>
      </xdr:sp>
    </xdr:grpSp>
    <xdr:clientData/>
  </xdr:twoCellAnchor>
  <xdr:twoCellAnchor>
    <xdr:from>
      <xdr:col>1</xdr:col>
      <xdr:colOff>6804</xdr:colOff>
      <xdr:row>155</xdr:row>
      <xdr:rowOff>79376</xdr:rowOff>
    </xdr:from>
    <xdr:to>
      <xdr:col>23</xdr:col>
      <xdr:colOff>114300</xdr:colOff>
      <xdr:row>175</xdr:row>
      <xdr:rowOff>68450</xdr:rowOff>
    </xdr:to>
    <xdr:grpSp>
      <xdr:nvGrpSpPr>
        <xdr:cNvPr id="34" name="Grupo 33">
          <a:extLst>
            <a:ext uri="{FF2B5EF4-FFF2-40B4-BE49-F238E27FC236}">
              <a16:creationId xmlns:a16="http://schemas.microsoft.com/office/drawing/2014/main" id="{1341B0B4-CFAB-4D71-8117-764EB07451E8}"/>
            </a:ext>
          </a:extLst>
        </xdr:cNvPr>
        <xdr:cNvGrpSpPr/>
      </xdr:nvGrpSpPr>
      <xdr:grpSpPr>
        <a:xfrm>
          <a:off x="264539" y="30234405"/>
          <a:ext cx="15862967" cy="3799074"/>
          <a:chOff x="1260929" y="36195001"/>
          <a:chExt cx="15122072" cy="3799074"/>
        </a:xfrm>
      </xdr:grpSpPr>
      <xdr:sp macro="" textlink="">
        <xdr:nvSpPr>
          <xdr:cNvPr id="35" name="CuadroTexto 34">
            <a:extLst>
              <a:ext uri="{FF2B5EF4-FFF2-40B4-BE49-F238E27FC236}">
                <a16:creationId xmlns:a16="http://schemas.microsoft.com/office/drawing/2014/main" id="{98C71AB6-153A-4F17-93B5-6489B4C656FA}"/>
              </a:ext>
            </a:extLst>
          </xdr:cNvPr>
          <xdr:cNvSpPr txBox="1"/>
        </xdr:nvSpPr>
        <xdr:spPr>
          <a:xfrm>
            <a:off x="1260929" y="36195001"/>
            <a:ext cx="15122072" cy="3799074"/>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36" name="Gráfico 35">
            <a:extLst>
              <a:ext uri="{FF2B5EF4-FFF2-40B4-BE49-F238E27FC236}">
                <a16:creationId xmlns:a16="http://schemas.microsoft.com/office/drawing/2014/main" id="{0ACBDC6F-4D37-4B53-9DBD-6FFCA46EA5BF}"/>
              </a:ext>
            </a:extLst>
          </xdr:cNvPr>
          <xdr:cNvGraphicFramePr>
            <a:graphicFrameLocks/>
          </xdr:cNvGraphicFramePr>
        </xdr:nvGraphicFramePr>
        <xdr:xfrm>
          <a:off x="1309381" y="36389153"/>
          <a:ext cx="6310859" cy="3468214"/>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37" name="Gráfico 36">
            <a:extLst>
              <a:ext uri="{FF2B5EF4-FFF2-40B4-BE49-F238E27FC236}">
                <a16:creationId xmlns:a16="http://schemas.microsoft.com/office/drawing/2014/main" id="{52E8B552-0973-4DA5-A35D-5908BE6856FE}"/>
              </a:ext>
            </a:extLst>
          </xdr:cNvPr>
          <xdr:cNvGraphicFramePr>
            <a:graphicFrameLocks/>
          </xdr:cNvGraphicFramePr>
        </xdr:nvGraphicFramePr>
        <xdr:xfrm>
          <a:off x="7514478" y="36347158"/>
          <a:ext cx="6489859" cy="3484650"/>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38" name="CuadroTexto 37">
            <a:extLst>
              <a:ext uri="{FF2B5EF4-FFF2-40B4-BE49-F238E27FC236}">
                <a16:creationId xmlns:a16="http://schemas.microsoft.com/office/drawing/2014/main" id="{E2BF83F1-23D8-4EEC-96E4-F4D8ED475614}"/>
              </a:ext>
            </a:extLst>
          </xdr:cNvPr>
          <xdr:cNvSpPr txBox="1"/>
        </xdr:nvSpPr>
        <xdr:spPr>
          <a:xfrm>
            <a:off x="13813117" y="36391768"/>
            <a:ext cx="2479168" cy="35066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The Human Toxicity Potential is a calculated index that reflects the potential harm of a unit of chemical released into the environment, and it is based on both the inherent toxicity of a compound and its potential dose. These by-products, mainly arsenic, sodium dichromate, and hydrogen fluoride, are caused, for the most part, by electricity production from fossil sources. These are potentially dangerous chemicals to humans through inhalation, ingestion, and even contact. Cancer potency, for example, is an issue here. This impact category is measured in 1,4dichlorobenzene equivalents. </a:t>
            </a:r>
            <a:endParaRPr lang="es-MX" sz="1050">
              <a:latin typeface="Palatino Linotype" panose="02040502050505030304" pitchFamily="18" charset="0"/>
            </a:endParaRPr>
          </a:p>
        </xdr:txBody>
      </xdr:sp>
    </xdr:grpSp>
    <xdr:clientData/>
  </xdr:twoCellAnchor>
  <xdr:twoCellAnchor>
    <xdr:from>
      <xdr:col>0</xdr:col>
      <xdr:colOff>238125</xdr:colOff>
      <xdr:row>89</xdr:row>
      <xdr:rowOff>79375</xdr:rowOff>
    </xdr:from>
    <xdr:to>
      <xdr:col>10</xdr:col>
      <xdr:colOff>1087438</xdr:colOff>
      <xdr:row>108</xdr:row>
      <xdr:rowOff>99219</xdr:rowOff>
    </xdr:to>
    <xdr:grpSp>
      <xdr:nvGrpSpPr>
        <xdr:cNvPr id="39" name="Grupo 38">
          <a:extLst>
            <a:ext uri="{FF2B5EF4-FFF2-40B4-BE49-F238E27FC236}">
              <a16:creationId xmlns:a16="http://schemas.microsoft.com/office/drawing/2014/main" id="{3CB46195-527D-47EE-8D9D-3DA6B19F8982}"/>
            </a:ext>
          </a:extLst>
        </xdr:cNvPr>
        <xdr:cNvGrpSpPr/>
      </xdr:nvGrpSpPr>
      <xdr:grpSpPr>
        <a:xfrm>
          <a:off x="238125" y="17594169"/>
          <a:ext cx="8749460" cy="3639344"/>
          <a:chOff x="18415000" y="22193250"/>
          <a:chExt cx="8786813" cy="3639344"/>
        </a:xfrm>
      </xdr:grpSpPr>
      <xdr:sp macro="" textlink="">
        <xdr:nvSpPr>
          <xdr:cNvPr id="40" name="CuadroTexto 39">
            <a:extLst>
              <a:ext uri="{FF2B5EF4-FFF2-40B4-BE49-F238E27FC236}">
                <a16:creationId xmlns:a16="http://schemas.microsoft.com/office/drawing/2014/main" id="{6D76D53F-5B57-480A-A0F3-15AF06E6D30E}"/>
              </a:ext>
            </a:extLst>
          </xdr:cNvPr>
          <xdr:cNvSpPr txBox="1"/>
        </xdr:nvSpPr>
        <xdr:spPr>
          <a:xfrm>
            <a:off x="18415000" y="22193250"/>
            <a:ext cx="8786813" cy="3639344"/>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41" name="Gráfico 40">
            <a:extLst>
              <a:ext uri="{FF2B5EF4-FFF2-40B4-BE49-F238E27FC236}">
                <a16:creationId xmlns:a16="http://schemas.microsoft.com/office/drawing/2014/main" id="{B80B1D2C-13EE-4CC2-8736-9188E13E850B}"/>
              </a:ext>
            </a:extLst>
          </xdr:cNvPr>
          <xdr:cNvGraphicFramePr>
            <a:graphicFrameLocks/>
          </xdr:cNvGraphicFramePr>
        </xdr:nvGraphicFramePr>
        <xdr:xfrm>
          <a:off x="18494188" y="22265903"/>
          <a:ext cx="6281003" cy="3520134"/>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42" name="CuadroTexto 41">
            <a:extLst>
              <a:ext uri="{FF2B5EF4-FFF2-40B4-BE49-F238E27FC236}">
                <a16:creationId xmlns:a16="http://schemas.microsoft.com/office/drawing/2014/main" id="{2D1400F6-2AAA-45DC-A4AC-4B96268BE8A4}"/>
              </a:ext>
            </a:extLst>
          </xdr:cNvPr>
          <xdr:cNvSpPr txBox="1"/>
        </xdr:nvSpPr>
        <xdr:spPr>
          <a:xfrm>
            <a:off x="24653875" y="22367875"/>
            <a:ext cx="2540000" cy="3381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Ionising radiation is an impact category in LCA related to the damage to human health and ecosystems that is linked to the emissions of radionuclides throughout a product or building life cycle. In the building sector, they can be linked to the use of nuclear power in an electricity mix.   The category takes into account the radiation types </a:t>
            </a:r>
            <a:r>
              <a:rPr lang="el-GR" sz="1100" b="1" i="0" u="none" strike="noStrike">
                <a:solidFill>
                  <a:schemeClr val="tx1"/>
                </a:solidFill>
                <a:effectLst/>
                <a:latin typeface="Palatino Linotype" panose="02040502050505030304" pitchFamily="18" charset="0"/>
                <a:ea typeface="+mn-ea"/>
                <a:cs typeface="+mn-cs"/>
              </a:rPr>
              <a:t>α-, β-, γ-</a:t>
            </a:r>
            <a:r>
              <a:rPr lang="es-CO" sz="1100" b="1" i="0" u="none" strike="noStrike">
                <a:solidFill>
                  <a:schemeClr val="tx1"/>
                </a:solidFill>
                <a:effectLst/>
                <a:latin typeface="Palatino Linotype" panose="02040502050505030304" pitchFamily="18" charset="0"/>
                <a:ea typeface="+mn-ea"/>
                <a:cs typeface="+mn-cs"/>
              </a:rPr>
              <a:t>rays and neutrons. The characterization model considers the emissions and calculation of their radiation behaviour and burden based on detailed nuclear-physical knowledge. </a:t>
            </a:r>
            <a:endParaRPr lang="es-MX" sz="1050">
              <a:latin typeface="Palatino Linotype" panose="02040502050505030304" pitchFamily="18" charset="0"/>
            </a:endParaRPr>
          </a:p>
        </xdr:txBody>
      </xdr:sp>
    </xdr:grpSp>
    <xdr:clientData/>
  </xdr:twoCellAnchor>
  <xdr:twoCellAnchor>
    <xdr:from>
      <xdr:col>1</xdr:col>
      <xdr:colOff>10679</xdr:colOff>
      <xdr:row>199</xdr:row>
      <xdr:rowOff>38967</xdr:rowOff>
    </xdr:from>
    <xdr:to>
      <xdr:col>34</xdr:col>
      <xdr:colOff>607580</xdr:colOff>
      <xdr:row>218</xdr:row>
      <xdr:rowOff>70717</xdr:rowOff>
    </xdr:to>
    <xdr:grpSp>
      <xdr:nvGrpSpPr>
        <xdr:cNvPr id="43" name="Grupo 42">
          <a:extLst>
            <a:ext uri="{FF2B5EF4-FFF2-40B4-BE49-F238E27FC236}">
              <a16:creationId xmlns:a16="http://schemas.microsoft.com/office/drawing/2014/main" id="{9AF78814-9E4E-4FB3-9F78-98D61276D5B2}"/>
            </a:ext>
          </a:extLst>
        </xdr:cNvPr>
        <xdr:cNvGrpSpPr/>
      </xdr:nvGrpSpPr>
      <xdr:grpSpPr>
        <a:xfrm>
          <a:off x="268414" y="38575996"/>
          <a:ext cx="22269078" cy="3651250"/>
          <a:chOff x="21066124" y="19431001"/>
          <a:chExt cx="21685251" cy="3651250"/>
        </a:xfrm>
      </xdr:grpSpPr>
      <xdr:sp macro="" textlink="">
        <xdr:nvSpPr>
          <xdr:cNvPr id="44" name="CuadroTexto 43">
            <a:extLst>
              <a:ext uri="{FF2B5EF4-FFF2-40B4-BE49-F238E27FC236}">
                <a16:creationId xmlns:a16="http://schemas.microsoft.com/office/drawing/2014/main" id="{E30A5C4C-32E3-4257-9607-2E3C462D9B64}"/>
              </a:ext>
            </a:extLst>
          </xdr:cNvPr>
          <xdr:cNvSpPr txBox="1"/>
        </xdr:nvSpPr>
        <xdr:spPr>
          <a:xfrm>
            <a:off x="21066124" y="19431001"/>
            <a:ext cx="21685251" cy="365125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pSp>
        <xdr:nvGrpSpPr>
          <xdr:cNvPr id="45" name="Grupo 44">
            <a:extLst>
              <a:ext uri="{FF2B5EF4-FFF2-40B4-BE49-F238E27FC236}">
                <a16:creationId xmlns:a16="http://schemas.microsoft.com/office/drawing/2014/main" id="{E3B96F4F-BAA4-4647-8F65-8787D9B139CE}"/>
              </a:ext>
            </a:extLst>
          </xdr:cNvPr>
          <xdr:cNvGrpSpPr/>
        </xdr:nvGrpSpPr>
        <xdr:grpSpPr>
          <a:xfrm>
            <a:off x="21317324" y="19489208"/>
            <a:ext cx="21323789" cy="3499466"/>
            <a:chOff x="21317324" y="19489208"/>
            <a:chExt cx="21323789" cy="3499466"/>
          </a:xfrm>
        </xdr:grpSpPr>
        <xdr:graphicFrame macro="">
          <xdr:nvGraphicFramePr>
            <xdr:cNvPr id="46" name="Gráfico 45">
              <a:extLst>
                <a:ext uri="{FF2B5EF4-FFF2-40B4-BE49-F238E27FC236}">
                  <a16:creationId xmlns:a16="http://schemas.microsoft.com/office/drawing/2014/main" id="{4B4A2DAE-0470-4F60-B782-42AC10A5AC6B}"/>
                </a:ext>
              </a:extLst>
            </xdr:cNvPr>
            <xdr:cNvGraphicFramePr>
              <a:graphicFrameLocks/>
            </xdr:cNvGraphicFramePr>
          </xdr:nvGraphicFramePr>
          <xdr:xfrm>
            <a:off x="27780613" y="19508894"/>
            <a:ext cx="6375507" cy="3468214"/>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47" name="Gráfico 46">
              <a:extLst>
                <a:ext uri="{FF2B5EF4-FFF2-40B4-BE49-F238E27FC236}">
                  <a16:creationId xmlns:a16="http://schemas.microsoft.com/office/drawing/2014/main" id="{7B62D687-3A9C-48E0-9582-D4368D6D2A8D}"/>
                </a:ext>
              </a:extLst>
            </xdr:cNvPr>
            <xdr:cNvGraphicFramePr>
              <a:graphicFrameLocks/>
            </xdr:cNvGraphicFramePr>
          </xdr:nvGraphicFramePr>
          <xdr:xfrm>
            <a:off x="21317324" y="19501410"/>
            <a:ext cx="6427427" cy="3487264"/>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48" name="Gráfico 47">
              <a:extLst>
                <a:ext uri="{FF2B5EF4-FFF2-40B4-BE49-F238E27FC236}">
                  <a16:creationId xmlns:a16="http://schemas.microsoft.com/office/drawing/2014/main" id="{7A8A97F7-D7AA-4AC4-AE5E-FB486EF5BC34}"/>
                </a:ext>
              </a:extLst>
            </xdr:cNvPr>
            <xdr:cNvGraphicFramePr>
              <a:graphicFrameLocks/>
            </xdr:cNvGraphicFramePr>
          </xdr:nvGraphicFramePr>
          <xdr:xfrm>
            <a:off x="34185226" y="19489208"/>
            <a:ext cx="6560479" cy="3455016"/>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49" name="CuadroTexto 48">
              <a:extLst>
                <a:ext uri="{FF2B5EF4-FFF2-40B4-BE49-F238E27FC236}">
                  <a16:creationId xmlns:a16="http://schemas.microsoft.com/office/drawing/2014/main" id="{7E32FB14-6538-49AB-8205-49AE9DBA16D7}"/>
                </a:ext>
              </a:extLst>
            </xdr:cNvPr>
            <xdr:cNvSpPr txBox="1"/>
          </xdr:nvSpPr>
          <xdr:spPr>
            <a:xfrm>
              <a:off x="40655875" y="19685000"/>
              <a:ext cx="1985238" cy="3175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The value of the abiotic resource consumption of a substance (e.g. lignite or coal) is a measure of the scarcity of a substance. That means it depends on the amount of resources and the extraction rate. It is formed by the amount of resources that are depleted and measured in antimony equivalents in some models or water consumption (in m3), kg of mineral depletion and MJ of fossil fuels. </a:t>
              </a:r>
              <a:endParaRPr lang="es-MX" sz="1050">
                <a:latin typeface="Palatino Linotype" panose="02040502050505030304" pitchFamily="18" charset="0"/>
              </a:endParaRPr>
            </a:p>
          </xdr:txBody>
        </xdr:sp>
      </xdr:grpSp>
    </xdr:grpSp>
    <xdr:clientData/>
  </xdr:twoCellAnchor>
  <xdr:twoCellAnchor>
    <xdr:from>
      <xdr:col>10</xdr:col>
      <xdr:colOff>1359478</xdr:colOff>
      <xdr:row>46</xdr:row>
      <xdr:rowOff>129887</xdr:rowOff>
    </xdr:from>
    <xdr:to>
      <xdr:col>29</xdr:col>
      <xdr:colOff>294410</xdr:colOff>
      <xdr:row>66</xdr:row>
      <xdr:rowOff>1018</xdr:rowOff>
    </xdr:to>
    <xdr:grpSp>
      <xdr:nvGrpSpPr>
        <xdr:cNvPr id="50" name="Grupo 49">
          <a:extLst>
            <a:ext uri="{FF2B5EF4-FFF2-40B4-BE49-F238E27FC236}">
              <a16:creationId xmlns:a16="http://schemas.microsoft.com/office/drawing/2014/main" id="{22601369-BB92-47DD-A335-2E5FFA376B9D}"/>
            </a:ext>
          </a:extLst>
        </xdr:cNvPr>
        <xdr:cNvGrpSpPr/>
      </xdr:nvGrpSpPr>
      <xdr:grpSpPr>
        <a:xfrm>
          <a:off x="9259625" y="9419563"/>
          <a:ext cx="9053844" cy="3681131"/>
          <a:chOff x="9204614" y="9135342"/>
          <a:chExt cx="8269432" cy="3681131"/>
        </a:xfrm>
      </xdr:grpSpPr>
      <xdr:sp macro="" textlink="">
        <xdr:nvSpPr>
          <xdr:cNvPr id="51" name="CuadroTexto 50">
            <a:extLst>
              <a:ext uri="{FF2B5EF4-FFF2-40B4-BE49-F238E27FC236}">
                <a16:creationId xmlns:a16="http://schemas.microsoft.com/office/drawing/2014/main" id="{5E9621B5-28C2-4489-89E4-15EB936A20AE}"/>
              </a:ext>
            </a:extLst>
          </xdr:cNvPr>
          <xdr:cNvSpPr txBox="1"/>
        </xdr:nvSpPr>
        <xdr:spPr>
          <a:xfrm>
            <a:off x="9204614" y="9135342"/>
            <a:ext cx="8269432" cy="3681131"/>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MX" sz="1050">
              <a:latin typeface="Palatino Linotype" panose="02040502050505030304" pitchFamily="18" charset="0"/>
            </a:endParaRPr>
          </a:p>
        </xdr:txBody>
      </xdr:sp>
      <xdr:graphicFrame macro="">
        <xdr:nvGraphicFramePr>
          <xdr:cNvPr id="52" name="Gráfico 51">
            <a:extLst>
              <a:ext uri="{FF2B5EF4-FFF2-40B4-BE49-F238E27FC236}">
                <a16:creationId xmlns:a16="http://schemas.microsoft.com/office/drawing/2014/main" id="{A503F4BF-DC20-4447-8A0A-9C4AD8ACAE69}"/>
              </a:ext>
            </a:extLst>
          </xdr:cNvPr>
          <xdr:cNvGraphicFramePr>
            <a:graphicFrameLocks/>
          </xdr:cNvGraphicFramePr>
        </xdr:nvGraphicFramePr>
        <xdr:xfrm>
          <a:off x="9233076" y="9266657"/>
          <a:ext cx="6524130" cy="3391851"/>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53" name="CuadroTexto 52">
            <a:extLst>
              <a:ext uri="{FF2B5EF4-FFF2-40B4-BE49-F238E27FC236}">
                <a16:creationId xmlns:a16="http://schemas.microsoft.com/office/drawing/2014/main" id="{C03DDE31-7F5A-44CD-82E3-16929DDDC720}"/>
              </a:ext>
            </a:extLst>
          </xdr:cNvPr>
          <xdr:cNvSpPr txBox="1"/>
        </xdr:nvSpPr>
        <xdr:spPr>
          <a:xfrm>
            <a:off x="15674483" y="9760479"/>
            <a:ext cx="1691591" cy="2161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CO" sz="1100" b="1" i="0" u="none" strike="noStrike">
                <a:solidFill>
                  <a:schemeClr val="tx1"/>
                </a:solidFill>
                <a:effectLst/>
                <a:latin typeface="Palatino Linotype" panose="02040502050505030304" pitchFamily="18" charset="0"/>
                <a:ea typeface="+mn-ea"/>
                <a:cs typeface="+mn-cs"/>
              </a:rPr>
              <a:t>This</a:t>
            </a:r>
            <a:r>
              <a:rPr lang="es-CO" sz="1100" b="1" i="0" u="none" strike="noStrike" baseline="0">
                <a:solidFill>
                  <a:schemeClr val="tx1"/>
                </a:solidFill>
                <a:effectLst/>
                <a:latin typeface="Palatino Linotype" panose="02040502050505030304" pitchFamily="18" charset="0"/>
                <a:ea typeface="+mn-ea"/>
                <a:cs typeface="+mn-cs"/>
              </a:rPr>
              <a:t> impact category </a:t>
            </a:r>
            <a:r>
              <a:rPr lang="es-CO" sz="1100" b="1" i="0" u="none" strike="noStrike">
                <a:solidFill>
                  <a:schemeClr val="tx1"/>
                </a:solidFill>
                <a:effectLst/>
                <a:latin typeface="Palatino Linotype" panose="02040502050505030304" pitchFamily="18" charset="0"/>
                <a:ea typeface="+mn-ea"/>
                <a:cs typeface="+mn-cs"/>
              </a:rPr>
              <a:t>focuses on occupation impacts, i.e. the use of land. The damage is expressed as “potentially disappeared fraction of species” (PDF) per m2 or m2a (square metre of land per year).</a:t>
            </a:r>
            <a:endParaRPr lang="es-MX" sz="1100">
              <a:latin typeface="Palatino Linotype" panose="02040502050505030304" pitchFamily="18" charset="0"/>
            </a:endParaRPr>
          </a:p>
        </xdr:txBody>
      </xdr:sp>
    </xdr:grpSp>
    <xdr:clientData/>
  </xdr:twoCellAnchor>
  <xdr:twoCellAnchor editAs="oneCell">
    <xdr:from>
      <xdr:col>1</xdr:col>
      <xdr:colOff>1628142</xdr:colOff>
      <xdr:row>1</xdr:row>
      <xdr:rowOff>144076</xdr:rowOff>
    </xdr:from>
    <xdr:to>
      <xdr:col>4</xdr:col>
      <xdr:colOff>400777</xdr:colOff>
      <xdr:row>4</xdr:row>
      <xdr:rowOff>199034</xdr:rowOff>
    </xdr:to>
    <xdr:pic>
      <xdr:nvPicPr>
        <xdr:cNvPr id="54" name="Imagen 53" descr="Image result for universidad de los andes logo">
          <a:extLst>
            <a:ext uri="{FF2B5EF4-FFF2-40B4-BE49-F238E27FC236}">
              <a16:creationId xmlns:a16="http://schemas.microsoft.com/office/drawing/2014/main" id="{8B3273E8-B440-4B1C-BDF2-8F9762D4897F}"/>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1885317" y="334576"/>
          <a:ext cx="2658835" cy="7979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525866</xdr:colOff>
      <xdr:row>1</xdr:row>
      <xdr:rowOff>175614</xdr:rowOff>
    </xdr:from>
    <xdr:to>
      <xdr:col>22</xdr:col>
      <xdr:colOff>293436</xdr:colOff>
      <xdr:row>4</xdr:row>
      <xdr:rowOff>162699</xdr:rowOff>
    </xdr:to>
    <xdr:pic>
      <xdr:nvPicPr>
        <xdr:cNvPr id="55" name="Imagen 54">
          <a:extLst>
            <a:ext uri="{FF2B5EF4-FFF2-40B4-BE49-F238E27FC236}">
              <a16:creationId xmlns:a16="http://schemas.microsoft.com/office/drawing/2014/main" id="{FD5AE778-0401-4A83-837A-455ADD9C8BAF}"/>
            </a:ext>
          </a:extLst>
        </xdr:cNvPr>
        <xdr:cNvPicPr>
          <a:picLocks noChangeAspect="1"/>
        </xdr:cNvPicPr>
      </xdr:nvPicPr>
      <xdr:blipFill>
        <a:blip xmlns:r="http://schemas.openxmlformats.org/officeDocument/2006/relationships" r:embed="rId20"/>
        <a:stretch>
          <a:fillRect/>
        </a:stretch>
      </xdr:blipFill>
      <xdr:spPr>
        <a:xfrm>
          <a:off x="11651066" y="366114"/>
          <a:ext cx="3520420" cy="7300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52386</xdr:rowOff>
    </xdr:from>
    <xdr:to>
      <xdr:col>10</xdr:col>
      <xdr:colOff>219076</xdr:colOff>
      <xdr:row>15</xdr:row>
      <xdr:rowOff>209549</xdr:rowOff>
    </xdr:to>
    <xdr:graphicFrame macro="">
      <xdr:nvGraphicFramePr>
        <xdr:cNvPr id="2" name="Gráfico 1">
          <a:extLst>
            <a:ext uri="{FF2B5EF4-FFF2-40B4-BE49-F238E27FC236}">
              <a16:creationId xmlns:a16="http://schemas.microsoft.com/office/drawing/2014/main" id="{02800E66-9E93-4FE6-BD1F-E4EC0F4A6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95250</xdr:rowOff>
    </xdr:from>
    <xdr:to>
      <xdr:col>10</xdr:col>
      <xdr:colOff>219076</xdr:colOff>
      <xdr:row>31</xdr:row>
      <xdr:rowOff>42863</xdr:rowOff>
    </xdr:to>
    <xdr:graphicFrame macro="">
      <xdr:nvGraphicFramePr>
        <xdr:cNvPr id="3" name="Gráfico 2">
          <a:extLst>
            <a:ext uri="{FF2B5EF4-FFF2-40B4-BE49-F238E27FC236}">
              <a16:creationId xmlns:a16="http://schemas.microsoft.com/office/drawing/2014/main" id="{44B873F2-855A-4148-B056-46F7931C9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19050</xdr:rowOff>
    </xdr:from>
    <xdr:to>
      <xdr:col>10</xdr:col>
      <xdr:colOff>219076</xdr:colOff>
      <xdr:row>46</xdr:row>
      <xdr:rowOff>176213</xdr:rowOff>
    </xdr:to>
    <xdr:graphicFrame macro="">
      <xdr:nvGraphicFramePr>
        <xdr:cNvPr id="4" name="Gráfico 3">
          <a:extLst>
            <a:ext uri="{FF2B5EF4-FFF2-40B4-BE49-F238E27FC236}">
              <a16:creationId xmlns:a16="http://schemas.microsoft.com/office/drawing/2014/main" id="{1D109A2A-3921-4B31-8958-D31173A65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438149</xdr:colOff>
      <xdr:row>0</xdr:row>
      <xdr:rowOff>95250</xdr:rowOff>
    </xdr:from>
    <xdr:to>
      <xdr:col>17</xdr:col>
      <xdr:colOff>638174</xdr:colOff>
      <xdr:row>16</xdr:row>
      <xdr:rowOff>42863</xdr:rowOff>
    </xdr:to>
    <xdr:graphicFrame macro="">
      <xdr:nvGraphicFramePr>
        <xdr:cNvPr id="5" name="Gráfico 4">
          <a:extLst>
            <a:ext uri="{FF2B5EF4-FFF2-40B4-BE49-F238E27FC236}">
              <a16:creationId xmlns:a16="http://schemas.microsoft.com/office/drawing/2014/main" id="{DD4EF21F-D519-4722-9C00-EBF4CF556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FA600-087C-4DE3-A157-FEA6117AD1CF}" name="Tabla1" displayName="Tabla1" ref="B101:T194" totalsRowShown="0" headerRowDxfId="84" dataDxfId="83" tableBorderDxfId="82">
  <autoFilter ref="B101:T194" xr:uid="{6A3E35B6-10EC-40C9-B54D-634286B07A1C}">
    <filterColumn colId="0">
      <filters blank="1">
        <filter val="Electricity consumption"/>
        <filter val="Iron (III) chloride"/>
        <filter val="Natural gas"/>
        <filter val="Polymethyl methacrylate"/>
        <filter val="Tap water"/>
        <filter val="Tetramethylammonium hydroxide"/>
        <filter val="Total"/>
      </filters>
    </filterColumn>
  </autoFilter>
  <tableColumns count="19">
    <tableColumn id="1" xr3:uid="{85234E0E-EE71-4FC4-957D-8B642C2EA25C}" name="Total impact" dataDxfId="81">
      <calculatedColumnFormula>'P2'!B226</calculatedColumnFormula>
    </tableColumn>
    <tableColumn id="2" xr3:uid="{64B6E4CF-0E1E-44CB-8AF1-35EDE352AC4E}" name="Fine particulate matter formation" dataDxfId="80">
      <calculatedColumnFormula>VLOOKUP($B102,Impacts!$B$6:$T$54,2,FALSE)*'P2'!$C226</calculatedColumnFormula>
    </tableColumn>
    <tableColumn id="3" xr3:uid="{6CFEB19A-6345-47A9-B4E6-5AB660F99C91}" name="Fossil resource scarcity" dataDxfId="79"/>
    <tableColumn id="4" xr3:uid="{83514F58-A319-473C-AD98-479DD0075E47}" name="Freshwater ecotoxicity" dataDxfId="78"/>
    <tableColumn id="5" xr3:uid="{6026EBCB-3A8F-43C1-B76B-8FD2A320D3A7}" name="Freshwater eutrophication" dataDxfId="77"/>
    <tableColumn id="6" xr3:uid="{F9F22DA5-BC92-439A-8BD3-18124739C848}" name="Global warming" dataDxfId="76"/>
    <tableColumn id="7" xr3:uid="{E3268B0F-65DD-402C-86D5-DF63759E1D6C}" name="Human carcinogenic toxicity" dataDxfId="75"/>
    <tableColumn id="8" xr3:uid="{27DE8071-44C0-4AB7-AA9F-D10E96EA0138}" name="Human non-carcinogenic toxicity" dataDxfId="74"/>
    <tableColumn id="9" xr3:uid="{1AB21D98-160F-4E8E-8510-0ED13D5F1848}" name="Ionizing radiation" dataDxfId="73"/>
    <tableColumn id="10" xr3:uid="{A893CA8B-7744-4595-9515-E10E8DC8FF79}" name="Land use" dataDxfId="72"/>
    <tableColumn id="11" xr3:uid="{945AE659-F334-4259-B833-190579635606}" name="Marine ecotoxicity" dataDxfId="71"/>
    <tableColumn id="12" xr3:uid="{F54D14C8-7286-40D2-AE40-3115A2603C22}" name="Marine eutrophication" dataDxfId="70"/>
    <tableColumn id="13" xr3:uid="{51B7F528-D147-417C-B3EA-8A5E4D17DC0A}" name="Mineral resource scarcity" dataDxfId="69"/>
    <tableColumn id="14" xr3:uid="{1ED22802-6DA3-456F-B991-359F831B75C3}" name="Ozone formation, Human health" dataDxfId="68"/>
    <tableColumn id="15" xr3:uid="{32A2C337-8F5D-47BC-9B4C-8B73C3083F92}" name="Ozone formation, Terrestrial ecosystems" dataDxfId="67"/>
    <tableColumn id="16" xr3:uid="{749546AB-EB46-4FD5-AFF7-D82DA2A628F3}" name="Stratospheric ozone depletion" dataDxfId="66"/>
    <tableColumn id="17" xr3:uid="{5226F1BC-DD29-447E-89C5-F8C83860E90C}" name="Terrestrial acidification" dataDxfId="65"/>
    <tableColumn id="18" xr3:uid="{36858C1B-88B9-4B66-9B0A-3E50D11FC173}" name="Terrestrial ecotoxicity" dataDxfId="64"/>
    <tableColumn id="19" xr3:uid="{CBE73D58-AF18-4912-B401-438ED354E1A4}" name="Water consumption"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32773F-BF0F-48C0-9397-E2C656356599}" name="Tabla2" displayName="Tabla2" ref="B4:T97" totalsRowCount="1" headerRowDxfId="62" dataDxfId="61" tableBorderDxfId="60">
  <autoFilter ref="B4:T96" xr:uid="{1DE4DCB9-738A-42BC-A511-56038CF3FEEC}">
    <filterColumn colId="0">
      <filters blank="1">
        <filter val="Copper oxide"/>
        <filter val="Electricity consumption"/>
        <filter val="Ethanol"/>
        <filter val="Iron (III) chloride"/>
        <filter val="Natural gas"/>
        <filter val="Polymethyl methacrylate"/>
        <filter val="Sodium hydroxide"/>
        <filter val="Tap water"/>
        <filter val="Tetramethylammonium hydroxide"/>
      </filters>
    </filterColumn>
  </autoFilter>
  <tableColumns count="19">
    <tableColumn id="1" xr3:uid="{9DDCBAEC-401D-4C63-A5FD-D8EC46CBEF04}" name="Total impact" totalsRowLabel="Total" dataDxfId="59" totalsRowDxfId="58">
      <calculatedColumnFormula>'P1'!B226</calculatedColumnFormula>
    </tableColumn>
    <tableColumn id="2" xr3:uid="{70C80825-C5AC-4184-A263-29C6963E5C01}" name="Fine particulate matter formation" totalsRowFunction="custom" dataDxfId="57" totalsRowDxfId="56">
      <calculatedColumnFormula>VLOOKUP($B5,Impacts!$B$6:$T$54,2,FALSE)*'P1'!$C226</calculatedColumnFormula>
      <totalsRowFormula>SUM(C6:C96)</totalsRowFormula>
    </tableColumn>
    <tableColumn id="3" xr3:uid="{CBD1DF91-EC50-4A35-8E12-E6D8CE0F874E}" name="Fossil resource scarcity" totalsRowFunction="custom" dataDxfId="55" totalsRowDxfId="54">
      <calculatedColumnFormula>VLOOKUP($B5,Impacts!$B$6:$T$54,3,FALSE)*'P1'!$C226</calculatedColumnFormula>
      <totalsRowFormula>SUM(D6:D96)</totalsRowFormula>
    </tableColumn>
    <tableColumn id="4" xr3:uid="{A1D01CD6-0440-4210-BBAB-CCFC15998D7D}" name="Freshwater ecotoxicity" totalsRowFunction="custom" dataDxfId="53" totalsRowDxfId="52">
      <calculatedColumnFormula>VLOOKUP($B5,Impacts!$B$6:$T$54,4,FALSE)*'P1'!$C226</calculatedColumnFormula>
      <totalsRowFormula>SUM(E6:E96)</totalsRowFormula>
    </tableColumn>
    <tableColumn id="5" xr3:uid="{E8F867BB-4E8B-4E3B-9C4E-B5E80793D164}" name="Freshwater eutrophication" totalsRowFunction="custom" dataDxfId="51" totalsRowDxfId="50">
      <calculatedColumnFormula>VLOOKUP($B5,Impacts!$B$6:$T$54,5,FALSE)*'P1'!$C226</calculatedColumnFormula>
      <totalsRowFormula>SUM(F6:F96)</totalsRowFormula>
    </tableColumn>
    <tableColumn id="6" xr3:uid="{1FB30882-4F3C-4DDE-9385-1D697AFB7B7B}" name="Global warming" totalsRowFunction="custom" dataDxfId="49" totalsRowDxfId="48">
      <calculatedColumnFormula>VLOOKUP($B5,Impacts!$B$6:$T$54,6,FALSE)*'P1'!$C226</calculatedColumnFormula>
      <totalsRowFormula>SUM(G6:G96)</totalsRowFormula>
    </tableColumn>
    <tableColumn id="7" xr3:uid="{A2825821-1CB2-4051-B504-03BC3FCD745C}" name="Human carcinogenic toxicity" totalsRowFunction="custom" dataDxfId="47" totalsRowDxfId="46">
      <calculatedColumnFormula>VLOOKUP($B5,Impacts!$B$6:$T$54,7,FALSE)*'P1'!$C226</calculatedColumnFormula>
      <totalsRowFormula>SUM(H6:H96)</totalsRowFormula>
    </tableColumn>
    <tableColumn id="8" xr3:uid="{FEEC9256-56FA-4424-89E7-5C7006030783}" name="Human non-carcinogenic toxicity" totalsRowFunction="custom" dataDxfId="45" totalsRowDxfId="44">
      <calculatedColumnFormula>VLOOKUP($B5,Impacts!$B$6:$T$54,8,FALSE)*'P1'!$C226</calculatedColumnFormula>
      <totalsRowFormula>SUM(I6:I96)</totalsRowFormula>
    </tableColumn>
    <tableColumn id="9" xr3:uid="{4A6AD839-2700-44D6-BE08-1D57001056B4}" name="Ionizing radiation" totalsRowFunction="custom" dataDxfId="43" totalsRowDxfId="42">
      <calculatedColumnFormula>VLOOKUP($B5,Impacts!$B$6:$T$54,9,FALSE)*'P1'!$C226</calculatedColumnFormula>
      <totalsRowFormula>SUM(J6:J96)</totalsRowFormula>
    </tableColumn>
    <tableColumn id="10" xr3:uid="{E7DA10EA-3732-4CE5-A07E-0E6D5CEFDC88}" name="Land use" totalsRowFunction="custom" dataDxfId="41" totalsRowDxfId="40">
      <calculatedColumnFormula>VLOOKUP($B5,Impacts!$B$6:$T$54,10,FALSE)*'P1'!$C226</calculatedColumnFormula>
      <totalsRowFormula>SUM(K6:K96)</totalsRowFormula>
    </tableColumn>
    <tableColumn id="11" xr3:uid="{CEBA0B48-FD0E-4384-9F51-0D8CFD49ABFA}" name="Marine ecotoxicity" totalsRowFunction="custom" dataDxfId="39" totalsRowDxfId="38">
      <calculatedColumnFormula>VLOOKUP($B5,Impacts!$B$6:$T$54,11,FALSE)*'P1'!$C226</calculatedColumnFormula>
      <totalsRowFormula>SUM(L6:L96)</totalsRowFormula>
    </tableColumn>
    <tableColumn id="12" xr3:uid="{B146B205-54F6-4671-B9EE-F9A65A34C6E1}" name="Marine eutrophication" totalsRowFunction="custom" dataDxfId="37" totalsRowDxfId="36">
      <calculatedColumnFormula>VLOOKUP($B5,Impacts!$B$6:$T$54,12,FALSE)*'P1'!$C226</calculatedColumnFormula>
      <totalsRowFormula>SUM(M6:M96)</totalsRowFormula>
    </tableColumn>
    <tableColumn id="13" xr3:uid="{95BCDFC5-D62F-418B-95A2-A3952644CF73}" name="Mineral resource scarcity" totalsRowFunction="custom" dataDxfId="35" totalsRowDxfId="34">
      <calculatedColumnFormula>VLOOKUP($B5,Impacts!$B$6:$T$54,13,FALSE)*'P1'!$C226</calculatedColumnFormula>
      <totalsRowFormula>SUM(N6:N96)</totalsRowFormula>
    </tableColumn>
    <tableColumn id="14" xr3:uid="{7823D2C5-DE2A-498C-B2A5-1AE1F95E4666}" name="Ozone formation, Human health" totalsRowFunction="custom" dataDxfId="33" totalsRowDxfId="32">
      <calculatedColumnFormula>VLOOKUP($B5,Impacts!$B$6:$T$54,14,FALSE)*'P1'!$C226</calculatedColumnFormula>
      <totalsRowFormula>SUM(O6:O96)</totalsRowFormula>
    </tableColumn>
    <tableColumn id="15" xr3:uid="{37A2739A-2813-4C62-8850-8FA005C80B2F}" name="Ozone formation, Terrestrial ecosystems" totalsRowFunction="custom" dataDxfId="31" totalsRowDxfId="30">
      <calculatedColumnFormula>VLOOKUP($B5,Impacts!$B$6:$T$54,15,FALSE)*'P1'!$C226</calculatedColumnFormula>
      <totalsRowFormula>SUM(P6:P96)</totalsRowFormula>
    </tableColumn>
    <tableColumn id="16" xr3:uid="{6A9F46DF-2F17-4899-8A7E-EC2F8179BAEB}" name="Stratospheric ozone depletion" totalsRowFunction="custom" dataDxfId="29" totalsRowDxfId="28">
      <calculatedColumnFormula>VLOOKUP($B5,Impacts!$B$6:$T$54,16,FALSE)*'P1'!$C226</calculatedColumnFormula>
      <totalsRowFormula>SUM(Q6:Q96)</totalsRowFormula>
    </tableColumn>
    <tableColumn id="17" xr3:uid="{AB2620E0-CA4E-45BE-9277-3C0A8AA3CC7A}" name="Terrestrial acidification" totalsRowFunction="custom" dataDxfId="27" totalsRowDxfId="26">
      <calculatedColumnFormula>VLOOKUP($B5,Impacts!$B$6:$T$54,17,FALSE)*'P1'!$C226</calculatedColumnFormula>
      <totalsRowFormula>SUM(R6:R96)</totalsRowFormula>
    </tableColumn>
    <tableColumn id="18" xr3:uid="{A635F156-32AB-4874-8B97-12B21CC3D310}" name="Terrestrial ecotoxicity" totalsRowFunction="custom" dataDxfId="25" totalsRowDxfId="24">
      <calculatedColumnFormula>VLOOKUP($B5,Impacts!$B$6:$T$54,18,FALSE)*'P1'!$C226</calculatedColumnFormula>
      <totalsRowFormula>SUM(S6:S96)</totalsRowFormula>
    </tableColumn>
    <tableColumn id="19" xr3:uid="{18BE4CD5-E0F9-4C31-A27F-0DDEBABF67F2}" name="Water consumption" totalsRowFunction="custom" dataDxfId="23" totalsRowDxfId="22">
      <calculatedColumnFormula>VLOOKUP($B5,Impacts!$B$6:$T$54,19,FALSE)*'P1'!$C226</calculatedColumnFormula>
      <totalsRowFormula>SUM(T6:T96)</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5CAC33-93C5-4F0D-B07B-5709C9F9A483}" name="Tabla14" displayName="Tabla14" ref="B198:T291" totalsRowShown="0" headerRowDxfId="21" dataDxfId="20" tableBorderDxfId="19">
  <autoFilter ref="B198:T291" xr:uid="{02FF0736-ECCC-4321-AE58-B0F4B524E83F}">
    <filterColumn colId="0">
      <filters blank="1">
        <filter val="Electricity"/>
        <filter val="Sodium hydroxide"/>
        <filter val="Total"/>
      </filters>
    </filterColumn>
  </autoFilter>
  <tableColumns count="19">
    <tableColumn id="1" xr3:uid="{71BEE7D7-3DA1-4724-9B58-D04283CBB1E5}" name="Total impact" dataDxfId="18">
      <calculatedColumnFormula>'P2'!B322</calculatedColumnFormula>
    </tableColumn>
    <tableColumn id="2" xr3:uid="{25D0AA1E-6D77-43F9-BC32-A8D02F627497}" name="Fine particulate matter formation" dataDxfId="17">
      <calculatedColumnFormula>VLOOKUP($B199,Impacts!$B$6:$T$54,2,FALSE)*'P2'!$C322</calculatedColumnFormula>
    </tableColumn>
    <tableColumn id="3" xr3:uid="{6644A495-C54D-4D17-9C2E-74A1772E50CF}" name="Fossil resource scarcity" dataDxfId="16"/>
    <tableColumn id="4" xr3:uid="{4940DD7A-CF2F-465C-A422-BCF3D7153F7C}" name="Freshwater ecotoxicity" dataDxfId="15"/>
    <tableColumn id="5" xr3:uid="{ADA527CD-BE12-4679-99BA-61587D6DF2D7}" name="Freshwater eutrophication" dataDxfId="14"/>
    <tableColumn id="6" xr3:uid="{CFFDEC4A-7142-431A-8559-50908382349D}" name="Global warming" dataDxfId="13"/>
    <tableColumn id="7" xr3:uid="{F1789608-0143-475F-A51D-D4C4C3D7D5DF}" name="Human carcinogenic toxicity" dataDxfId="12"/>
    <tableColumn id="8" xr3:uid="{DD66175A-027D-4507-8E75-E1DD4EAB5BFF}" name="Human non-carcinogenic toxicity" dataDxfId="11"/>
    <tableColumn id="9" xr3:uid="{B1183E71-3055-4B01-B46C-EABF73137EFA}" name="Ionizing radiation" dataDxfId="10"/>
    <tableColumn id="10" xr3:uid="{A67147CA-16DC-42BC-8EEA-9F77609EB360}" name="Land use" dataDxfId="9"/>
    <tableColumn id="11" xr3:uid="{6B3F41F1-0CBC-4F8B-90AC-9D66430E66BF}" name="Marine ecotoxicity" dataDxfId="8"/>
    <tableColumn id="12" xr3:uid="{C98F6E34-B220-484C-8E0B-DFFDAAEF4E56}" name="Marine eutrophication" dataDxfId="7"/>
    <tableColumn id="13" xr3:uid="{BD011C6A-46EB-422E-8B01-F4406CC928D8}" name="Mineral resource scarcity" dataDxfId="6"/>
    <tableColumn id="14" xr3:uid="{0DAAB727-6F40-4AAB-93BD-BC1E12DBF2C7}" name="Ozone formation, Human health" dataDxfId="5"/>
    <tableColumn id="15" xr3:uid="{30B3380D-A045-4BE3-88CA-74B9D1752BDE}" name="Ozone formation, Terrestrial ecosystems" dataDxfId="4"/>
    <tableColumn id="16" xr3:uid="{EB02324E-7235-4D7F-9FB4-A171C0883F78}" name="Stratospheric ozone depletion" dataDxfId="3"/>
    <tableColumn id="17" xr3:uid="{26EFA0E3-DFD2-41BE-91E8-8A27E8B3C956}" name="Terrestrial acidification" dataDxfId="2"/>
    <tableColumn id="18" xr3:uid="{EC8FF337-46ED-403C-8D31-A0F30D30433A}" name="Terrestrial ecotoxicity" dataDxfId="1"/>
    <tableColumn id="19" xr3:uid="{690D90FD-9CC2-4D2E-9CC5-EC12F0C44AA5}" name="Water consumptio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5.bin"/><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2E85D-553C-464B-8BD3-E288F8EC36D6}">
  <dimension ref="A3:CZ95"/>
  <sheetViews>
    <sheetView zoomScale="85" zoomScaleNormal="85" workbookViewId="0">
      <pane ySplit="7" topLeftCell="A8" activePane="bottomLeft" state="frozen"/>
      <selection pane="bottomLeft" activeCell="G4" sqref="G4"/>
    </sheetView>
  </sheetViews>
  <sheetFormatPr baseColWidth="10" defaultColWidth="11.42578125" defaultRowHeight="15"/>
  <cols>
    <col min="1" max="1" width="3.85546875" style="4" customWidth="1"/>
    <col min="2" max="2" width="32.42578125" style="4" customWidth="1"/>
    <col min="3" max="3" width="13.42578125" style="4" bestFit="1" customWidth="1"/>
    <col min="4" max="4" width="12.42578125" style="4" bestFit="1" customWidth="1"/>
    <col min="5" max="5" width="9.28515625" style="4" bestFit="1" customWidth="1"/>
    <col min="6" max="6" width="5" style="4" bestFit="1" customWidth="1"/>
    <col min="7" max="7" width="3" style="4" customWidth="1"/>
    <col min="8" max="8" width="3.42578125" style="4" customWidth="1"/>
    <col min="9" max="9" width="21.28515625" style="4" bestFit="1" customWidth="1"/>
    <col min="10" max="10" width="14.28515625" style="4" customWidth="1"/>
    <col min="11" max="11" width="35.140625" style="4" bestFit="1" customWidth="1"/>
    <col min="12" max="12" width="8.28515625" style="4" customWidth="1"/>
    <col min="13" max="13" width="5" style="4" bestFit="1" customWidth="1"/>
    <col min="14" max="14" width="13.42578125" style="4" bestFit="1" customWidth="1"/>
    <col min="15" max="15" width="5" style="4" bestFit="1" customWidth="1"/>
    <col min="16" max="16" width="2.140625" style="4" customWidth="1"/>
    <col min="17" max="17" width="2.85546875" style="4" customWidth="1"/>
    <col min="18" max="18" width="14.28515625" style="4" bestFit="1" customWidth="1"/>
    <col min="19" max="19" width="8.140625" style="4" bestFit="1" customWidth="1"/>
    <col min="20" max="20" width="5" style="4" bestFit="1" customWidth="1"/>
    <col min="21" max="21" width="2" style="4" customWidth="1"/>
    <col min="22" max="22" width="3.42578125" style="4" customWidth="1"/>
    <col min="23" max="23" width="17" style="4" customWidth="1"/>
    <col min="24" max="24" width="8.140625" style="4" bestFit="1" customWidth="1"/>
    <col min="25" max="25" width="5" style="17" bestFit="1" customWidth="1"/>
    <col min="26" max="26" width="8.140625" style="17" bestFit="1" customWidth="1"/>
    <col min="27" max="27" width="5" style="17" bestFit="1" customWidth="1"/>
    <col min="28" max="28" width="2.28515625" style="17" customWidth="1"/>
    <col min="29" max="29" width="1.42578125" style="17" customWidth="1"/>
    <col min="30" max="30" width="13" style="17" customWidth="1"/>
    <col min="31" max="35" width="11.42578125" style="17" customWidth="1"/>
    <col min="36" max="36" width="4.7109375" style="47" customWidth="1"/>
    <col min="37" max="37" width="16.42578125" style="17" customWidth="1"/>
    <col min="38" max="38" width="11.42578125" style="17" customWidth="1"/>
    <col min="39" max="39" width="28.85546875" style="17" customWidth="1"/>
    <col min="40" max="40" width="12" style="17" customWidth="1"/>
    <col min="41" max="42" width="11.42578125" style="17" customWidth="1"/>
    <col min="43" max="43" width="13.28515625" style="17" customWidth="1"/>
    <col min="44" max="44" width="11.42578125" style="17" customWidth="1"/>
    <col min="45" max="45" width="12.7109375" style="17" customWidth="1"/>
    <col min="46" max="46" width="13.7109375" style="17" customWidth="1"/>
    <col min="47" max="47" width="13.140625" style="17" customWidth="1"/>
    <col min="48" max="48" width="12.28515625" style="17" customWidth="1"/>
    <col min="49" max="49" width="11.42578125" style="17" customWidth="1"/>
    <col min="50" max="50" width="14.42578125" style="17" customWidth="1"/>
    <col min="51" max="53" width="11.42578125" style="17" customWidth="1"/>
    <col min="54" max="54" width="13" style="17" customWidth="1"/>
    <col min="55" max="56" width="11.42578125" style="17" customWidth="1"/>
    <col min="57" max="57" width="13.140625" style="17" customWidth="1"/>
    <col min="58" max="75" width="11.42578125" style="4"/>
    <col min="76" max="76" width="11.42578125" style="4" customWidth="1"/>
    <col min="77" max="77" width="11.42578125" style="4"/>
    <col min="78" max="80" width="11.42578125" style="4" customWidth="1"/>
    <col min="81" max="81" width="25.85546875" style="4" customWidth="1"/>
    <col min="82" max="84" width="11.42578125" style="4" customWidth="1"/>
    <col min="85" max="86" width="11.42578125" style="4"/>
    <col min="87" max="87" width="12" style="4" bestFit="1" customWidth="1"/>
    <col min="88" max="89" width="11.42578125" style="4" bestFit="1" customWidth="1"/>
    <col min="90" max="90" width="13.42578125" style="4" customWidth="1"/>
    <col min="91" max="96" width="11.42578125" style="4" bestFit="1" customWidth="1"/>
    <col min="97" max="97" width="13.85546875" style="4" customWidth="1"/>
    <col min="98" max="100" width="11.42578125" style="4" bestFit="1" customWidth="1"/>
    <col min="101" max="101" width="13.7109375" style="4" bestFit="1" customWidth="1"/>
    <col min="102" max="103" width="11.42578125" style="4" bestFit="1" customWidth="1"/>
    <col min="104" max="104" width="14.140625" style="4" customWidth="1"/>
    <col min="105" max="16384" width="11.42578125" style="4"/>
  </cols>
  <sheetData>
    <row r="3" spans="1:104" ht="25.5">
      <c r="G3" s="42" t="s">
        <v>0</v>
      </c>
      <c r="BE3" s="4"/>
    </row>
    <row r="4" spans="1:104" ht="18">
      <c r="G4" s="70" t="s">
        <v>1</v>
      </c>
      <c r="BE4" s="4"/>
    </row>
    <row r="5" spans="1:104" ht="18">
      <c r="G5" s="4" t="s">
        <v>2</v>
      </c>
      <c r="BE5" s="4"/>
    </row>
    <row r="6" spans="1:104">
      <c r="G6" s="9"/>
      <c r="H6" s="9"/>
      <c r="I6" s="9"/>
      <c r="J6" s="9"/>
      <c r="K6" s="9"/>
      <c r="L6" s="9"/>
      <c r="M6" s="9"/>
      <c r="N6" s="9"/>
      <c r="O6" s="9"/>
      <c r="P6" s="9"/>
      <c r="Q6" s="9"/>
      <c r="R6" s="9"/>
      <c r="S6" s="9"/>
      <c r="T6" s="9"/>
      <c r="U6" s="9"/>
      <c r="V6" s="9"/>
      <c r="W6" s="9"/>
      <c r="X6" s="9"/>
      <c r="Y6" s="18"/>
      <c r="Z6" s="18"/>
      <c r="AA6" s="18"/>
      <c r="AB6" s="18"/>
      <c r="AC6" s="18"/>
      <c r="AD6" s="18"/>
      <c r="AE6" s="18"/>
      <c r="AF6" s="18"/>
      <c r="AG6" s="18"/>
      <c r="AH6" s="18"/>
      <c r="AI6" s="18"/>
      <c r="AJ6" s="48"/>
      <c r="AK6" s="18"/>
      <c r="AL6" s="18"/>
      <c r="BE6" s="4"/>
    </row>
    <row r="7" spans="1:104">
      <c r="G7" s="9"/>
      <c r="H7" s="9"/>
      <c r="I7" s="9"/>
      <c r="J7" s="9"/>
      <c r="K7" s="9"/>
      <c r="L7" s="9"/>
      <c r="M7" s="9"/>
      <c r="N7" s="9"/>
      <c r="O7" s="9"/>
      <c r="P7" s="9"/>
      <c r="Q7" s="9"/>
      <c r="R7" s="9"/>
      <c r="S7" s="9"/>
      <c r="T7" s="9"/>
      <c r="U7" s="9"/>
      <c r="V7" s="9"/>
      <c r="W7" s="9"/>
      <c r="X7" s="9"/>
      <c r="Y7" s="18"/>
      <c r="Z7" s="18"/>
      <c r="AA7" s="18"/>
      <c r="AB7" s="18"/>
      <c r="AC7" s="18"/>
      <c r="AD7" s="18"/>
      <c r="AE7" s="18"/>
      <c r="AF7" s="18"/>
      <c r="AG7" s="18"/>
      <c r="AH7" s="18"/>
      <c r="AI7" s="18"/>
      <c r="AJ7" s="48"/>
      <c r="AK7" s="18"/>
      <c r="AL7" s="18"/>
      <c r="BE7" s="4"/>
    </row>
    <row r="8" spans="1:104" s="17" customFormat="1" ht="15" customHeight="1">
      <c r="A8" s="4"/>
      <c r="B8" s="4"/>
      <c r="C8" s="4"/>
      <c r="D8" s="4"/>
      <c r="E8" s="4"/>
      <c r="F8" s="4"/>
      <c r="G8" s="4"/>
      <c r="H8" s="4"/>
      <c r="I8" s="4"/>
      <c r="J8" s="4"/>
      <c r="K8" s="4"/>
      <c r="L8" s="4"/>
      <c r="M8" s="4"/>
      <c r="N8" s="4"/>
      <c r="O8" s="4"/>
      <c r="P8" s="4"/>
      <c r="Q8" s="4"/>
      <c r="R8" s="4"/>
      <c r="S8" s="4"/>
      <c r="T8" s="4"/>
      <c r="U8" s="4"/>
      <c r="V8" s="4"/>
      <c r="W8" s="4"/>
      <c r="X8" s="4"/>
      <c r="AK8" s="43"/>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row>
    <row r="9" spans="1:104" s="17" customFormat="1" ht="15" customHeight="1">
      <c r="A9" s="4"/>
      <c r="B9" s="4"/>
      <c r="C9" s="4" t="s">
        <v>3</v>
      </c>
      <c r="D9" s="4"/>
      <c r="E9" s="4"/>
      <c r="F9" s="4"/>
      <c r="G9" s="4"/>
      <c r="H9" s="4"/>
      <c r="I9" s="4"/>
      <c r="J9" s="4"/>
      <c r="K9" s="4"/>
      <c r="L9" s="4"/>
      <c r="M9" s="4"/>
      <c r="N9" s="4"/>
      <c r="O9" s="4"/>
      <c r="P9" s="4"/>
      <c r="Q9" s="4"/>
      <c r="R9" s="4"/>
      <c r="S9" s="4"/>
      <c r="T9" s="4"/>
      <c r="U9" s="4"/>
      <c r="V9" s="4"/>
      <c r="W9" s="4"/>
      <c r="X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row>
    <row r="10" spans="1:104" s="17" customFormat="1" ht="15" customHeight="1">
      <c r="A10" s="4"/>
      <c r="B10" s="4"/>
      <c r="C10" s="4" t="s">
        <v>4</v>
      </c>
      <c r="D10" s="4"/>
      <c r="E10" s="4"/>
      <c r="F10" s="4"/>
      <c r="G10" s="4"/>
      <c r="H10" s="4"/>
      <c r="I10" s="4"/>
      <c r="J10" s="4"/>
      <c r="K10" s="4"/>
      <c r="L10" s="4"/>
      <c r="M10" s="4"/>
      <c r="N10" s="4"/>
      <c r="O10" s="4"/>
      <c r="P10" s="4"/>
      <c r="Q10" s="4"/>
      <c r="R10" s="4"/>
      <c r="S10" s="4"/>
      <c r="T10" s="4"/>
      <c r="U10" s="4"/>
      <c r="V10" s="4"/>
      <c r="W10" s="4"/>
      <c r="X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row>
    <row r="11" spans="1:104" s="17" customFormat="1">
      <c r="A11" s="4"/>
      <c r="B11" s="4"/>
      <c r="C11" s="4"/>
      <c r="D11" s="4" t="s">
        <v>5</v>
      </c>
      <c r="E11" s="4"/>
      <c r="F11" s="4"/>
      <c r="G11" s="4"/>
      <c r="H11" s="4"/>
      <c r="I11" s="4"/>
      <c r="J11" s="4"/>
      <c r="K11" s="4"/>
      <c r="L11" s="4"/>
      <c r="M11" s="4"/>
      <c r="N11" s="4"/>
      <c r="O11" s="4"/>
      <c r="P11" s="4"/>
      <c r="Q11" s="4"/>
      <c r="R11" s="4"/>
      <c r="S11" s="4"/>
      <c r="T11" s="4"/>
      <c r="U11" s="4"/>
      <c r="V11" s="4"/>
      <c r="W11" s="4"/>
      <c r="X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row>
    <row r="12" spans="1:104" s="17" customFormat="1">
      <c r="A12" s="4"/>
      <c r="B12" s="4"/>
      <c r="C12" s="4"/>
      <c r="D12" s="4" t="s">
        <v>6</v>
      </c>
      <c r="E12" s="4"/>
      <c r="F12" s="4"/>
      <c r="G12" s="4"/>
      <c r="H12" s="4"/>
      <c r="I12" s="4"/>
      <c r="J12" s="4"/>
      <c r="K12" s="4"/>
      <c r="L12" s="4"/>
      <c r="M12" s="4"/>
      <c r="N12" s="4"/>
      <c r="O12" s="4"/>
      <c r="P12" s="4"/>
      <c r="Q12" s="4"/>
      <c r="R12" s="4"/>
      <c r="S12" s="4"/>
      <c r="T12" s="4"/>
      <c r="U12" s="4"/>
      <c r="V12" s="4"/>
      <c r="W12" s="4"/>
      <c r="X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row>
    <row r="13" spans="1:104" s="17" customFormat="1">
      <c r="A13" s="4"/>
      <c r="B13" s="4"/>
      <c r="C13" s="4"/>
      <c r="D13" s="4"/>
      <c r="E13" s="4"/>
      <c r="F13" s="4"/>
      <c r="G13" s="4"/>
      <c r="H13" s="4"/>
      <c r="I13" s="4"/>
      <c r="J13" s="4"/>
      <c r="K13" s="4"/>
      <c r="L13" s="4"/>
      <c r="M13" s="4"/>
      <c r="N13" s="4"/>
      <c r="O13" s="4"/>
      <c r="P13" s="4"/>
      <c r="Q13" s="4"/>
      <c r="R13" s="4"/>
      <c r="S13" s="4"/>
      <c r="T13" s="4"/>
      <c r="U13" s="4"/>
      <c r="V13" s="4"/>
      <c r="W13" s="4"/>
      <c r="X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row>
    <row r="14" spans="1:104" s="17" customFormat="1">
      <c r="A14" s="4"/>
      <c r="B14" s="4"/>
      <c r="C14" s="4"/>
      <c r="D14" s="4" t="s">
        <v>7</v>
      </c>
      <c r="E14" s="4"/>
      <c r="F14" s="4"/>
      <c r="G14" s="4"/>
      <c r="H14" s="4"/>
      <c r="I14" s="4"/>
      <c r="J14" s="4"/>
      <c r="K14" s="4"/>
      <c r="L14" s="4"/>
      <c r="M14" s="4"/>
      <c r="N14" s="4"/>
      <c r="O14" s="4"/>
      <c r="P14" s="4"/>
      <c r="Q14" s="4"/>
      <c r="R14" s="4"/>
      <c r="S14" s="4"/>
      <c r="T14" s="4"/>
      <c r="U14" s="4"/>
      <c r="V14" s="4"/>
      <c r="W14" s="4"/>
      <c r="X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row>
    <row r="15" spans="1:104" s="17" customFormat="1">
      <c r="A15" s="4"/>
      <c r="B15" s="4"/>
      <c r="C15" s="4"/>
      <c r="D15" s="4"/>
      <c r="E15" s="4" t="s">
        <v>8</v>
      </c>
      <c r="F15" s="4"/>
      <c r="G15" s="4"/>
      <c r="H15" s="4"/>
      <c r="I15" s="4"/>
      <c r="J15" s="4"/>
      <c r="K15" s="4"/>
      <c r="L15" s="4"/>
      <c r="M15" s="4"/>
      <c r="N15" s="4"/>
      <c r="O15" s="4"/>
      <c r="P15" s="4"/>
      <c r="Q15" s="4"/>
      <c r="R15" s="4"/>
      <c r="S15" s="4"/>
      <c r="T15" s="4"/>
      <c r="U15" s="4"/>
      <c r="V15" s="4"/>
      <c r="W15" s="4"/>
      <c r="X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row>
    <row r="16" spans="1:104" s="17" customFormat="1">
      <c r="A16" s="4"/>
      <c r="B16" s="4"/>
      <c r="C16" s="4"/>
      <c r="D16" s="4"/>
      <c r="E16" s="4" t="s">
        <v>9</v>
      </c>
      <c r="F16" s="4"/>
      <c r="G16" s="4"/>
      <c r="H16" s="4"/>
      <c r="I16" s="4"/>
      <c r="J16" s="4"/>
      <c r="K16" s="4"/>
      <c r="L16" s="4"/>
      <c r="M16" s="4"/>
      <c r="N16" s="4"/>
      <c r="O16" s="4"/>
      <c r="P16" s="4"/>
      <c r="Q16" s="4"/>
      <c r="R16" s="4"/>
      <c r="S16" s="4"/>
      <c r="T16" s="4"/>
      <c r="U16" s="4"/>
      <c r="V16" s="4"/>
      <c r="W16" s="4"/>
      <c r="X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row>
    <row r="17" spans="1:104" s="17" customFormat="1">
      <c r="A17" s="4"/>
      <c r="B17" s="4"/>
      <c r="C17" s="4"/>
      <c r="D17" s="4"/>
      <c r="E17" s="4"/>
      <c r="F17" s="4"/>
      <c r="G17" s="4"/>
      <c r="H17" s="4"/>
      <c r="I17" s="4"/>
      <c r="J17" s="4"/>
      <c r="K17" s="4"/>
      <c r="L17" s="4"/>
      <c r="M17" s="4"/>
      <c r="N17" s="4"/>
      <c r="O17" s="4"/>
      <c r="P17" s="4"/>
      <c r="Q17" s="4"/>
      <c r="R17" s="4"/>
      <c r="S17" s="4"/>
      <c r="T17" s="4"/>
      <c r="U17" s="4"/>
      <c r="V17" s="4"/>
      <c r="W17" s="4"/>
      <c r="X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row>
    <row r="18" spans="1:104" s="17" customFormat="1">
      <c r="A18" s="4"/>
      <c r="B18" s="4"/>
      <c r="C18" s="4"/>
      <c r="D18" s="4"/>
      <c r="E18" s="4"/>
      <c r="F18" s="4"/>
      <c r="G18" s="4"/>
      <c r="H18" s="4"/>
      <c r="I18" s="4"/>
      <c r="J18" s="4"/>
      <c r="K18" s="4"/>
      <c r="L18" s="4"/>
      <c r="M18" s="4"/>
      <c r="N18" s="4"/>
      <c r="O18" s="4"/>
      <c r="P18" s="4"/>
      <c r="Q18" s="4"/>
      <c r="R18" s="4"/>
      <c r="S18" s="4"/>
      <c r="T18" s="4"/>
      <c r="U18" s="4"/>
      <c r="V18" s="4"/>
      <c r="W18" s="4"/>
      <c r="X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row>
    <row r="19" spans="1:104" s="17" customFormat="1">
      <c r="A19" s="4"/>
      <c r="B19" s="4"/>
      <c r="C19" s="4"/>
      <c r="D19" s="4"/>
      <c r="E19" s="4"/>
      <c r="F19" s="4"/>
      <c r="G19" s="4"/>
      <c r="H19" s="4"/>
      <c r="I19" s="4"/>
      <c r="J19" s="4"/>
      <c r="K19" s="4"/>
      <c r="L19" s="4"/>
      <c r="M19" s="4"/>
      <c r="N19" s="4"/>
      <c r="O19" s="4"/>
      <c r="P19" s="4"/>
      <c r="Q19" s="4"/>
      <c r="R19" s="4"/>
      <c r="S19" s="4"/>
      <c r="T19" s="4"/>
      <c r="U19" s="4"/>
      <c r="V19" s="4"/>
      <c r="W19" s="4"/>
      <c r="X19" s="4"/>
      <c r="AJ19" s="47"/>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row>
    <row r="20" spans="1:104" s="17" customFormat="1">
      <c r="A20" s="4"/>
      <c r="B20" s="4"/>
      <c r="C20" s="4"/>
      <c r="D20" s="4"/>
      <c r="E20" s="4"/>
      <c r="F20" s="4"/>
      <c r="G20" s="4"/>
      <c r="H20" s="4"/>
      <c r="I20" s="4"/>
      <c r="J20" s="4"/>
      <c r="K20" s="4"/>
      <c r="L20" s="4"/>
      <c r="M20" s="4"/>
      <c r="N20" s="4"/>
      <c r="O20" s="4"/>
      <c r="P20" s="4"/>
      <c r="Q20" s="4"/>
      <c r="R20" s="4"/>
      <c r="S20" s="4"/>
      <c r="T20" s="4"/>
      <c r="U20" s="4"/>
      <c r="V20" s="4"/>
      <c r="W20" s="4"/>
      <c r="X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row>
    <row r="21" spans="1:104" s="17" customFormat="1">
      <c r="A21" s="4"/>
      <c r="B21" s="4"/>
      <c r="C21" s="4"/>
      <c r="D21" s="4"/>
      <c r="E21" s="4"/>
      <c r="F21" s="4"/>
      <c r="G21" s="4"/>
      <c r="H21" s="4"/>
      <c r="I21" s="4"/>
      <c r="J21" s="4"/>
      <c r="K21" s="4"/>
      <c r="L21" s="4"/>
      <c r="M21" s="4"/>
      <c r="N21" s="4"/>
      <c r="O21" s="4"/>
      <c r="P21" s="4"/>
      <c r="Q21" s="4"/>
      <c r="R21" s="4"/>
      <c r="S21" s="4"/>
      <c r="T21" s="4"/>
      <c r="U21" s="4"/>
      <c r="V21" s="4"/>
      <c r="W21" s="4"/>
      <c r="X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row>
    <row r="22" spans="1:104" s="17" customFormat="1">
      <c r="A22" s="4"/>
      <c r="B22" s="33"/>
      <c r="C22" s="34"/>
      <c r="D22" s="34"/>
      <c r="E22" s="4"/>
      <c r="F22" s="4"/>
      <c r="G22" s="4"/>
      <c r="H22" s="4"/>
      <c r="I22" s="4"/>
      <c r="J22" s="4"/>
      <c r="K22" s="4"/>
      <c r="L22" s="4"/>
      <c r="M22" s="4"/>
      <c r="N22" s="4"/>
      <c r="O22" s="4"/>
      <c r="P22" s="4"/>
      <c r="Q22" s="4"/>
      <c r="R22" s="4"/>
      <c r="S22" s="4"/>
      <c r="T22" s="4"/>
      <c r="U22" s="4"/>
      <c r="V22" s="4"/>
      <c r="W22" s="4"/>
      <c r="X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row>
    <row r="23" spans="1:104" s="17" customFormat="1">
      <c r="A23" s="4"/>
      <c r="B23" s="33"/>
      <c r="C23" s="34"/>
      <c r="D23" s="34"/>
      <c r="E23" s="4"/>
      <c r="F23" s="4"/>
      <c r="G23" s="4"/>
      <c r="H23" s="4"/>
      <c r="I23" s="4"/>
      <c r="J23" s="4"/>
      <c r="K23" s="4"/>
      <c r="L23" s="4"/>
      <c r="M23" s="4"/>
      <c r="N23" s="4"/>
      <c r="O23" s="4"/>
      <c r="P23" s="4"/>
      <c r="Q23" s="4"/>
      <c r="R23" s="4"/>
      <c r="S23" s="4"/>
      <c r="T23" s="4"/>
      <c r="U23" s="4"/>
      <c r="V23" s="4"/>
      <c r="W23" s="4"/>
      <c r="X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row>
    <row r="24" spans="1:104" s="17" customFormat="1">
      <c r="A24" s="4"/>
      <c r="B24" s="33"/>
      <c r="C24" s="34"/>
      <c r="D24" s="34"/>
      <c r="E24" s="4"/>
      <c r="F24" s="4"/>
      <c r="G24" s="4"/>
      <c r="H24" s="4"/>
      <c r="I24" s="4"/>
      <c r="J24" s="4"/>
      <c r="K24" s="4"/>
      <c r="L24" s="4"/>
      <c r="M24" s="4"/>
      <c r="N24" s="4"/>
      <c r="O24" s="4"/>
      <c r="P24" s="4"/>
      <c r="Q24" s="4"/>
      <c r="R24" s="4"/>
      <c r="S24" s="4"/>
      <c r="T24" s="4"/>
      <c r="U24" s="4"/>
      <c r="V24" s="4"/>
      <c r="W24" s="4"/>
      <c r="X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row>
    <row r="25" spans="1:104" s="17" customFormat="1">
      <c r="A25" s="4"/>
      <c r="B25" s="33"/>
      <c r="C25" s="34"/>
      <c r="D25" s="34"/>
      <c r="E25" s="4"/>
      <c r="F25" s="4"/>
      <c r="G25" s="4"/>
      <c r="H25" s="4"/>
      <c r="I25" s="4"/>
      <c r="J25" s="4"/>
      <c r="K25" s="4"/>
      <c r="L25" s="4"/>
      <c r="M25" s="4"/>
      <c r="N25" s="4"/>
      <c r="O25" s="4"/>
      <c r="P25" s="4"/>
      <c r="Q25" s="4"/>
      <c r="R25" s="4"/>
      <c r="S25" s="4"/>
      <c r="T25" s="4"/>
      <c r="U25" s="4"/>
      <c r="V25" s="4"/>
      <c r="W25" s="4"/>
      <c r="X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row>
    <row r="26" spans="1:104" s="17" customFormat="1">
      <c r="A26" s="4"/>
      <c r="B26" s="33"/>
      <c r="C26" s="34"/>
      <c r="D26" s="34"/>
      <c r="E26" s="4"/>
      <c r="F26" s="4"/>
      <c r="G26" s="4"/>
      <c r="H26" s="4"/>
      <c r="I26" s="4"/>
      <c r="J26" s="4"/>
      <c r="K26" s="4"/>
      <c r="L26" s="4"/>
      <c r="M26" s="4"/>
      <c r="N26" s="4"/>
      <c r="O26" s="4"/>
      <c r="P26" s="4"/>
      <c r="Q26" s="4"/>
      <c r="R26" s="4"/>
      <c r="S26" s="4"/>
      <c r="T26" s="4"/>
      <c r="U26" s="4"/>
      <c r="V26" s="4"/>
      <c r="W26" s="4"/>
      <c r="X26" s="4"/>
      <c r="AJ26" s="47"/>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row>
    <row r="27" spans="1:104" s="17" customFormat="1">
      <c r="A27" s="4"/>
      <c r="B27" s="33"/>
      <c r="C27" s="34"/>
      <c r="D27" s="34"/>
      <c r="E27" s="4"/>
      <c r="F27" s="4"/>
      <c r="G27" s="4"/>
      <c r="H27" s="4"/>
      <c r="I27" s="4"/>
      <c r="J27" s="4"/>
      <c r="K27" s="4"/>
      <c r="L27" s="4"/>
      <c r="M27" s="4"/>
      <c r="N27" s="4"/>
      <c r="O27" s="4"/>
      <c r="P27" s="4"/>
      <c r="Q27" s="4"/>
      <c r="R27" s="4"/>
      <c r="S27" s="4"/>
      <c r="T27" s="4"/>
      <c r="U27" s="4"/>
      <c r="V27" s="4"/>
      <c r="W27" s="4"/>
      <c r="X27" s="4"/>
      <c r="AJ27" s="47"/>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row>
    <row r="28" spans="1:104" s="17" customFormat="1">
      <c r="A28" s="4"/>
      <c r="B28" s="33"/>
      <c r="C28" s="34"/>
      <c r="D28" s="34"/>
      <c r="E28" s="4"/>
      <c r="F28" s="4"/>
      <c r="G28" s="4"/>
      <c r="H28" s="4"/>
      <c r="I28" s="4"/>
      <c r="J28" s="4"/>
      <c r="K28" s="4"/>
      <c r="L28" s="4"/>
      <c r="M28" s="4"/>
      <c r="N28" s="4"/>
      <c r="O28" s="4"/>
      <c r="P28" s="4"/>
      <c r="Q28" s="4"/>
      <c r="R28" s="4"/>
      <c r="S28" s="4"/>
      <c r="T28" s="4"/>
      <c r="U28" s="4"/>
      <c r="V28" s="4"/>
      <c r="W28" s="4"/>
      <c r="X28" s="4"/>
      <c r="AJ28" s="47"/>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row>
    <row r="29" spans="1:104" s="17" customFormat="1">
      <c r="A29" s="4"/>
      <c r="B29" s="33"/>
      <c r="C29" s="34"/>
      <c r="D29" s="34"/>
      <c r="E29" s="4"/>
      <c r="F29" s="4"/>
      <c r="G29" s="4"/>
      <c r="H29" s="4"/>
      <c r="I29" s="4"/>
      <c r="J29" s="4"/>
      <c r="K29" s="4"/>
      <c r="L29" s="4"/>
      <c r="M29" s="4"/>
      <c r="N29" s="4"/>
      <c r="O29" s="4"/>
      <c r="P29" s="4"/>
      <c r="Q29" s="4"/>
      <c r="R29" s="4"/>
      <c r="S29" s="4"/>
      <c r="T29" s="4"/>
      <c r="U29" s="4"/>
      <c r="V29" s="4"/>
      <c r="W29" s="4"/>
      <c r="X29" s="4"/>
      <c r="AJ29" s="47"/>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row>
    <row r="30" spans="1:104" s="17" customFormat="1">
      <c r="A30" s="4"/>
      <c r="B30" s="33"/>
      <c r="C30" s="34"/>
      <c r="D30" s="34"/>
      <c r="E30" s="4"/>
      <c r="F30" s="4"/>
      <c r="G30" s="4"/>
      <c r="H30" s="4"/>
      <c r="I30" s="4"/>
      <c r="J30" s="4"/>
      <c r="K30" s="4"/>
      <c r="L30" s="4"/>
      <c r="M30" s="4"/>
      <c r="N30" s="4"/>
      <c r="O30" s="4"/>
      <c r="P30" s="4"/>
      <c r="Q30" s="4"/>
      <c r="R30" s="4"/>
      <c r="S30" s="4"/>
      <c r="T30" s="4"/>
      <c r="U30" s="4"/>
      <c r="V30" s="4"/>
      <c r="W30" s="4"/>
      <c r="X30" s="4"/>
      <c r="AJ30" s="47"/>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row>
    <row r="31" spans="1:104" s="17" customFormat="1">
      <c r="A31" s="4"/>
      <c r="B31" s="33"/>
      <c r="C31" s="34"/>
      <c r="D31" s="34"/>
      <c r="E31" s="4"/>
      <c r="F31" s="4"/>
      <c r="G31" s="4"/>
      <c r="H31" s="4"/>
      <c r="I31" s="4"/>
      <c r="J31" s="4"/>
      <c r="K31" s="4"/>
      <c r="L31" s="4"/>
      <c r="M31" s="4"/>
      <c r="N31" s="4"/>
      <c r="O31" s="4"/>
      <c r="P31" s="4"/>
      <c r="Q31" s="4"/>
      <c r="R31" s="4"/>
      <c r="S31" s="4"/>
      <c r="T31" s="4"/>
      <c r="U31" s="4"/>
      <c r="V31" s="4"/>
      <c r="W31" s="4"/>
      <c r="X31" s="4"/>
      <c r="AJ31" s="47"/>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row>
    <row r="32" spans="1:104" s="17" customFormat="1">
      <c r="A32" s="4"/>
      <c r="B32" s="33"/>
      <c r="C32" s="34"/>
      <c r="D32" s="34"/>
      <c r="E32" s="4"/>
      <c r="F32" s="4"/>
      <c r="G32" s="4"/>
      <c r="H32" s="4"/>
      <c r="I32" s="4"/>
      <c r="J32" s="4"/>
      <c r="K32" s="4"/>
      <c r="L32" s="4"/>
      <c r="M32" s="4"/>
      <c r="N32" s="4"/>
      <c r="O32" s="4"/>
      <c r="P32" s="4"/>
      <c r="Q32" s="4"/>
      <c r="R32" s="4"/>
      <c r="S32" s="4"/>
      <c r="T32" s="4"/>
      <c r="U32" s="4"/>
      <c r="V32" s="4"/>
      <c r="W32" s="4"/>
      <c r="X32" s="4"/>
      <c r="AJ32" s="47"/>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row>
    <row r="33" spans="1:104" s="17" customFormat="1">
      <c r="A33" s="4"/>
      <c r="B33" s="33"/>
      <c r="C33" s="34"/>
      <c r="D33" s="34"/>
      <c r="E33" s="4"/>
      <c r="F33" s="4"/>
      <c r="G33" s="4"/>
      <c r="H33" s="4"/>
      <c r="I33" s="4"/>
      <c r="J33" s="4"/>
      <c r="K33" s="4"/>
      <c r="L33" s="4"/>
      <c r="M33" s="4"/>
      <c r="N33" s="4"/>
      <c r="O33" s="4"/>
      <c r="P33" s="4"/>
      <c r="Q33" s="4"/>
      <c r="R33" s="4"/>
      <c r="S33" s="4"/>
      <c r="T33" s="4"/>
      <c r="U33" s="4"/>
      <c r="V33" s="4"/>
      <c r="W33" s="4"/>
      <c r="X33" s="4"/>
      <c r="AJ33" s="47"/>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row>
    <row r="34" spans="1:104">
      <c r="B34" s="33"/>
      <c r="C34" s="34"/>
      <c r="D34" s="34"/>
    </row>
    <row r="35" spans="1:104">
      <c r="B35" s="33"/>
      <c r="C35" s="34"/>
      <c r="D35" s="34"/>
    </row>
    <row r="36" spans="1:104">
      <c r="B36" s="33"/>
      <c r="C36" s="34"/>
      <c r="D36" s="34"/>
    </row>
    <row r="37" spans="1:104">
      <c r="B37" s="33"/>
      <c r="C37" s="34"/>
      <c r="D37" s="34"/>
    </row>
    <row r="38" spans="1:104">
      <c r="B38" s="33"/>
      <c r="C38" s="34"/>
      <c r="D38" s="34"/>
    </row>
    <row r="39" spans="1:104">
      <c r="B39" s="33"/>
      <c r="C39" s="34"/>
      <c r="D39" s="34"/>
    </row>
    <row r="40" spans="1:104">
      <c r="B40" s="33"/>
      <c r="C40" s="34"/>
      <c r="D40" s="34"/>
    </row>
    <row r="41" spans="1:104">
      <c r="B41" s="33"/>
      <c r="C41" s="34"/>
      <c r="D41" s="34"/>
    </row>
    <row r="42" spans="1:104">
      <c r="B42" s="33"/>
      <c r="C42" s="34"/>
      <c r="D42" s="34"/>
    </row>
    <row r="43" spans="1:104">
      <c r="B43" s="33"/>
      <c r="C43" s="34"/>
      <c r="D43" s="34"/>
    </row>
    <row r="44" spans="1:104">
      <c r="B44" s="33"/>
      <c r="C44" s="34"/>
      <c r="D44" s="34"/>
    </row>
    <row r="45" spans="1:104">
      <c r="B45" s="33"/>
      <c r="C45" s="34"/>
      <c r="D45" s="34"/>
    </row>
    <row r="46" spans="1:104">
      <c r="B46" s="33"/>
      <c r="C46" s="34"/>
      <c r="D46" s="34"/>
    </row>
    <row r="47" spans="1:104">
      <c r="B47" s="33"/>
      <c r="C47" s="34"/>
      <c r="D47" s="34"/>
    </row>
    <row r="48" spans="1:104">
      <c r="B48" s="33"/>
      <c r="C48" s="34"/>
      <c r="D48" s="34"/>
    </row>
    <row r="49" spans="2:4">
      <c r="B49" s="33"/>
      <c r="C49" s="34"/>
      <c r="D49" s="34"/>
    </row>
    <row r="50" spans="2:4">
      <c r="B50" s="33"/>
      <c r="C50" s="34"/>
      <c r="D50" s="34"/>
    </row>
    <row r="51" spans="2:4">
      <c r="B51" s="33"/>
      <c r="C51" s="34"/>
      <c r="D51" s="34"/>
    </row>
    <row r="52" spans="2:4">
      <c r="B52" s="33"/>
      <c r="C52" s="34"/>
      <c r="D52" s="34"/>
    </row>
    <row r="53" spans="2:4">
      <c r="B53" s="33"/>
      <c r="C53" s="34"/>
      <c r="D53" s="34"/>
    </row>
    <row r="54" spans="2:4">
      <c r="B54" s="33"/>
      <c r="C54" s="34"/>
      <c r="D54" s="34"/>
    </row>
    <row r="55" spans="2:4">
      <c r="B55" s="33"/>
      <c r="C55" s="34"/>
      <c r="D55" s="34"/>
    </row>
    <row r="56" spans="2:4">
      <c r="B56" s="33"/>
      <c r="C56" s="34"/>
      <c r="D56" s="34"/>
    </row>
    <row r="57" spans="2:4">
      <c r="B57" s="33"/>
      <c r="C57" s="34"/>
      <c r="D57" s="34"/>
    </row>
    <row r="58" spans="2:4">
      <c r="B58" s="33"/>
      <c r="C58" s="34"/>
      <c r="D58" s="34"/>
    </row>
    <row r="59" spans="2:4">
      <c r="B59" s="33"/>
      <c r="C59" s="34"/>
      <c r="D59" s="34"/>
    </row>
    <row r="60" spans="2:4">
      <c r="B60" s="33"/>
      <c r="C60" s="34"/>
      <c r="D60" s="34"/>
    </row>
    <row r="61" spans="2:4">
      <c r="B61" s="33"/>
      <c r="C61" s="34"/>
      <c r="D61" s="34"/>
    </row>
    <row r="62" spans="2:4">
      <c r="B62" s="33"/>
      <c r="C62" s="34"/>
      <c r="D62" s="34"/>
    </row>
    <row r="63" spans="2:4">
      <c r="B63" s="33"/>
      <c r="C63" s="34"/>
      <c r="D63" s="34"/>
    </row>
    <row r="64" spans="2:4">
      <c r="B64" s="33"/>
      <c r="C64" s="34"/>
      <c r="D64" s="34"/>
    </row>
    <row r="65" spans="2:4">
      <c r="B65" s="33"/>
      <c r="C65" s="34"/>
      <c r="D65" s="34"/>
    </row>
    <row r="66" spans="2:4">
      <c r="B66" s="33"/>
      <c r="C66" s="34"/>
      <c r="D66" s="34"/>
    </row>
    <row r="67" spans="2:4">
      <c r="B67" s="33"/>
      <c r="C67" s="34"/>
      <c r="D67" s="34"/>
    </row>
    <row r="68" spans="2:4">
      <c r="B68" s="33"/>
      <c r="C68" s="34"/>
      <c r="D68" s="34"/>
    </row>
    <row r="69" spans="2:4">
      <c r="B69" s="33"/>
      <c r="C69" s="34"/>
      <c r="D69" s="34"/>
    </row>
    <row r="70" spans="2:4">
      <c r="B70" s="33"/>
      <c r="C70" s="34"/>
      <c r="D70" s="34"/>
    </row>
    <row r="71" spans="2:4">
      <c r="B71" s="33"/>
      <c r="C71" s="34"/>
      <c r="D71" s="34"/>
    </row>
    <row r="72" spans="2:4">
      <c r="B72" s="33"/>
      <c r="C72" s="34"/>
      <c r="D72" s="34"/>
    </row>
    <row r="73" spans="2:4">
      <c r="B73" s="33"/>
      <c r="C73" s="34"/>
      <c r="D73" s="34"/>
    </row>
    <row r="74" spans="2:4">
      <c r="B74" s="33"/>
      <c r="C74" s="34"/>
      <c r="D74" s="34"/>
    </row>
    <row r="75" spans="2:4">
      <c r="B75" s="33"/>
      <c r="C75" s="34"/>
      <c r="D75" s="34"/>
    </row>
    <row r="76" spans="2:4">
      <c r="B76" s="33"/>
      <c r="C76" s="34"/>
      <c r="D76" s="34"/>
    </row>
    <row r="77" spans="2:4">
      <c r="B77" s="33"/>
      <c r="C77" s="34"/>
      <c r="D77" s="34"/>
    </row>
    <row r="78" spans="2:4">
      <c r="B78" s="33"/>
      <c r="C78" s="34"/>
      <c r="D78" s="34"/>
    </row>
    <row r="79" spans="2:4">
      <c r="B79" s="33"/>
      <c r="C79" s="34"/>
      <c r="D79" s="34"/>
    </row>
    <row r="80" spans="2:4">
      <c r="B80" s="33"/>
      <c r="C80" s="34"/>
      <c r="D80" s="34"/>
    </row>
    <row r="81" spans="2:4">
      <c r="B81" s="33"/>
      <c r="C81" s="34"/>
      <c r="D81" s="34"/>
    </row>
    <row r="82" spans="2:4">
      <c r="B82" s="33"/>
      <c r="C82" s="34"/>
      <c r="D82" s="34"/>
    </row>
    <row r="83" spans="2:4">
      <c r="B83" s="33"/>
      <c r="C83" s="34"/>
      <c r="D83" s="34"/>
    </row>
    <row r="84" spans="2:4">
      <c r="B84" s="33"/>
      <c r="C84" s="34"/>
      <c r="D84" s="34"/>
    </row>
    <row r="85" spans="2:4">
      <c r="B85" s="33"/>
      <c r="C85" s="34"/>
      <c r="D85" s="34"/>
    </row>
    <row r="86" spans="2:4">
      <c r="B86" s="33"/>
      <c r="C86" s="34"/>
      <c r="D86" s="34"/>
    </row>
    <row r="87" spans="2:4">
      <c r="B87" s="33"/>
      <c r="C87" s="34"/>
      <c r="D87" s="34"/>
    </row>
    <row r="88" spans="2:4">
      <c r="B88" s="33"/>
      <c r="C88" s="34"/>
      <c r="D88" s="34"/>
    </row>
    <row r="89" spans="2:4">
      <c r="B89" s="33"/>
      <c r="C89" s="34"/>
      <c r="D89" s="34"/>
    </row>
    <row r="90" spans="2:4">
      <c r="B90" s="33"/>
      <c r="C90" s="34"/>
      <c r="D90" s="34"/>
    </row>
    <row r="91" spans="2:4">
      <c r="B91" s="37"/>
      <c r="C91" s="34"/>
      <c r="D91" s="34"/>
    </row>
    <row r="92" spans="2:4">
      <c r="B92" s="33"/>
    </row>
    <row r="93" spans="2:4">
      <c r="B93" s="33"/>
    </row>
    <row r="94" spans="2:4">
      <c r="B94" s="33"/>
    </row>
    <row r="95" spans="2:4">
      <c r="B95" s="33"/>
    </row>
  </sheetData>
  <dataConsolidate/>
  <dataValidations count="1">
    <dataValidation type="list" allowBlank="1" showInputMessage="1" showErrorMessage="1" sqref="CE6:CE7" xr:uid="{B17BD068-893E-419F-A70A-E82F2D8CA27F}">
      <formula1>#REF!</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3C14E-BD08-429D-9228-90A7F5131879}">
  <sheetPr codeName="Hoja1" filterMode="1"/>
  <dimension ref="A3:BE321"/>
  <sheetViews>
    <sheetView tabSelected="1" zoomScale="85" zoomScaleNormal="85" workbookViewId="0">
      <pane ySplit="7" topLeftCell="A8" activePane="bottomLeft" state="frozen"/>
      <selection pane="bottomLeft" activeCell="B17" sqref="B17"/>
    </sheetView>
  </sheetViews>
  <sheetFormatPr baseColWidth="10" defaultColWidth="11.42578125" defaultRowHeight="15"/>
  <cols>
    <col min="1" max="1" width="3.85546875" style="4" customWidth="1"/>
    <col min="2" max="2" width="32.42578125" style="4" customWidth="1"/>
    <col min="3" max="3" width="13.42578125" style="4" bestFit="1" customWidth="1"/>
    <col min="4" max="4" width="12.42578125" style="4" bestFit="1" customWidth="1"/>
    <col min="5" max="5" width="9.28515625" style="4" bestFit="1" customWidth="1"/>
    <col min="6" max="6" width="5" style="4" bestFit="1" customWidth="1"/>
    <col min="7" max="7" width="3" style="4" customWidth="1"/>
    <col min="8" max="8" width="3.42578125" style="4" customWidth="1"/>
    <col min="9" max="9" width="21.28515625" style="4" bestFit="1" customWidth="1"/>
    <col min="10" max="10" width="14.28515625" style="4" customWidth="1"/>
    <col min="11" max="11" width="35.140625" style="4" bestFit="1" customWidth="1"/>
    <col min="12" max="12" width="8.28515625" style="4" customWidth="1"/>
    <col min="13" max="13" width="5" style="4" bestFit="1" customWidth="1"/>
    <col min="14" max="14" width="13.42578125" style="4" bestFit="1" customWidth="1"/>
    <col min="15" max="15" width="5" style="4" bestFit="1" customWidth="1"/>
    <col min="16" max="16" width="2.140625" style="4" customWidth="1"/>
    <col min="17" max="17" width="2.85546875" style="4" customWidth="1"/>
    <col min="18" max="18" width="14.28515625" style="4" bestFit="1" customWidth="1"/>
    <col min="19" max="19" width="8.140625" style="4" bestFit="1" customWidth="1"/>
    <col min="20" max="20" width="5" style="4" bestFit="1" customWidth="1"/>
    <col min="21" max="21" width="2" style="4" customWidth="1"/>
    <col min="22" max="22" width="3.42578125" style="4" customWidth="1"/>
    <col min="23" max="23" width="17" style="4" customWidth="1"/>
    <col min="24" max="24" width="8.140625" style="4" bestFit="1" customWidth="1"/>
    <col min="25" max="25" width="5" style="17" bestFit="1" customWidth="1"/>
    <col min="26" max="26" width="8.140625" style="17" bestFit="1" customWidth="1"/>
    <col min="27" max="27" width="5" style="17" bestFit="1" customWidth="1"/>
    <col min="28" max="28" width="2.28515625" style="17" customWidth="1"/>
    <col min="29" max="29" width="1.42578125" style="17" customWidth="1"/>
    <col min="30" max="30" width="13" style="17" customWidth="1"/>
    <col min="31" max="35" width="11.42578125" style="17" customWidth="1"/>
    <col min="36" max="36" width="4.7109375" style="47" customWidth="1"/>
    <col min="37" max="37" width="16.42578125" style="17" customWidth="1"/>
    <col min="38" max="38" width="11.42578125" style="17" customWidth="1"/>
    <col min="39" max="39" width="28.85546875" style="17" customWidth="1"/>
    <col min="40" max="40" width="12" style="17" customWidth="1"/>
    <col min="41" max="42" width="11.42578125" style="17" customWidth="1"/>
    <col min="43" max="43" width="13.28515625" style="17" customWidth="1"/>
    <col min="44" max="44" width="11.42578125" style="17" customWidth="1"/>
    <col min="45" max="45" width="12.7109375" style="17" customWidth="1"/>
    <col min="46" max="46" width="13.7109375" style="17" customWidth="1"/>
    <col min="47" max="47" width="13.140625" style="17" customWidth="1"/>
    <col min="48" max="48" width="12.28515625" style="17" customWidth="1"/>
    <col min="49" max="49" width="11.42578125" style="17" customWidth="1"/>
    <col min="50" max="50" width="14.42578125" style="17" customWidth="1"/>
    <col min="51" max="53" width="11.42578125" style="17" customWidth="1"/>
    <col min="54" max="54" width="13" style="17" customWidth="1"/>
    <col min="55" max="56" width="11.42578125" style="17" customWidth="1"/>
    <col min="57" max="57" width="13.140625" style="17" customWidth="1"/>
    <col min="58" max="75" width="11.42578125" style="4"/>
    <col min="76" max="76" width="11.42578125" style="4" customWidth="1"/>
    <col min="77" max="77" width="11.42578125" style="4"/>
    <col min="78" max="80" width="11.42578125" style="4" customWidth="1"/>
    <col min="81" max="81" width="25.85546875" style="4" customWidth="1"/>
    <col min="82" max="84" width="11.42578125" style="4" customWidth="1"/>
    <col min="85" max="86" width="11.42578125" style="4"/>
    <col min="87" max="87" width="12" style="4" bestFit="1" customWidth="1"/>
    <col min="88" max="89" width="11.42578125" style="4" bestFit="1" customWidth="1"/>
    <col min="90" max="90" width="13.42578125" style="4" customWidth="1"/>
    <col min="91" max="96" width="11.42578125" style="4" bestFit="1" customWidth="1"/>
    <col min="97" max="97" width="13.85546875" style="4" customWidth="1"/>
    <col min="98" max="100" width="11.42578125" style="4" bestFit="1" customWidth="1"/>
    <col min="101" max="101" width="13.7109375" style="4" bestFit="1" customWidth="1"/>
    <col min="102" max="103" width="11.42578125" style="4" bestFit="1" customWidth="1"/>
    <col min="104" max="104" width="14.140625" style="4" customWidth="1"/>
    <col min="105" max="16384" width="11.42578125" style="4"/>
  </cols>
  <sheetData>
    <row r="3" spans="1:57" ht="25.5">
      <c r="G3" s="42" t="s">
        <v>0</v>
      </c>
      <c r="BE3" s="4"/>
    </row>
    <row r="4" spans="1:57" ht="18">
      <c r="G4" s="4" t="s">
        <v>10</v>
      </c>
      <c r="BE4" s="4"/>
    </row>
    <row r="5" spans="1:57" ht="18">
      <c r="G5" s="4" t="s">
        <v>2</v>
      </c>
      <c r="BE5" s="4"/>
    </row>
    <row r="6" spans="1:57">
      <c r="G6" s="9"/>
      <c r="H6" s="9"/>
      <c r="I6" s="9"/>
      <c r="J6" s="9"/>
      <c r="K6" s="9"/>
      <c r="L6" s="9"/>
      <c r="M6" s="9"/>
      <c r="N6" s="9"/>
      <c r="O6" s="9"/>
      <c r="P6" s="9"/>
      <c r="Q6" s="9"/>
      <c r="R6" s="9"/>
      <c r="S6" s="9"/>
      <c r="T6" s="9"/>
      <c r="U6" s="9"/>
      <c r="V6" s="9"/>
      <c r="W6" s="9"/>
      <c r="X6" s="9"/>
      <c r="Y6" s="18"/>
      <c r="Z6" s="18"/>
      <c r="AA6" s="18"/>
      <c r="AB6" s="18"/>
      <c r="AC6" s="18"/>
      <c r="AD6" s="18"/>
      <c r="AE6" s="18"/>
      <c r="AF6" s="18"/>
      <c r="AG6" s="18"/>
      <c r="AH6" s="18"/>
      <c r="AI6" s="18"/>
      <c r="AJ6" s="48"/>
      <c r="AK6" s="18"/>
      <c r="AL6" s="18"/>
      <c r="BE6" s="4"/>
    </row>
    <row r="7" spans="1:57">
      <c r="G7" s="9"/>
      <c r="H7" s="9"/>
      <c r="I7" s="9"/>
      <c r="J7" s="9"/>
      <c r="K7" s="9"/>
      <c r="L7" s="9"/>
      <c r="M7" s="9"/>
      <c r="N7" s="9"/>
      <c r="O7" s="9"/>
      <c r="P7" s="9"/>
      <c r="Q7" s="9"/>
      <c r="R7" s="9"/>
      <c r="S7" s="9"/>
      <c r="T7" s="9"/>
      <c r="U7" s="9"/>
      <c r="V7" s="9"/>
      <c r="W7" s="9"/>
      <c r="X7" s="9"/>
      <c r="Y7" s="18"/>
      <c r="Z7" s="18"/>
      <c r="AA7" s="18"/>
      <c r="AB7" s="18"/>
      <c r="AC7" s="18"/>
      <c r="AD7" s="18"/>
      <c r="AE7" s="18"/>
      <c r="AF7" s="18"/>
      <c r="AG7" s="18"/>
      <c r="AH7" s="18"/>
      <c r="AI7" s="18"/>
      <c r="AJ7" s="48"/>
      <c r="AK7" s="18"/>
      <c r="AL7" s="18"/>
      <c r="BE7" s="4"/>
    </row>
    <row r="8" spans="1:57">
      <c r="B8" s="21" t="s">
        <v>11</v>
      </c>
      <c r="C8" s="44"/>
      <c r="D8" s="44"/>
      <c r="G8" s="9"/>
      <c r="H8" s="9"/>
      <c r="I8" s="21" t="s">
        <v>12</v>
      </c>
      <c r="J8" s="44"/>
      <c r="K8" s="9"/>
      <c r="N8" s="9"/>
      <c r="O8" s="9"/>
      <c r="P8" s="9"/>
      <c r="Q8" s="9"/>
      <c r="R8" s="9"/>
      <c r="S8" s="9"/>
      <c r="T8" s="9"/>
      <c r="U8" s="9"/>
      <c r="V8" s="9"/>
      <c r="W8" s="9"/>
      <c r="X8" s="9"/>
      <c r="Y8" s="18"/>
      <c r="Z8" s="18"/>
      <c r="AA8" s="18"/>
      <c r="AB8" s="18"/>
      <c r="AC8" s="18"/>
      <c r="AD8" s="18"/>
      <c r="AE8" s="18"/>
      <c r="AF8" s="18"/>
      <c r="AG8" s="18"/>
      <c r="AH8" s="18"/>
      <c r="AI8" s="18"/>
      <c r="AJ8" s="48"/>
      <c r="AK8" s="18"/>
      <c r="AL8" s="18"/>
      <c r="BE8" s="4"/>
    </row>
    <row r="9" spans="1:57">
      <c r="B9" s="21"/>
      <c r="G9" s="9"/>
      <c r="H9" s="9"/>
      <c r="I9" s="21"/>
      <c r="K9" s="9"/>
      <c r="N9" s="9"/>
      <c r="O9" s="9"/>
      <c r="P9" s="9"/>
      <c r="Q9" s="9"/>
      <c r="R9" s="9"/>
      <c r="S9" s="9"/>
      <c r="T9" s="9"/>
      <c r="U9" s="9"/>
      <c r="V9" s="9"/>
      <c r="W9" s="9"/>
      <c r="X9" s="9"/>
      <c r="Y9" s="18"/>
      <c r="Z9" s="18"/>
      <c r="AA9" s="18"/>
      <c r="AB9" s="18"/>
      <c r="AC9" s="18"/>
      <c r="AD9" s="18"/>
      <c r="AE9" s="18"/>
      <c r="AF9" s="18"/>
      <c r="AG9" s="18"/>
      <c r="AH9" s="18"/>
      <c r="AI9" s="18"/>
      <c r="AJ9" s="48"/>
      <c r="AK9" s="18"/>
      <c r="AL9" s="18"/>
      <c r="BE9" s="4"/>
    </row>
    <row r="10" spans="1:57" ht="22.5">
      <c r="B10" s="81" t="s">
        <v>13</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BE10" s="4"/>
    </row>
    <row r="11" spans="1:57" ht="19.5" thickBot="1">
      <c r="B11" s="84" t="s">
        <v>14</v>
      </c>
      <c r="C11" s="84"/>
      <c r="D11" s="84"/>
      <c r="E11" s="84"/>
      <c r="F11" s="84"/>
      <c r="I11" s="84" t="s">
        <v>15</v>
      </c>
      <c r="J11" s="84"/>
      <c r="K11" s="84"/>
      <c r="L11" s="84"/>
      <c r="M11" s="84"/>
      <c r="N11" s="84"/>
      <c r="O11" s="84"/>
      <c r="R11" s="84" t="s">
        <v>16</v>
      </c>
      <c r="S11" s="84"/>
      <c r="T11" s="84"/>
      <c r="W11" s="84" t="s">
        <v>17</v>
      </c>
      <c r="X11" s="84"/>
      <c r="Y11" s="84"/>
      <c r="Z11" s="84"/>
      <c r="AA11" s="84"/>
      <c r="AG11" s="38"/>
      <c r="AH11" s="38"/>
      <c r="AI11" s="38"/>
      <c r="AJ11" s="49"/>
      <c r="AK11" s="38"/>
      <c r="AL11" s="38"/>
      <c r="BE11" s="4"/>
    </row>
    <row r="12" spans="1:57" ht="15.75" thickTop="1">
      <c r="Y12" s="4"/>
      <c r="AG12" s="4"/>
      <c r="AH12" s="4"/>
      <c r="AI12" s="4"/>
      <c r="AJ12" s="50"/>
      <c r="AK12" s="4"/>
      <c r="AL12" s="4"/>
      <c r="BE12" s="4"/>
    </row>
    <row r="13" spans="1:57" ht="26.25" thickBot="1">
      <c r="B13" s="25" t="s">
        <v>18</v>
      </c>
      <c r="C13" s="26" t="s">
        <v>19</v>
      </c>
      <c r="D13" s="26" t="s">
        <v>20</v>
      </c>
      <c r="E13" s="26" t="s">
        <v>21</v>
      </c>
      <c r="F13" s="26" t="s">
        <v>22</v>
      </c>
      <c r="G13" s="7"/>
      <c r="H13" s="7"/>
      <c r="I13" s="25" t="s">
        <v>23</v>
      </c>
      <c r="J13" s="26" t="s">
        <v>24</v>
      </c>
      <c r="K13" s="26" t="s">
        <v>25</v>
      </c>
      <c r="L13" s="26" t="s">
        <v>26</v>
      </c>
      <c r="M13" s="26" t="s">
        <v>22</v>
      </c>
      <c r="N13" s="26" t="s">
        <v>27</v>
      </c>
      <c r="O13" s="26" t="s">
        <v>22</v>
      </c>
      <c r="R13" s="20" t="s">
        <v>16</v>
      </c>
      <c r="S13" s="6" t="s">
        <v>21</v>
      </c>
      <c r="T13" s="6" t="s">
        <v>22</v>
      </c>
      <c r="U13" s="7"/>
      <c r="W13" s="20" t="s">
        <v>28</v>
      </c>
      <c r="X13" s="6" t="s">
        <v>21</v>
      </c>
      <c r="Y13" s="6" t="s">
        <v>22</v>
      </c>
      <c r="Z13" s="6" t="s">
        <v>21</v>
      </c>
      <c r="AA13" s="6" t="s">
        <v>22</v>
      </c>
      <c r="AB13" s="19"/>
      <c r="AG13" s="11"/>
      <c r="AH13" s="11"/>
      <c r="AI13" s="11"/>
      <c r="AJ13" s="51"/>
      <c r="AK13" s="11"/>
      <c r="AL13" s="11"/>
      <c r="BE13" s="4"/>
    </row>
    <row r="14" spans="1:57" ht="15.75" thickTop="1">
      <c r="A14" s="21">
        <v>1</v>
      </c>
      <c r="B14" s="22" t="s">
        <v>29</v>
      </c>
      <c r="C14" s="24" t="str">
        <f>VLOOKUP(B14,Reagents!$B$4:$E$55,2,FALSE)</f>
        <v>Ethanol</v>
      </c>
      <c r="D14" s="24" t="str">
        <f>VLOOKUP(B14,Reagents!$B$4:$E$55,3,FALSE)</f>
        <v>64-17-5</v>
      </c>
      <c r="E14" s="23">
        <v>1</v>
      </c>
      <c r="F14" s="24" t="str">
        <f>VLOOKUP(B14,Reagents!$B$4:$E$55,4,FALSE)</f>
        <v>kg</v>
      </c>
      <c r="H14" s="21">
        <v>1</v>
      </c>
      <c r="I14" s="22" t="s">
        <v>30</v>
      </c>
      <c r="J14" s="24">
        <f>VLOOKUP(I14,Reagents!$H$4:$J$33,2,FALSE)</f>
        <v>3.8400000000000001E-3</v>
      </c>
      <c r="K14" s="24" t="str">
        <f>VLOOKUP(I14,Reagents!$H$4:$J$33,3,FALSE)</f>
        <v>Boeco V-1 plus</v>
      </c>
      <c r="L14" s="35">
        <v>1</v>
      </c>
      <c r="M14" s="13" t="s">
        <v>31</v>
      </c>
      <c r="N14" s="24">
        <f t="shared" ref="N14:N43" si="0">J14*(L14/60)</f>
        <v>6.3999999999999997E-5</v>
      </c>
      <c r="O14" s="24" t="s">
        <v>32</v>
      </c>
      <c r="Q14" s="21">
        <v>1</v>
      </c>
      <c r="R14" s="14" t="s">
        <v>33</v>
      </c>
      <c r="S14" s="14">
        <v>1</v>
      </c>
      <c r="T14" s="13" t="str">
        <f>VLOOKUP(R14,Reagents!$L$4:$M$10,2,FALSE)</f>
        <v>m3</v>
      </c>
      <c r="V14" s="21">
        <v>1</v>
      </c>
      <c r="W14" s="12" t="s">
        <v>34</v>
      </c>
      <c r="X14" s="32">
        <v>100</v>
      </c>
      <c r="Y14" s="32" t="s">
        <v>35</v>
      </c>
      <c r="Z14" s="13">
        <f>_xlfn.IFS(Y14="mL",X14/1000,Y14="uL",X14/1000000,Y14="L",X14,Y14="----",0)</f>
        <v>0.1</v>
      </c>
      <c r="AA14" s="13" t="s">
        <v>36</v>
      </c>
      <c r="AG14" s="34"/>
      <c r="AH14" s="34"/>
      <c r="AI14" s="34"/>
      <c r="AJ14" s="52"/>
      <c r="AK14" s="34"/>
      <c r="AL14" s="40"/>
      <c r="BE14" s="4"/>
    </row>
    <row r="15" spans="1:57">
      <c r="A15" s="21">
        <v>2</v>
      </c>
      <c r="B15" s="14" t="s">
        <v>37</v>
      </c>
      <c r="C15" s="24" t="str">
        <f>VLOOKUP(B15,Reagents!$B$4:$E$55,2,FALSE)</f>
        <v>CuO</v>
      </c>
      <c r="D15" s="24" t="str">
        <f>VLOOKUP(B15,Reagents!$B$4:$E$55,3,FALSE)</f>
        <v>1317-38-0</v>
      </c>
      <c r="E15" s="15">
        <v>0.1</v>
      </c>
      <c r="F15" s="24" t="str">
        <f>VLOOKUP(B15,Reagents!$B$4:$E$55,4,FALSE)</f>
        <v>kg</v>
      </c>
      <c r="H15" s="21">
        <v>2</v>
      </c>
      <c r="I15" s="14" t="s">
        <v>38</v>
      </c>
      <c r="J15" s="24">
        <f>VLOOKUP(I15,Reagents!$H$4:$J$33,2,FALSE)</f>
        <v>0.08</v>
      </c>
      <c r="K15" s="13" t="str">
        <f>VLOOKUP(I15,Reagents!$H$4:$J$33,3,FALSE)</f>
        <v>Thermo Scientific Genesys 10S UV-Vis</v>
      </c>
      <c r="L15" s="35">
        <v>4</v>
      </c>
      <c r="M15" s="13" t="s">
        <v>31</v>
      </c>
      <c r="N15" s="55">
        <f t="shared" si="0"/>
        <v>5.3333333333333332E-3</v>
      </c>
      <c r="O15" s="24" t="s">
        <v>32</v>
      </c>
      <c r="Q15" s="21">
        <v>2</v>
      </c>
      <c r="R15" s="14" t="s">
        <v>39</v>
      </c>
      <c r="S15" s="14"/>
      <c r="T15" s="13" t="str">
        <f>VLOOKUP(R15,Reagents!$L$4:$M$10,2,FALSE)</f>
        <v>----</v>
      </c>
      <c r="V15" s="21">
        <v>2</v>
      </c>
      <c r="W15" s="12" t="s">
        <v>39</v>
      </c>
      <c r="X15" s="32"/>
      <c r="Y15" s="32" t="s">
        <v>35</v>
      </c>
      <c r="Z15" s="13">
        <f>_xlfn.IFS(Y15="mL",X15/1000,Y15="uL",X15/1000000,Y15="L",X15,Y15="----",0)</f>
        <v>0</v>
      </c>
      <c r="AA15" s="13" t="s">
        <v>36</v>
      </c>
      <c r="AG15" s="34"/>
      <c r="AH15" s="34"/>
      <c r="AI15" s="34"/>
      <c r="AJ15" s="52"/>
      <c r="AK15" s="34"/>
      <c r="AL15" s="40"/>
      <c r="BE15" s="4"/>
    </row>
    <row r="16" spans="1:57">
      <c r="A16" s="21">
        <v>3</v>
      </c>
      <c r="B16" s="14" t="s">
        <v>40</v>
      </c>
      <c r="C16" s="24" t="str">
        <f>VLOOKUP(B16,Reagents!$B$4:$E$55,2,FALSE)</f>
        <v>PMMA</v>
      </c>
      <c r="D16" s="24" t="str">
        <f>VLOOKUP(B16,Reagents!$B$4:$E$55,3,FALSE)</f>
        <v>9011-14-7</v>
      </c>
      <c r="E16" s="15">
        <v>0.1</v>
      </c>
      <c r="F16" s="24" t="str">
        <f>VLOOKUP(B16,Reagents!$B$4:$E$55,4,FALSE)</f>
        <v>kg</v>
      </c>
      <c r="H16" s="21">
        <v>3</v>
      </c>
      <c r="I16" s="14" t="s">
        <v>41</v>
      </c>
      <c r="J16" s="24">
        <f>VLOOKUP(I16,Reagents!$H$4:$J$33,2,FALSE)</f>
        <v>1.1000000000000001</v>
      </c>
      <c r="K16" s="13" t="str">
        <f>VLOOKUP(I16,Reagents!$H$4:$J$33,3,FALSE)</f>
        <v>Julabo</v>
      </c>
      <c r="L16" s="35">
        <v>60</v>
      </c>
      <c r="M16" s="13" t="s">
        <v>31</v>
      </c>
      <c r="N16" s="24">
        <f t="shared" si="0"/>
        <v>1.1000000000000001</v>
      </c>
      <c r="O16" s="24" t="s">
        <v>32</v>
      </c>
      <c r="Q16" s="21">
        <v>3</v>
      </c>
      <c r="R16" s="14" t="s">
        <v>39</v>
      </c>
      <c r="S16" s="14"/>
      <c r="T16" s="13" t="str">
        <f>VLOOKUP(R16,Reagents!$L$4:$M$10,2,FALSE)</f>
        <v>----</v>
      </c>
      <c r="V16" s="21">
        <v>3</v>
      </c>
      <c r="W16" s="12" t="s">
        <v>39</v>
      </c>
      <c r="X16" s="32"/>
      <c r="Y16" s="32" t="s">
        <v>39</v>
      </c>
      <c r="Z16" s="13">
        <f t="shared" ref="Z16:Z43" si="1">_xlfn.IFS(Y16="mL",X16/1000,Y16="uL",X16/1000000,Y16="L",X16,Y16="----",0)</f>
        <v>0</v>
      </c>
      <c r="AA16" s="13" t="s">
        <v>36</v>
      </c>
      <c r="AG16" s="34"/>
      <c r="AH16" s="34"/>
      <c r="AI16" s="34"/>
      <c r="AJ16" s="52"/>
      <c r="AK16" s="34"/>
      <c r="AL16" s="40"/>
      <c r="BE16" s="4"/>
    </row>
    <row r="17" spans="1:57">
      <c r="A17" s="21">
        <v>4</v>
      </c>
      <c r="B17" s="14" t="s">
        <v>42</v>
      </c>
      <c r="C17" s="24" t="str">
        <f>VLOOKUP(B17,Reagents!$B$4:$E$55,2,FALSE)</f>
        <v>TMAH</v>
      </c>
      <c r="D17" s="24" t="str">
        <f>VLOOKUP(B17,Reagents!$B$4:$E$55,3,FALSE)</f>
        <v>75-59-2</v>
      </c>
      <c r="E17" s="15">
        <v>1.6850000000000001E-3</v>
      </c>
      <c r="F17" s="24" t="str">
        <f>VLOOKUP(B17,Reagents!$B$4:$E$55,4,FALSE)</f>
        <v>kg</v>
      </c>
      <c r="H17" s="21">
        <v>4</v>
      </c>
      <c r="I17" s="14" t="s">
        <v>43</v>
      </c>
      <c r="J17" s="24">
        <f>VLOOKUP(I17,Reagents!$H$4:$J$33,2,FALSE)</f>
        <v>0.12</v>
      </c>
      <c r="K17" s="13" t="str">
        <f>VLOOKUP(I17,Reagents!$H$4:$J$33,3,FALSE)</f>
        <v>DLAB OS40-Pro</v>
      </c>
      <c r="L17" s="35">
        <v>40</v>
      </c>
      <c r="M17" s="13" t="s">
        <v>31</v>
      </c>
      <c r="N17" s="24">
        <f t="shared" si="0"/>
        <v>7.9999999999999988E-2</v>
      </c>
      <c r="O17" s="24" t="s">
        <v>32</v>
      </c>
      <c r="Q17" s="21">
        <v>4</v>
      </c>
      <c r="R17" s="14" t="s">
        <v>39</v>
      </c>
      <c r="S17" s="14"/>
      <c r="T17" s="13" t="str">
        <f>VLOOKUP(R17,Reagents!$L$4:$M$10,2,FALSE)</f>
        <v>----</v>
      </c>
      <c r="V17" s="21">
        <v>4</v>
      </c>
      <c r="W17" s="12" t="s">
        <v>39</v>
      </c>
      <c r="X17" s="32"/>
      <c r="Y17" s="32" t="s">
        <v>39</v>
      </c>
      <c r="Z17" s="13">
        <f t="shared" si="1"/>
        <v>0</v>
      </c>
      <c r="AA17" s="13" t="s">
        <v>36</v>
      </c>
      <c r="AG17" s="34"/>
      <c r="AH17" s="34"/>
      <c r="AI17" s="34"/>
      <c r="AJ17" s="52"/>
      <c r="AK17" s="34"/>
      <c r="AL17" s="40"/>
      <c r="BE17" s="4"/>
    </row>
    <row r="18" spans="1:57" ht="15" customHeight="1">
      <c r="A18" s="21">
        <v>5</v>
      </c>
      <c r="B18" s="14" t="s">
        <v>44</v>
      </c>
      <c r="C18" s="24" t="str">
        <f>VLOOKUP(B18,Reagents!$B$4:$E$55,2,FALSE)</f>
        <v>FeCl3</v>
      </c>
      <c r="D18" s="24" t="str">
        <f>VLOOKUP(B18,Reagents!$B$4:$E$55,3,FALSE)</f>
        <v>10025-77-1</v>
      </c>
      <c r="E18" s="15">
        <v>1</v>
      </c>
      <c r="F18" s="24" t="str">
        <f>VLOOKUP(B18,Reagents!$B$4:$E$55,4,FALSE)</f>
        <v>kg</v>
      </c>
      <c r="H18" s="21">
        <v>5</v>
      </c>
      <c r="I18" s="14" t="s">
        <v>45</v>
      </c>
      <c r="J18" s="24">
        <f>VLOOKUP(I18,Reagents!$H$4:$J$33,2,FALSE)</f>
        <v>1.2E-2</v>
      </c>
      <c r="K18" s="13" t="str">
        <f>VLOOKUP(I18,Reagents!$H$4:$J$33,3,FALSE)</f>
        <v>Medcaptain MP-30</v>
      </c>
      <c r="L18" s="35">
        <v>40</v>
      </c>
      <c r="M18" s="13" t="s">
        <v>31</v>
      </c>
      <c r="N18" s="24">
        <f t="shared" si="0"/>
        <v>8.0000000000000002E-3</v>
      </c>
      <c r="O18" s="24" t="s">
        <v>32</v>
      </c>
      <c r="Q18" s="21">
        <v>5</v>
      </c>
      <c r="R18" s="14" t="s">
        <v>39</v>
      </c>
      <c r="S18" s="14"/>
      <c r="T18" s="13" t="str">
        <f>VLOOKUP(R18,Reagents!$L$4:$M$10,2,FALSE)</f>
        <v>----</v>
      </c>
      <c r="V18" s="21">
        <v>5</v>
      </c>
      <c r="W18" s="12" t="s">
        <v>39</v>
      </c>
      <c r="X18" s="32"/>
      <c r="Y18" s="32" t="s">
        <v>39</v>
      </c>
      <c r="Z18" s="13">
        <f t="shared" si="1"/>
        <v>0</v>
      </c>
      <c r="AA18" s="13" t="s">
        <v>36</v>
      </c>
      <c r="AG18" s="34"/>
      <c r="AH18" s="34"/>
      <c r="AI18" s="34"/>
      <c r="AJ18" s="52"/>
      <c r="AK18" s="34"/>
      <c r="AL18" s="40"/>
      <c r="BE18" s="4"/>
    </row>
    <row r="19" spans="1:57" ht="15" customHeight="1">
      <c r="A19" s="21">
        <v>6</v>
      </c>
      <c r="B19" s="14" t="s">
        <v>109</v>
      </c>
      <c r="C19" s="24" t="str">
        <f>VLOOKUP(B19,Reagents!$B$4:$E$55,2,FALSE)</f>
        <v>NaOH</v>
      </c>
      <c r="D19" s="24" t="str">
        <f>VLOOKUP(B19,Reagents!$B$4:$E$55,3,FALSE)</f>
        <v>1310-73-2</v>
      </c>
      <c r="E19" s="15">
        <v>1</v>
      </c>
      <c r="F19" s="24" t="str">
        <f>VLOOKUP(B19,Reagents!$B$4:$E$55,4,FALSE)</f>
        <v>kg</v>
      </c>
      <c r="H19" s="21">
        <v>6</v>
      </c>
      <c r="I19" s="14" t="s">
        <v>30</v>
      </c>
      <c r="J19" s="24">
        <f>VLOOKUP(I19,Reagents!$H$4:$J$33,2,FALSE)</f>
        <v>3.8400000000000001E-3</v>
      </c>
      <c r="K19" s="13" t="str">
        <f>VLOOKUP(I19,Reagents!$H$4:$J$33,3,FALSE)</f>
        <v>Boeco V-1 plus</v>
      </c>
      <c r="L19" s="35">
        <v>30</v>
      </c>
      <c r="M19" s="13" t="s">
        <v>31</v>
      </c>
      <c r="N19" s="24">
        <f t="shared" si="0"/>
        <v>1.92E-3</v>
      </c>
      <c r="O19" s="24" t="s">
        <v>32</v>
      </c>
      <c r="Q19" s="21">
        <v>6</v>
      </c>
      <c r="R19" s="14" t="s">
        <v>39</v>
      </c>
      <c r="S19" s="14"/>
      <c r="T19" s="13" t="str">
        <f>VLOOKUP(R19,Reagents!$L$4:$M$10,2,FALSE)</f>
        <v>----</v>
      </c>
      <c r="V19" s="21">
        <v>6</v>
      </c>
      <c r="W19" s="12" t="s">
        <v>39</v>
      </c>
      <c r="X19" s="32"/>
      <c r="Y19" s="32" t="s">
        <v>39</v>
      </c>
      <c r="Z19" s="13">
        <f t="shared" si="1"/>
        <v>0</v>
      </c>
      <c r="AA19" s="13" t="s">
        <v>36</v>
      </c>
      <c r="AG19" s="34"/>
      <c r="AH19" s="34"/>
      <c r="AI19" s="34"/>
      <c r="AJ19" s="52"/>
      <c r="AK19" s="34"/>
      <c r="AL19" s="40"/>
      <c r="BE19" s="4"/>
    </row>
    <row r="20" spans="1:57" ht="15" customHeight="1">
      <c r="A20" s="21">
        <v>7</v>
      </c>
      <c r="B20" s="14" t="s">
        <v>39</v>
      </c>
      <c r="C20" s="24" t="str">
        <f>VLOOKUP(B20,Reagents!$B$4:$E$55,2,FALSE)</f>
        <v>----</v>
      </c>
      <c r="D20" s="24" t="str">
        <f>VLOOKUP(B20,Reagents!$B$4:$E$55,3,FALSE)</f>
        <v>----</v>
      </c>
      <c r="E20" s="15"/>
      <c r="F20" s="24" t="str">
        <f>VLOOKUP(B20,Reagents!$B$4:$E$55,4,FALSE)</f>
        <v>----</v>
      </c>
      <c r="H20" s="21">
        <v>7</v>
      </c>
      <c r="I20" s="14" t="s">
        <v>48</v>
      </c>
      <c r="J20" s="24">
        <f>VLOOKUP(I20,Reagents!$H$4:$J$33,2,FALSE)</f>
        <v>8.0000000000000002E-3</v>
      </c>
      <c r="K20" s="13" t="str">
        <f>VLOOKUP(I20,Reagents!$H$4:$J$33,3,FALSE)</f>
        <v>Cole parmer 74905-50</v>
      </c>
      <c r="L20" s="35">
        <v>10</v>
      </c>
      <c r="M20" s="13" t="s">
        <v>31</v>
      </c>
      <c r="N20" s="24">
        <f t="shared" si="0"/>
        <v>1.3333333333333333E-3</v>
      </c>
      <c r="O20" s="24" t="s">
        <v>32</v>
      </c>
      <c r="Q20" s="21">
        <v>7</v>
      </c>
      <c r="R20" s="14" t="s">
        <v>39</v>
      </c>
      <c r="S20" s="14"/>
      <c r="T20" s="13" t="str">
        <f>VLOOKUP(R20,Reagents!$L$4:$M$10,2,FALSE)</f>
        <v>----</v>
      </c>
      <c r="V20" s="21">
        <v>7</v>
      </c>
      <c r="W20" s="12" t="s">
        <v>39</v>
      </c>
      <c r="X20" s="32"/>
      <c r="Y20" s="32" t="s">
        <v>39</v>
      </c>
      <c r="Z20" s="13">
        <f t="shared" si="1"/>
        <v>0</v>
      </c>
      <c r="AA20" s="13" t="s">
        <v>36</v>
      </c>
      <c r="AG20" s="34"/>
      <c r="AH20" s="34"/>
      <c r="AI20" s="34"/>
      <c r="AJ20" s="52"/>
      <c r="AK20" s="34"/>
      <c r="AL20" s="40"/>
      <c r="BE20" s="4"/>
    </row>
    <row r="21" spans="1:57" ht="15" customHeight="1">
      <c r="A21" s="21">
        <v>8</v>
      </c>
      <c r="B21" s="14" t="s">
        <v>39</v>
      </c>
      <c r="C21" s="24" t="str">
        <f>VLOOKUP(B21,Reagents!$B$4:$E$55,2,FALSE)</f>
        <v>----</v>
      </c>
      <c r="D21" s="24" t="str">
        <f>VLOOKUP(B21,Reagents!$B$4:$E$55,3,FALSE)</f>
        <v>----</v>
      </c>
      <c r="E21" s="15"/>
      <c r="F21" s="24" t="str">
        <f>VLOOKUP(B21,Reagents!$B$4:$E$55,4,FALSE)</f>
        <v>----</v>
      </c>
      <c r="H21" s="21">
        <v>8</v>
      </c>
      <c r="I21" s="14" t="s">
        <v>39</v>
      </c>
      <c r="J21" s="24">
        <f>VLOOKUP(I21,Reagents!$H$4:$J$33,2,FALSE)</f>
        <v>0</v>
      </c>
      <c r="K21" s="13" t="str">
        <f>VLOOKUP(I21,Reagents!$H$4:$J$33,3,FALSE)</f>
        <v>----</v>
      </c>
      <c r="L21" s="35"/>
      <c r="M21" s="13" t="s">
        <v>31</v>
      </c>
      <c r="N21" s="24">
        <f t="shared" si="0"/>
        <v>0</v>
      </c>
      <c r="O21" s="24" t="s">
        <v>32</v>
      </c>
      <c r="Q21" s="21">
        <v>8</v>
      </c>
      <c r="R21" s="14" t="s">
        <v>39</v>
      </c>
      <c r="S21" s="14"/>
      <c r="T21" s="13" t="str">
        <f>VLOOKUP(R21,Reagents!$L$4:$M$10,2,FALSE)</f>
        <v>----</v>
      </c>
      <c r="V21" s="21">
        <v>8</v>
      </c>
      <c r="W21" s="12" t="s">
        <v>39</v>
      </c>
      <c r="X21" s="32"/>
      <c r="Y21" s="32" t="s">
        <v>39</v>
      </c>
      <c r="Z21" s="13">
        <f t="shared" si="1"/>
        <v>0</v>
      </c>
      <c r="AA21" s="13" t="s">
        <v>36</v>
      </c>
      <c r="AG21" s="34"/>
      <c r="AH21" s="34"/>
      <c r="AI21" s="34"/>
      <c r="AJ21" s="52"/>
      <c r="AK21" s="34"/>
      <c r="AL21" s="40"/>
      <c r="BE21" s="4"/>
    </row>
    <row r="22" spans="1:57" ht="15" customHeight="1">
      <c r="A22" s="21">
        <v>9</v>
      </c>
      <c r="B22" s="14" t="s">
        <v>39</v>
      </c>
      <c r="C22" s="24" t="str">
        <f>VLOOKUP(B22,Reagents!$B$4:$E$55,2,FALSE)</f>
        <v>----</v>
      </c>
      <c r="D22" s="24" t="str">
        <f>VLOOKUP(B22,Reagents!$B$4:$E$55,3,FALSE)</f>
        <v>----</v>
      </c>
      <c r="E22" s="15"/>
      <c r="F22" s="24" t="str">
        <f>VLOOKUP(B22,Reagents!$B$4:$E$55,4,FALSE)</f>
        <v>----</v>
      </c>
      <c r="H22" s="21">
        <v>9</v>
      </c>
      <c r="I22" s="14" t="s">
        <v>39</v>
      </c>
      <c r="J22" s="24">
        <f>VLOOKUP(I22,Reagents!$H$4:$J$33,2,FALSE)</f>
        <v>0</v>
      </c>
      <c r="K22" s="13" t="str">
        <f>VLOOKUP(I22,Reagents!$H$4:$J$33,3,FALSE)</f>
        <v>----</v>
      </c>
      <c r="L22" s="35"/>
      <c r="M22" s="13" t="s">
        <v>31</v>
      </c>
      <c r="N22" s="24">
        <f t="shared" si="0"/>
        <v>0</v>
      </c>
      <c r="O22" s="24" t="s">
        <v>32</v>
      </c>
      <c r="Q22" s="21">
        <v>9</v>
      </c>
      <c r="R22" s="14" t="s">
        <v>39</v>
      </c>
      <c r="S22" s="14"/>
      <c r="T22" s="13" t="str">
        <f>VLOOKUP(R22,Reagents!$L$4:$M$10,2,FALSE)</f>
        <v>----</v>
      </c>
      <c r="V22" s="21">
        <v>9</v>
      </c>
      <c r="W22" s="12" t="s">
        <v>39</v>
      </c>
      <c r="X22" s="32"/>
      <c r="Y22" s="32" t="s">
        <v>39</v>
      </c>
      <c r="Z22" s="13">
        <f t="shared" si="1"/>
        <v>0</v>
      </c>
      <c r="AA22" s="13" t="s">
        <v>36</v>
      </c>
      <c r="AG22" s="34"/>
      <c r="AH22" s="34"/>
      <c r="AI22" s="34"/>
      <c r="AJ22" s="52"/>
      <c r="AK22" s="34"/>
      <c r="AL22" s="40"/>
      <c r="BE22" s="4"/>
    </row>
    <row r="23" spans="1:57" ht="15" customHeight="1">
      <c r="A23" s="21">
        <v>10</v>
      </c>
      <c r="B23" s="14" t="s">
        <v>39</v>
      </c>
      <c r="C23" s="24" t="str">
        <f>VLOOKUP(B23,Reagents!$B$4:$E$55,2,FALSE)</f>
        <v>----</v>
      </c>
      <c r="D23" s="24" t="str">
        <f>VLOOKUP(B23,Reagents!$B$4:$E$55,3,FALSE)</f>
        <v>----</v>
      </c>
      <c r="E23" s="15"/>
      <c r="F23" s="24" t="str">
        <f>VLOOKUP(B23,Reagents!$B$4:$E$55,4,FALSE)</f>
        <v>----</v>
      </c>
      <c r="H23" s="21">
        <v>10</v>
      </c>
      <c r="I23" s="14" t="s">
        <v>39</v>
      </c>
      <c r="J23" s="24">
        <f>VLOOKUP(I23,Reagents!$H$4:$J$33,2,FALSE)</f>
        <v>0</v>
      </c>
      <c r="K23" s="13" t="str">
        <f>VLOOKUP(I23,Reagents!$H$4:$J$33,3,FALSE)</f>
        <v>----</v>
      </c>
      <c r="L23" s="35"/>
      <c r="M23" s="13" t="s">
        <v>31</v>
      </c>
      <c r="N23" s="24">
        <f t="shared" si="0"/>
        <v>0</v>
      </c>
      <c r="O23" s="24" t="s">
        <v>32</v>
      </c>
      <c r="Q23" s="21">
        <v>10</v>
      </c>
      <c r="R23" s="14" t="s">
        <v>39</v>
      </c>
      <c r="S23" s="14"/>
      <c r="T23" s="13" t="str">
        <f>VLOOKUP(R23,Reagents!$L$4:$M$10,2,FALSE)</f>
        <v>----</v>
      </c>
      <c r="V23" s="21">
        <v>10</v>
      </c>
      <c r="W23" s="12" t="s">
        <v>39</v>
      </c>
      <c r="X23" s="32"/>
      <c r="Y23" s="32" t="s">
        <v>39</v>
      </c>
      <c r="Z23" s="13">
        <f t="shared" si="1"/>
        <v>0</v>
      </c>
      <c r="AA23" s="13" t="s">
        <v>36</v>
      </c>
      <c r="AG23" s="34"/>
      <c r="AH23" s="34"/>
      <c r="AI23" s="34"/>
      <c r="AJ23" s="52"/>
      <c r="AK23" s="34"/>
      <c r="AL23" s="40"/>
      <c r="BE23" s="4"/>
    </row>
    <row r="24" spans="1:57" ht="15" customHeight="1">
      <c r="A24" s="21">
        <v>11</v>
      </c>
      <c r="B24" s="14" t="s">
        <v>39</v>
      </c>
      <c r="C24" s="24" t="str">
        <f>VLOOKUP(B24,Reagents!$B$4:$E$55,2,FALSE)</f>
        <v>----</v>
      </c>
      <c r="D24" s="24" t="str">
        <f>VLOOKUP(B24,Reagents!$B$4:$E$55,3,FALSE)</f>
        <v>----</v>
      </c>
      <c r="E24" s="15"/>
      <c r="F24" s="24" t="str">
        <f>VLOOKUP(B24,Reagents!$B$4:$E$55,4,FALSE)</f>
        <v>----</v>
      </c>
      <c r="H24" s="21">
        <v>11</v>
      </c>
      <c r="I24" s="14" t="s">
        <v>39</v>
      </c>
      <c r="J24" s="24">
        <f>VLOOKUP(I24,Reagents!$H$4:$J$33,2,FALSE)</f>
        <v>0</v>
      </c>
      <c r="K24" s="13" t="str">
        <f>VLOOKUP(I24,Reagents!$H$4:$J$33,3,FALSE)</f>
        <v>----</v>
      </c>
      <c r="L24" s="35"/>
      <c r="M24" s="13" t="s">
        <v>31</v>
      </c>
      <c r="N24" s="24">
        <f t="shared" si="0"/>
        <v>0</v>
      </c>
      <c r="O24" s="24" t="s">
        <v>32</v>
      </c>
      <c r="Q24" s="21">
        <v>11</v>
      </c>
      <c r="R24" s="14" t="s">
        <v>39</v>
      </c>
      <c r="S24" s="14"/>
      <c r="T24" s="13" t="str">
        <f>VLOOKUP(R24,Reagents!$L$4:$M$10,2,FALSE)</f>
        <v>----</v>
      </c>
      <c r="V24" s="21">
        <v>11</v>
      </c>
      <c r="W24" s="12" t="s">
        <v>39</v>
      </c>
      <c r="X24" s="32"/>
      <c r="Y24" s="32" t="s">
        <v>39</v>
      </c>
      <c r="Z24" s="13">
        <f t="shared" si="1"/>
        <v>0</v>
      </c>
      <c r="AA24" s="13" t="s">
        <v>36</v>
      </c>
      <c r="AG24" s="34"/>
      <c r="AH24" s="34"/>
      <c r="AI24" s="34"/>
      <c r="AJ24" s="52"/>
      <c r="AK24" s="34"/>
      <c r="AL24" s="40"/>
      <c r="BE24" s="4"/>
    </row>
    <row r="25" spans="1:57" ht="15" customHeight="1">
      <c r="A25" s="21">
        <v>12</v>
      </c>
      <c r="B25" s="14" t="s">
        <v>39</v>
      </c>
      <c r="C25" s="24" t="str">
        <f>VLOOKUP(B25,Reagents!$B$4:$E$55,2,FALSE)</f>
        <v>----</v>
      </c>
      <c r="D25" s="24" t="str">
        <f>VLOOKUP(B25,Reagents!$B$4:$E$55,3,FALSE)</f>
        <v>----</v>
      </c>
      <c r="E25" s="15"/>
      <c r="F25" s="24" t="str">
        <f>VLOOKUP(B25,Reagents!$B$4:$E$55,4,FALSE)</f>
        <v>----</v>
      </c>
      <c r="H25" s="21">
        <v>12</v>
      </c>
      <c r="I25" s="14" t="s">
        <v>39</v>
      </c>
      <c r="J25" s="24">
        <f>VLOOKUP(I25,Reagents!$H$4:$J$33,2,FALSE)</f>
        <v>0</v>
      </c>
      <c r="K25" s="13" t="str">
        <f>VLOOKUP(I25,Reagents!$H$4:$J$33,3,FALSE)</f>
        <v>----</v>
      </c>
      <c r="L25" s="35"/>
      <c r="M25" s="13" t="s">
        <v>31</v>
      </c>
      <c r="N25" s="24">
        <f t="shared" si="0"/>
        <v>0</v>
      </c>
      <c r="O25" s="24" t="s">
        <v>32</v>
      </c>
      <c r="Q25" s="21">
        <v>12</v>
      </c>
      <c r="R25" s="14" t="s">
        <v>39</v>
      </c>
      <c r="S25" s="14"/>
      <c r="T25" s="13" t="str">
        <f>VLOOKUP(R25,Reagents!$L$4:$M$10,2,FALSE)</f>
        <v>----</v>
      </c>
      <c r="V25" s="21">
        <v>12</v>
      </c>
      <c r="W25" s="12" t="s">
        <v>39</v>
      </c>
      <c r="X25" s="32"/>
      <c r="Y25" s="32" t="s">
        <v>39</v>
      </c>
      <c r="Z25" s="13">
        <f t="shared" si="1"/>
        <v>0</v>
      </c>
      <c r="AA25" s="13" t="s">
        <v>36</v>
      </c>
      <c r="AG25" s="34"/>
      <c r="AH25" s="34"/>
      <c r="AI25" s="34"/>
      <c r="AJ25" s="52"/>
      <c r="AK25" s="34"/>
      <c r="AL25" s="40"/>
      <c r="BE25" s="4"/>
    </row>
    <row r="26" spans="1:57" ht="15" customHeight="1">
      <c r="A26" s="21">
        <v>13</v>
      </c>
      <c r="B26" s="14" t="s">
        <v>39</v>
      </c>
      <c r="C26" s="24" t="str">
        <f>VLOOKUP(B26,Reagents!$B$4:$E$55,2,FALSE)</f>
        <v>----</v>
      </c>
      <c r="D26" s="24" t="str">
        <f>VLOOKUP(B26,Reagents!$B$4:$E$55,3,FALSE)</f>
        <v>----</v>
      </c>
      <c r="E26" s="15"/>
      <c r="F26" s="24" t="str">
        <f>VLOOKUP(B26,Reagents!$B$4:$E$55,4,FALSE)</f>
        <v>----</v>
      </c>
      <c r="H26" s="21">
        <v>13</v>
      </c>
      <c r="I26" s="14" t="s">
        <v>39</v>
      </c>
      <c r="J26" s="24">
        <f>VLOOKUP(I26,Reagents!$H$4:$J$33,2,FALSE)</f>
        <v>0</v>
      </c>
      <c r="K26" s="13" t="str">
        <f>VLOOKUP(I26,Reagents!$H$4:$J$33,3,FALSE)</f>
        <v>----</v>
      </c>
      <c r="L26" s="35"/>
      <c r="M26" s="13" t="s">
        <v>31</v>
      </c>
      <c r="N26" s="24">
        <f t="shared" si="0"/>
        <v>0</v>
      </c>
      <c r="O26" s="24" t="s">
        <v>32</v>
      </c>
      <c r="Q26" s="21">
        <v>13</v>
      </c>
      <c r="R26" s="14" t="s">
        <v>39</v>
      </c>
      <c r="S26" s="14"/>
      <c r="T26" s="13" t="str">
        <f>VLOOKUP(R26,Reagents!$L$4:$M$10,2,FALSE)</f>
        <v>----</v>
      </c>
      <c r="V26" s="21">
        <v>13</v>
      </c>
      <c r="W26" s="12" t="s">
        <v>39</v>
      </c>
      <c r="X26" s="32"/>
      <c r="Y26" s="32" t="s">
        <v>39</v>
      </c>
      <c r="Z26" s="13">
        <f t="shared" si="1"/>
        <v>0</v>
      </c>
      <c r="AA26" s="13" t="s">
        <v>36</v>
      </c>
      <c r="AG26" s="34"/>
      <c r="AH26" s="34"/>
      <c r="AI26" s="34"/>
      <c r="AJ26" s="52"/>
      <c r="AK26" s="34"/>
      <c r="AL26" s="40"/>
      <c r="BE26" s="4"/>
    </row>
    <row r="27" spans="1:57" ht="15" customHeight="1">
      <c r="A27" s="21">
        <v>14</v>
      </c>
      <c r="B27" s="14" t="s">
        <v>39</v>
      </c>
      <c r="C27" s="24" t="str">
        <f>VLOOKUP(B27,Reagents!$B$4:$E$55,2,FALSE)</f>
        <v>----</v>
      </c>
      <c r="D27" s="24" t="str">
        <f>VLOOKUP(B27,Reagents!$B$4:$E$55,3,FALSE)</f>
        <v>----</v>
      </c>
      <c r="E27" s="15"/>
      <c r="F27" s="24" t="str">
        <f>VLOOKUP(B27,Reagents!$B$4:$E$55,4,FALSE)</f>
        <v>----</v>
      </c>
      <c r="H27" s="21">
        <v>14</v>
      </c>
      <c r="I27" s="14" t="s">
        <v>39</v>
      </c>
      <c r="J27" s="24">
        <f>VLOOKUP(I27,Reagents!$H$4:$J$33,2,FALSE)</f>
        <v>0</v>
      </c>
      <c r="K27" s="13" t="str">
        <f>VLOOKUP(I27,Reagents!$H$4:$J$33,3,FALSE)</f>
        <v>----</v>
      </c>
      <c r="L27" s="35"/>
      <c r="M27" s="13" t="s">
        <v>31</v>
      </c>
      <c r="N27" s="24">
        <f t="shared" si="0"/>
        <v>0</v>
      </c>
      <c r="O27" s="24" t="s">
        <v>32</v>
      </c>
      <c r="Q27" s="21">
        <v>14</v>
      </c>
      <c r="R27" s="14" t="s">
        <v>39</v>
      </c>
      <c r="S27" s="14"/>
      <c r="T27" s="13" t="str">
        <f>VLOOKUP(R27,Reagents!$L$4:$M$10,2,FALSE)</f>
        <v>----</v>
      </c>
      <c r="V27" s="21">
        <v>14</v>
      </c>
      <c r="W27" s="12" t="s">
        <v>39</v>
      </c>
      <c r="X27" s="32"/>
      <c r="Y27" s="32" t="s">
        <v>39</v>
      </c>
      <c r="Z27" s="13">
        <f t="shared" si="1"/>
        <v>0</v>
      </c>
      <c r="AA27" s="13" t="s">
        <v>36</v>
      </c>
      <c r="AG27" s="34"/>
      <c r="AH27" s="34"/>
      <c r="AI27" s="34"/>
      <c r="AJ27" s="52"/>
      <c r="AK27" s="34"/>
      <c r="AL27" s="40"/>
      <c r="BE27" s="4"/>
    </row>
    <row r="28" spans="1:57" ht="15" customHeight="1">
      <c r="A28" s="21">
        <v>15</v>
      </c>
      <c r="B28" s="14" t="s">
        <v>39</v>
      </c>
      <c r="C28" s="24" t="str">
        <f>VLOOKUP(B28,Reagents!$B$4:$E$55,2,FALSE)</f>
        <v>----</v>
      </c>
      <c r="D28" s="24" t="str">
        <f>VLOOKUP(B28,Reagents!$B$4:$E$55,3,FALSE)</f>
        <v>----</v>
      </c>
      <c r="E28" s="15"/>
      <c r="F28" s="24" t="str">
        <f>VLOOKUP(B28,Reagents!$B$4:$E$55,4,FALSE)</f>
        <v>----</v>
      </c>
      <c r="H28" s="21">
        <v>15</v>
      </c>
      <c r="I28" s="14" t="s">
        <v>39</v>
      </c>
      <c r="J28" s="24">
        <f>VLOOKUP(I28,Reagents!$H$4:$J$33,2,FALSE)</f>
        <v>0</v>
      </c>
      <c r="K28" s="13" t="str">
        <f>VLOOKUP(I28,Reagents!$H$4:$J$33,3,FALSE)</f>
        <v>----</v>
      </c>
      <c r="L28" s="35"/>
      <c r="M28" s="13" t="s">
        <v>31</v>
      </c>
      <c r="N28" s="24">
        <f t="shared" si="0"/>
        <v>0</v>
      </c>
      <c r="O28" s="24" t="s">
        <v>32</v>
      </c>
      <c r="Q28" s="21">
        <v>15</v>
      </c>
      <c r="R28" s="14" t="s">
        <v>39</v>
      </c>
      <c r="S28" s="14"/>
      <c r="T28" s="13" t="str">
        <f>VLOOKUP(R28,Reagents!$L$4:$M$10,2,FALSE)</f>
        <v>----</v>
      </c>
      <c r="V28" s="21">
        <v>15</v>
      </c>
      <c r="W28" s="12" t="s">
        <v>39</v>
      </c>
      <c r="X28" s="32"/>
      <c r="Y28" s="32" t="s">
        <v>39</v>
      </c>
      <c r="Z28" s="13">
        <f t="shared" si="1"/>
        <v>0</v>
      </c>
      <c r="AA28" s="13" t="s">
        <v>36</v>
      </c>
      <c r="AG28" s="34"/>
      <c r="AH28" s="34"/>
      <c r="AI28" s="34"/>
      <c r="AJ28" s="52"/>
      <c r="AK28" s="34"/>
      <c r="AL28" s="40"/>
      <c r="BE28" s="4"/>
    </row>
    <row r="29" spans="1:57">
      <c r="A29" s="21">
        <v>16</v>
      </c>
      <c r="B29" s="14" t="s">
        <v>39</v>
      </c>
      <c r="C29" s="24" t="str">
        <f>VLOOKUP(B29,Reagents!$B$4:$E$55,2,FALSE)</f>
        <v>----</v>
      </c>
      <c r="D29" s="24" t="str">
        <f>VLOOKUP(B29,Reagents!$B$4:$E$55,3,FALSE)</f>
        <v>----</v>
      </c>
      <c r="E29" s="15"/>
      <c r="F29" s="24" t="str">
        <f>VLOOKUP(B29,Reagents!$B$4:$E$55,4,FALSE)</f>
        <v>----</v>
      </c>
      <c r="H29" s="21">
        <v>16</v>
      </c>
      <c r="I29" s="14" t="s">
        <v>39</v>
      </c>
      <c r="J29" s="24">
        <f>VLOOKUP(I29,Reagents!$H$4:$J$33,2,FALSE)</f>
        <v>0</v>
      </c>
      <c r="K29" s="13" t="str">
        <f>VLOOKUP(I29,Reagents!$H$4:$J$33,3,FALSE)</f>
        <v>----</v>
      </c>
      <c r="L29" s="35"/>
      <c r="M29" s="13" t="s">
        <v>31</v>
      </c>
      <c r="N29" s="24">
        <f t="shared" si="0"/>
        <v>0</v>
      </c>
      <c r="O29" s="24" t="s">
        <v>32</v>
      </c>
      <c r="Q29" s="21">
        <v>16</v>
      </c>
      <c r="R29" s="14" t="s">
        <v>39</v>
      </c>
      <c r="S29" s="14"/>
      <c r="T29" s="13" t="str">
        <f>VLOOKUP(R29,Reagents!$L$4:$M$10,2,FALSE)</f>
        <v>----</v>
      </c>
      <c r="V29" s="21">
        <v>16</v>
      </c>
      <c r="W29" s="12" t="s">
        <v>39</v>
      </c>
      <c r="X29" s="32"/>
      <c r="Y29" s="32" t="s">
        <v>39</v>
      </c>
      <c r="Z29" s="13">
        <f t="shared" si="1"/>
        <v>0</v>
      </c>
      <c r="AA29" s="13" t="s">
        <v>36</v>
      </c>
      <c r="AG29" s="34"/>
      <c r="AH29" s="34"/>
      <c r="AI29" s="34"/>
      <c r="AJ29" s="52"/>
      <c r="AK29" s="34"/>
      <c r="AL29" s="40"/>
      <c r="BE29" s="4"/>
    </row>
    <row r="30" spans="1:57" ht="15" customHeight="1">
      <c r="A30" s="21">
        <v>17</v>
      </c>
      <c r="B30" s="14" t="s">
        <v>39</v>
      </c>
      <c r="C30" s="24" t="str">
        <f>VLOOKUP(B30,Reagents!$B$4:$E$55,2,FALSE)</f>
        <v>----</v>
      </c>
      <c r="D30" s="24" t="str">
        <f>VLOOKUP(B30,Reagents!$B$4:$E$55,3,FALSE)</f>
        <v>----</v>
      </c>
      <c r="E30" s="15"/>
      <c r="F30" s="24" t="str">
        <f>VLOOKUP(B30,Reagents!$B$4:$E$55,4,FALSE)</f>
        <v>----</v>
      </c>
      <c r="H30" s="21">
        <v>17</v>
      </c>
      <c r="I30" s="14" t="s">
        <v>39</v>
      </c>
      <c r="J30" s="24">
        <f>VLOOKUP(I30,Reagents!$H$4:$J$33,2,FALSE)</f>
        <v>0</v>
      </c>
      <c r="K30" s="13" t="str">
        <f>VLOOKUP(I30,Reagents!$H$4:$J$33,3,FALSE)</f>
        <v>----</v>
      </c>
      <c r="L30" s="35"/>
      <c r="M30" s="13" t="s">
        <v>31</v>
      </c>
      <c r="N30" s="24">
        <f t="shared" si="0"/>
        <v>0</v>
      </c>
      <c r="O30" s="24" t="s">
        <v>32</v>
      </c>
      <c r="Q30" s="21">
        <v>17</v>
      </c>
      <c r="R30" s="14" t="s">
        <v>39</v>
      </c>
      <c r="S30" s="14"/>
      <c r="T30" s="13" t="str">
        <f>VLOOKUP(R30,Reagents!$L$4:$M$10,2,FALSE)</f>
        <v>----</v>
      </c>
      <c r="V30" s="21">
        <v>17</v>
      </c>
      <c r="W30" s="12" t="s">
        <v>39</v>
      </c>
      <c r="X30" s="32"/>
      <c r="Y30" s="32" t="s">
        <v>39</v>
      </c>
      <c r="Z30" s="13">
        <f t="shared" si="1"/>
        <v>0</v>
      </c>
      <c r="AA30" s="13" t="s">
        <v>36</v>
      </c>
      <c r="AG30" s="34"/>
      <c r="AH30" s="34"/>
      <c r="AI30" s="34"/>
      <c r="AJ30" s="52"/>
      <c r="AK30" s="34"/>
      <c r="AL30" s="40"/>
      <c r="BE30" s="4"/>
    </row>
    <row r="31" spans="1:57" ht="15" customHeight="1">
      <c r="A31" s="21">
        <v>18</v>
      </c>
      <c r="B31" s="14" t="s">
        <v>39</v>
      </c>
      <c r="C31" s="24" t="str">
        <f>VLOOKUP(B31,Reagents!$B$4:$E$55,2,FALSE)</f>
        <v>----</v>
      </c>
      <c r="D31" s="24" t="str">
        <f>VLOOKUP(B31,Reagents!$B$4:$E$55,3,FALSE)</f>
        <v>----</v>
      </c>
      <c r="E31" s="15"/>
      <c r="F31" s="24" t="str">
        <f>VLOOKUP(B31,Reagents!$B$4:$E$55,4,FALSE)</f>
        <v>----</v>
      </c>
      <c r="H31" s="21">
        <v>18</v>
      </c>
      <c r="I31" s="14" t="s">
        <v>39</v>
      </c>
      <c r="J31" s="24">
        <f>VLOOKUP(I31,Reagents!$H$4:$J$33,2,FALSE)</f>
        <v>0</v>
      </c>
      <c r="K31" s="13" t="str">
        <f>VLOOKUP(I31,Reagents!$H$4:$J$33,3,FALSE)</f>
        <v>----</v>
      </c>
      <c r="L31" s="35"/>
      <c r="M31" s="13" t="s">
        <v>31</v>
      </c>
      <c r="N31" s="24">
        <f t="shared" si="0"/>
        <v>0</v>
      </c>
      <c r="O31" s="24" t="s">
        <v>32</v>
      </c>
      <c r="Q31" s="21">
        <v>18</v>
      </c>
      <c r="R31" s="14" t="s">
        <v>39</v>
      </c>
      <c r="S31" s="14"/>
      <c r="T31" s="13" t="str">
        <f>VLOOKUP(R31,Reagents!$L$4:$M$10,2,FALSE)</f>
        <v>----</v>
      </c>
      <c r="V31" s="21">
        <v>18</v>
      </c>
      <c r="W31" s="12" t="s">
        <v>39</v>
      </c>
      <c r="X31" s="32"/>
      <c r="Y31" s="32" t="s">
        <v>39</v>
      </c>
      <c r="Z31" s="13">
        <f t="shared" si="1"/>
        <v>0</v>
      </c>
      <c r="AA31" s="13" t="s">
        <v>36</v>
      </c>
      <c r="AG31" s="34"/>
      <c r="AH31" s="34"/>
      <c r="AI31" s="34"/>
      <c r="AJ31" s="52"/>
      <c r="AK31" s="34"/>
      <c r="AL31" s="40"/>
      <c r="BE31" s="4"/>
    </row>
    <row r="32" spans="1:57" ht="15" customHeight="1">
      <c r="A32" s="21">
        <v>19</v>
      </c>
      <c r="B32" s="14" t="s">
        <v>39</v>
      </c>
      <c r="C32" s="24" t="str">
        <f>VLOOKUP(B32,Reagents!$B$4:$E$55,2,FALSE)</f>
        <v>----</v>
      </c>
      <c r="D32" s="24" t="str">
        <f>VLOOKUP(B32,Reagents!$B$4:$E$55,3,FALSE)</f>
        <v>----</v>
      </c>
      <c r="E32" s="15"/>
      <c r="F32" s="24" t="str">
        <f>VLOOKUP(B32,Reagents!$B$4:$E$55,4,FALSE)</f>
        <v>----</v>
      </c>
      <c r="H32" s="21">
        <v>19</v>
      </c>
      <c r="I32" s="14" t="s">
        <v>39</v>
      </c>
      <c r="J32" s="24">
        <f>VLOOKUP(I32,Reagents!$H$4:$J$33,2,FALSE)</f>
        <v>0</v>
      </c>
      <c r="K32" s="13" t="str">
        <f>VLOOKUP(I32,Reagents!$H$4:$J$33,3,FALSE)</f>
        <v>----</v>
      </c>
      <c r="L32" s="35"/>
      <c r="M32" s="13" t="s">
        <v>31</v>
      </c>
      <c r="N32" s="24">
        <f t="shared" si="0"/>
        <v>0</v>
      </c>
      <c r="O32" s="24" t="s">
        <v>32</v>
      </c>
      <c r="Q32" s="21">
        <v>19</v>
      </c>
      <c r="R32" s="14" t="s">
        <v>39</v>
      </c>
      <c r="S32" s="14"/>
      <c r="T32" s="13" t="str">
        <f>VLOOKUP(R32,Reagents!$L$4:$M$10,2,FALSE)</f>
        <v>----</v>
      </c>
      <c r="V32" s="21">
        <v>19</v>
      </c>
      <c r="W32" s="12" t="s">
        <v>39</v>
      </c>
      <c r="X32" s="32"/>
      <c r="Y32" s="32" t="s">
        <v>39</v>
      </c>
      <c r="Z32" s="13">
        <f t="shared" si="1"/>
        <v>0</v>
      </c>
      <c r="AA32" s="13" t="s">
        <v>36</v>
      </c>
      <c r="AG32" s="34"/>
      <c r="AH32" s="34"/>
      <c r="AI32" s="34"/>
      <c r="AJ32" s="52"/>
      <c r="AK32" s="34"/>
      <c r="AL32" s="40"/>
      <c r="BE32" s="4"/>
    </row>
    <row r="33" spans="1:57" ht="15" customHeight="1">
      <c r="A33" s="21">
        <v>20</v>
      </c>
      <c r="B33" s="14" t="s">
        <v>39</v>
      </c>
      <c r="C33" s="24" t="str">
        <f>VLOOKUP(B33,Reagents!$B$4:$E$55,2,FALSE)</f>
        <v>----</v>
      </c>
      <c r="D33" s="24" t="str">
        <f>VLOOKUP(B33,Reagents!$B$4:$E$55,3,FALSE)</f>
        <v>----</v>
      </c>
      <c r="E33" s="15"/>
      <c r="F33" s="24" t="str">
        <f>VLOOKUP(B33,Reagents!$B$4:$E$55,4,FALSE)</f>
        <v>----</v>
      </c>
      <c r="H33" s="21">
        <v>20</v>
      </c>
      <c r="I33" s="14" t="s">
        <v>39</v>
      </c>
      <c r="J33" s="24">
        <f>VLOOKUP(I33,Reagents!$H$4:$J$33,2,FALSE)</f>
        <v>0</v>
      </c>
      <c r="K33" s="13" t="str">
        <f>VLOOKUP(I33,Reagents!$H$4:$J$33,3,FALSE)</f>
        <v>----</v>
      </c>
      <c r="L33" s="35"/>
      <c r="M33" s="13" t="s">
        <v>31</v>
      </c>
      <c r="N33" s="24">
        <f t="shared" si="0"/>
        <v>0</v>
      </c>
      <c r="O33" s="24" t="s">
        <v>32</v>
      </c>
      <c r="Q33" s="21">
        <v>20</v>
      </c>
      <c r="R33" s="14" t="s">
        <v>39</v>
      </c>
      <c r="S33" s="14"/>
      <c r="T33" s="13" t="str">
        <f>VLOOKUP(R33,Reagents!$L$4:$M$10,2,FALSE)</f>
        <v>----</v>
      </c>
      <c r="V33" s="21">
        <v>20</v>
      </c>
      <c r="W33" s="12" t="s">
        <v>39</v>
      </c>
      <c r="X33" s="32"/>
      <c r="Y33" s="32" t="s">
        <v>39</v>
      </c>
      <c r="Z33" s="13">
        <f t="shared" si="1"/>
        <v>0</v>
      </c>
      <c r="AA33" s="13" t="s">
        <v>36</v>
      </c>
      <c r="AG33" s="34"/>
      <c r="AH33" s="34"/>
      <c r="AI33" s="34"/>
      <c r="AJ33" s="52"/>
      <c r="AK33" s="34"/>
      <c r="AL33" s="40"/>
      <c r="BE33" s="4"/>
    </row>
    <row r="34" spans="1:57" ht="15" customHeight="1">
      <c r="A34" s="21">
        <v>21</v>
      </c>
      <c r="B34" s="14" t="s">
        <v>39</v>
      </c>
      <c r="C34" s="24" t="str">
        <f>VLOOKUP(B34,Reagents!$B$4:$E$55,2,FALSE)</f>
        <v>----</v>
      </c>
      <c r="D34" s="24" t="str">
        <f>VLOOKUP(B34,Reagents!$B$4:$E$55,3,FALSE)</f>
        <v>----</v>
      </c>
      <c r="E34" s="15"/>
      <c r="F34" s="24" t="str">
        <f>VLOOKUP(B34,Reagents!$B$4:$E$55,4,FALSE)</f>
        <v>----</v>
      </c>
      <c r="H34" s="21">
        <v>21</v>
      </c>
      <c r="I34" s="14" t="s">
        <v>39</v>
      </c>
      <c r="J34" s="24">
        <f>VLOOKUP(I34,Reagents!$H$4:$J$33,2,FALSE)</f>
        <v>0</v>
      </c>
      <c r="K34" s="13" t="str">
        <f>VLOOKUP(I34,Reagents!$H$4:$J$33,3,FALSE)</f>
        <v>----</v>
      </c>
      <c r="L34" s="35"/>
      <c r="M34" s="13" t="s">
        <v>31</v>
      </c>
      <c r="N34" s="24">
        <f t="shared" si="0"/>
        <v>0</v>
      </c>
      <c r="O34" s="24" t="s">
        <v>32</v>
      </c>
      <c r="Q34" s="21">
        <v>21</v>
      </c>
      <c r="R34" s="14" t="s">
        <v>39</v>
      </c>
      <c r="S34" s="14"/>
      <c r="T34" s="13" t="str">
        <f>VLOOKUP(R34,Reagents!$L$4:$M$10,2,FALSE)</f>
        <v>----</v>
      </c>
      <c r="V34" s="21">
        <v>21</v>
      </c>
      <c r="W34" s="12" t="s">
        <v>39</v>
      </c>
      <c r="X34" s="32"/>
      <c r="Y34" s="32" t="s">
        <v>39</v>
      </c>
      <c r="Z34" s="13">
        <f t="shared" si="1"/>
        <v>0</v>
      </c>
      <c r="AA34" s="13" t="s">
        <v>36</v>
      </c>
      <c r="AG34" s="34"/>
      <c r="AH34" s="34"/>
      <c r="AI34" s="34"/>
      <c r="AJ34" s="52"/>
      <c r="AK34" s="34"/>
      <c r="AL34" s="40"/>
      <c r="BE34" s="4"/>
    </row>
    <row r="35" spans="1:57" ht="15" customHeight="1">
      <c r="A35" s="21">
        <v>22</v>
      </c>
      <c r="B35" s="14" t="s">
        <v>39</v>
      </c>
      <c r="C35" s="24" t="str">
        <f>VLOOKUP(B35,Reagents!$B$4:$E$55,2,FALSE)</f>
        <v>----</v>
      </c>
      <c r="D35" s="24" t="str">
        <f>VLOOKUP(B35,Reagents!$B$4:$E$55,3,FALSE)</f>
        <v>----</v>
      </c>
      <c r="E35" s="15"/>
      <c r="F35" s="24" t="str">
        <f>VLOOKUP(B35,Reagents!$B$4:$E$55,4,FALSE)</f>
        <v>----</v>
      </c>
      <c r="H35" s="21">
        <v>22</v>
      </c>
      <c r="I35" s="14" t="s">
        <v>39</v>
      </c>
      <c r="J35" s="24">
        <f>VLOOKUP(I35,Reagents!$H$4:$J$33,2,FALSE)</f>
        <v>0</v>
      </c>
      <c r="K35" s="13" t="str">
        <f>VLOOKUP(I35,Reagents!$H$4:$J$33,3,FALSE)</f>
        <v>----</v>
      </c>
      <c r="L35" s="35"/>
      <c r="M35" s="13" t="s">
        <v>31</v>
      </c>
      <c r="N35" s="24">
        <f t="shared" si="0"/>
        <v>0</v>
      </c>
      <c r="O35" s="24" t="s">
        <v>32</v>
      </c>
      <c r="Q35" s="21">
        <v>22</v>
      </c>
      <c r="R35" s="14" t="s">
        <v>39</v>
      </c>
      <c r="S35" s="14"/>
      <c r="T35" s="13" t="str">
        <f>VLOOKUP(R35,Reagents!$L$4:$M$10,2,FALSE)</f>
        <v>----</v>
      </c>
      <c r="V35" s="21">
        <v>22</v>
      </c>
      <c r="W35" s="12" t="s">
        <v>39</v>
      </c>
      <c r="X35" s="32"/>
      <c r="Y35" s="32" t="s">
        <v>39</v>
      </c>
      <c r="Z35" s="13">
        <f t="shared" si="1"/>
        <v>0</v>
      </c>
      <c r="AA35" s="13" t="s">
        <v>36</v>
      </c>
      <c r="AG35" s="34"/>
      <c r="AH35" s="34"/>
      <c r="AI35" s="34"/>
      <c r="AJ35" s="52"/>
      <c r="AK35" s="34"/>
      <c r="AL35" s="40"/>
      <c r="BE35" s="4"/>
    </row>
    <row r="36" spans="1:57">
      <c r="A36" s="21">
        <v>23</v>
      </c>
      <c r="B36" s="14" t="s">
        <v>39</v>
      </c>
      <c r="C36" s="24" t="str">
        <f>VLOOKUP(B36,Reagents!$B$4:$E$55,2,FALSE)</f>
        <v>----</v>
      </c>
      <c r="D36" s="24" t="str">
        <f>VLOOKUP(B36,Reagents!$B$4:$E$55,3,FALSE)</f>
        <v>----</v>
      </c>
      <c r="E36" s="15"/>
      <c r="F36" s="24" t="str">
        <f>VLOOKUP(B36,Reagents!$B$4:$E$55,4,FALSE)</f>
        <v>----</v>
      </c>
      <c r="H36" s="21">
        <v>23</v>
      </c>
      <c r="I36" s="14" t="s">
        <v>39</v>
      </c>
      <c r="J36" s="24">
        <f>VLOOKUP(I36,Reagents!$H$4:$J$33,2,FALSE)</f>
        <v>0</v>
      </c>
      <c r="K36" s="13" t="str">
        <f>VLOOKUP(I36,Reagents!$H$4:$J$33,3,FALSE)</f>
        <v>----</v>
      </c>
      <c r="L36" s="35"/>
      <c r="M36" s="13" t="s">
        <v>31</v>
      </c>
      <c r="N36" s="24">
        <f t="shared" si="0"/>
        <v>0</v>
      </c>
      <c r="O36" s="24" t="s">
        <v>32</v>
      </c>
      <c r="Q36" s="21">
        <v>23</v>
      </c>
      <c r="R36" s="14" t="s">
        <v>39</v>
      </c>
      <c r="S36" s="14"/>
      <c r="T36" s="13" t="str">
        <f>VLOOKUP(R36,Reagents!$L$4:$M$10,2,FALSE)</f>
        <v>----</v>
      </c>
      <c r="V36" s="21">
        <v>23</v>
      </c>
      <c r="W36" s="12" t="s">
        <v>39</v>
      </c>
      <c r="X36" s="32"/>
      <c r="Y36" s="32" t="s">
        <v>39</v>
      </c>
      <c r="Z36" s="13">
        <f t="shared" si="1"/>
        <v>0</v>
      </c>
      <c r="AA36" s="13" t="s">
        <v>36</v>
      </c>
      <c r="AG36" s="34"/>
      <c r="AH36" s="34"/>
      <c r="AI36" s="34"/>
      <c r="AJ36" s="52"/>
      <c r="AK36" s="34"/>
      <c r="AL36" s="40"/>
      <c r="BE36" s="4"/>
    </row>
    <row r="37" spans="1:57">
      <c r="A37" s="21">
        <v>24</v>
      </c>
      <c r="B37" s="14" t="s">
        <v>39</v>
      </c>
      <c r="C37" s="24" t="str">
        <f>VLOOKUP(B37,Reagents!$B$4:$E$55,2,FALSE)</f>
        <v>----</v>
      </c>
      <c r="D37" s="24" t="str">
        <f>VLOOKUP(B37,Reagents!$B$4:$E$55,3,FALSE)</f>
        <v>----</v>
      </c>
      <c r="E37" s="15"/>
      <c r="F37" s="24" t="str">
        <f>VLOOKUP(B37,Reagents!$B$4:$E$55,4,FALSE)</f>
        <v>----</v>
      </c>
      <c r="H37" s="21">
        <v>24</v>
      </c>
      <c r="I37" s="14" t="s">
        <v>39</v>
      </c>
      <c r="J37" s="24">
        <f>VLOOKUP(I37,Reagents!$H$4:$J$33,2,FALSE)</f>
        <v>0</v>
      </c>
      <c r="K37" s="13" t="str">
        <f>VLOOKUP(I37,Reagents!$H$4:$J$33,3,FALSE)</f>
        <v>----</v>
      </c>
      <c r="L37" s="35"/>
      <c r="M37" s="13" t="s">
        <v>31</v>
      </c>
      <c r="N37" s="24">
        <f t="shared" si="0"/>
        <v>0</v>
      </c>
      <c r="O37" s="24" t="s">
        <v>32</v>
      </c>
      <c r="Q37" s="21">
        <v>24</v>
      </c>
      <c r="R37" s="14" t="s">
        <v>39</v>
      </c>
      <c r="S37" s="14"/>
      <c r="T37" s="13" t="str">
        <f>VLOOKUP(R37,Reagents!$L$4:$M$10,2,FALSE)</f>
        <v>----</v>
      </c>
      <c r="V37" s="21">
        <v>24</v>
      </c>
      <c r="W37" s="12" t="s">
        <v>39</v>
      </c>
      <c r="X37" s="32"/>
      <c r="Y37" s="32" t="s">
        <v>39</v>
      </c>
      <c r="Z37" s="13">
        <f t="shared" si="1"/>
        <v>0</v>
      </c>
      <c r="AA37" s="13" t="s">
        <v>36</v>
      </c>
      <c r="AG37" s="34"/>
      <c r="AH37" s="34"/>
      <c r="AI37" s="34"/>
      <c r="AJ37" s="52"/>
      <c r="AK37" s="34"/>
      <c r="AL37" s="40"/>
      <c r="BE37" s="4"/>
    </row>
    <row r="38" spans="1:57">
      <c r="A38" s="21">
        <v>25</v>
      </c>
      <c r="B38" s="14" t="s">
        <v>39</v>
      </c>
      <c r="C38" s="24" t="str">
        <f>VLOOKUP(B38,Reagents!$B$4:$E$55,2,FALSE)</f>
        <v>----</v>
      </c>
      <c r="D38" s="24" t="str">
        <f>VLOOKUP(B38,Reagents!$B$4:$E$55,3,FALSE)</f>
        <v>----</v>
      </c>
      <c r="E38" s="15"/>
      <c r="F38" s="24" t="str">
        <f>VLOOKUP(B38,Reagents!$B$4:$E$55,4,FALSE)</f>
        <v>----</v>
      </c>
      <c r="H38" s="21">
        <v>25</v>
      </c>
      <c r="I38" s="14" t="s">
        <v>39</v>
      </c>
      <c r="J38" s="24">
        <f>VLOOKUP(I38,Reagents!$H$4:$J$33,2,FALSE)</f>
        <v>0</v>
      </c>
      <c r="K38" s="13" t="str">
        <f>VLOOKUP(I38,Reagents!$H$4:$J$33,3,FALSE)</f>
        <v>----</v>
      </c>
      <c r="L38" s="35"/>
      <c r="M38" s="13" t="s">
        <v>31</v>
      </c>
      <c r="N38" s="24">
        <f t="shared" si="0"/>
        <v>0</v>
      </c>
      <c r="O38" s="24" t="s">
        <v>32</v>
      </c>
      <c r="Q38" s="21">
        <v>25</v>
      </c>
      <c r="R38" s="14" t="s">
        <v>39</v>
      </c>
      <c r="S38" s="14"/>
      <c r="T38" s="13" t="str">
        <f>VLOOKUP(R38,Reagents!$L$4:$M$10,2,FALSE)</f>
        <v>----</v>
      </c>
      <c r="V38" s="21">
        <v>25</v>
      </c>
      <c r="W38" s="12" t="s">
        <v>39</v>
      </c>
      <c r="X38" s="32"/>
      <c r="Y38" s="32" t="s">
        <v>39</v>
      </c>
      <c r="Z38" s="13">
        <f t="shared" si="1"/>
        <v>0</v>
      </c>
      <c r="AA38" s="13" t="s">
        <v>36</v>
      </c>
      <c r="BE38" s="4"/>
    </row>
    <row r="39" spans="1:57">
      <c r="A39" s="21">
        <v>26</v>
      </c>
      <c r="B39" s="14" t="s">
        <v>39</v>
      </c>
      <c r="C39" s="24" t="str">
        <f>VLOOKUP(B39,Reagents!$B$4:$E$55,2,FALSE)</f>
        <v>----</v>
      </c>
      <c r="D39" s="24" t="str">
        <f>VLOOKUP(B39,Reagents!$B$4:$E$55,3,FALSE)</f>
        <v>----</v>
      </c>
      <c r="E39" s="15"/>
      <c r="F39" s="24" t="str">
        <f>VLOOKUP(B39,Reagents!$B$4:$E$55,4,FALSE)</f>
        <v>----</v>
      </c>
      <c r="H39" s="21">
        <v>26</v>
      </c>
      <c r="I39" s="14" t="s">
        <v>39</v>
      </c>
      <c r="J39" s="24">
        <f>VLOOKUP(I39,Reagents!$H$4:$J$33,2,FALSE)</f>
        <v>0</v>
      </c>
      <c r="K39" s="13" t="str">
        <f>VLOOKUP(I39,Reagents!$H$4:$J$33,3,FALSE)</f>
        <v>----</v>
      </c>
      <c r="L39" s="35"/>
      <c r="M39" s="13" t="s">
        <v>31</v>
      </c>
      <c r="N39" s="24">
        <f t="shared" si="0"/>
        <v>0</v>
      </c>
      <c r="O39" s="24" t="s">
        <v>32</v>
      </c>
      <c r="Q39" s="21">
        <v>26</v>
      </c>
      <c r="R39" s="14" t="s">
        <v>39</v>
      </c>
      <c r="S39" s="14"/>
      <c r="T39" s="13" t="str">
        <f>VLOOKUP(R39,Reagents!$L$4:$M$10,2,FALSE)</f>
        <v>----</v>
      </c>
      <c r="V39" s="21">
        <v>26</v>
      </c>
      <c r="W39" s="12" t="s">
        <v>39</v>
      </c>
      <c r="X39" s="32"/>
      <c r="Y39" s="32" t="s">
        <v>39</v>
      </c>
      <c r="Z39" s="13">
        <f t="shared" si="1"/>
        <v>0</v>
      </c>
      <c r="AA39" s="13" t="s">
        <v>36</v>
      </c>
      <c r="BE39" s="4"/>
    </row>
    <row r="40" spans="1:57">
      <c r="A40" s="21">
        <v>27</v>
      </c>
      <c r="B40" s="14" t="s">
        <v>39</v>
      </c>
      <c r="C40" s="24" t="str">
        <f>VLOOKUP(B40,Reagents!$B$4:$E$55,2,FALSE)</f>
        <v>----</v>
      </c>
      <c r="D40" s="24" t="str">
        <f>VLOOKUP(B40,Reagents!$B$4:$E$55,3,FALSE)</f>
        <v>----</v>
      </c>
      <c r="E40" s="15"/>
      <c r="F40" s="24" t="str">
        <f>VLOOKUP(B40,Reagents!$B$4:$E$55,4,FALSE)</f>
        <v>----</v>
      </c>
      <c r="H40" s="21">
        <v>27</v>
      </c>
      <c r="I40" s="14" t="s">
        <v>39</v>
      </c>
      <c r="J40" s="24">
        <f>VLOOKUP(I40,Reagents!$H$4:$J$33,2,FALSE)</f>
        <v>0</v>
      </c>
      <c r="K40" s="13" t="str">
        <f>VLOOKUP(I40,Reagents!$H$4:$J$33,3,FALSE)</f>
        <v>----</v>
      </c>
      <c r="L40" s="35"/>
      <c r="M40" s="13" t="s">
        <v>31</v>
      </c>
      <c r="N40" s="24">
        <f t="shared" si="0"/>
        <v>0</v>
      </c>
      <c r="O40" s="24" t="s">
        <v>32</v>
      </c>
      <c r="Q40" s="21">
        <v>27</v>
      </c>
      <c r="R40" s="14" t="s">
        <v>39</v>
      </c>
      <c r="S40" s="14"/>
      <c r="T40" s="13" t="str">
        <f>VLOOKUP(R40,Reagents!$L$4:$M$10,2,FALSE)</f>
        <v>----</v>
      </c>
      <c r="V40" s="21">
        <v>27</v>
      </c>
      <c r="W40" s="12" t="s">
        <v>39</v>
      </c>
      <c r="X40" s="32"/>
      <c r="Y40" s="32" t="s">
        <v>39</v>
      </c>
      <c r="Z40" s="13">
        <f t="shared" si="1"/>
        <v>0</v>
      </c>
      <c r="AA40" s="13" t="s">
        <v>36</v>
      </c>
      <c r="BE40" s="4"/>
    </row>
    <row r="41" spans="1:57">
      <c r="A41" s="21">
        <v>28</v>
      </c>
      <c r="B41" s="14" t="s">
        <v>39</v>
      </c>
      <c r="C41" s="24" t="str">
        <f>VLOOKUP(B41,Reagents!$B$4:$E$55,2,FALSE)</f>
        <v>----</v>
      </c>
      <c r="D41" s="24" t="str">
        <f>VLOOKUP(B41,Reagents!$B$4:$E$55,3,FALSE)</f>
        <v>----</v>
      </c>
      <c r="E41" s="15"/>
      <c r="F41" s="24" t="str">
        <f>VLOOKUP(B41,Reagents!$B$4:$E$55,4,FALSE)</f>
        <v>----</v>
      </c>
      <c r="H41" s="21">
        <v>28</v>
      </c>
      <c r="I41" s="14" t="s">
        <v>39</v>
      </c>
      <c r="J41" s="24">
        <f>VLOOKUP(I41,Reagents!$H$4:$J$33,2,FALSE)</f>
        <v>0</v>
      </c>
      <c r="K41" s="13" t="str">
        <f>VLOOKUP(I41,Reagents!$H$4:$J$33,3,FALSE)</f>
        <v>----</v>
      </c>
      <c r="L41" s="35"/>
      <c r="M41" s="13" t="s">
        <v>31</v>
      </c>
      <c r="N41" s="24">
        <f t="shared" si="0"/>
        <v>0</v>
      </c>
      <c r="O41" s="24" t="s">
        <v>32</v>
      </c>
      <c r="Q41" s="21">
        <v>28</v>
      </c>
      <c r="R41" s="14" t="s">
        <v>39</v>
      </c>
      <c r="S41" s="14"/>
      <c r="T41" s="13" t="str">
        <f>VLOOKUP(R41,Reagents!$L$4:$M$10,2,FALSE)</f>
        <v>----</v>
      </c>
      <c r="V41" s="21">
        <v>28</v>
      </c>
      <c r="W41" s="12" t="s">
        <v>39</v>
      </c>
      <c r="X41" s="32"/>
      <c r="Y41" s="32" t="s">
        <v>39</v>
      </c>
      <c r="Z41" s="13">
        <f t="shared" si="1"/>
        <v>0</v>
      </c>
      <c r="AA41" s="13" t="s">
        <v>36</v>
      </c>
      <c r="BE41" s="4"/>
    </row>
    <row r="42" spans="1:57">
      <c r="A42" s="21">
        <v>29</v>
      </c>
      <c r="B42" s="14" t="s">
        <v>39</v>
      </c>
      <c r="C42" s="24" t="str">
        <f>VLOOKUP(B42,Reagents!$B$4:$E$55,2,FALSE)</f>
        <v>----</v>
      </c>
      <c r="D42" s="24" t="str">
        <f>VLOOKUP(B42,Reagents!$B$4:$E$55,3,FALSE)</f>
        <v>----</v>
      </c>
      <c r="E42" s="15"/>
      <c r="F42" s="24" t="str">
        <f>VLOOKUP(B42,Reagents!$B$4:$E$55,4,FALSE)</f>
        <v>----</v>
      </c>
      <c r="H42" s="21">
        <v>29</v>
      </c>
      <c r="I42" s="14" t="s">
        <v>39</v>
      </c>
      <c r="J42" s="24">
        <f>VLOOKUP(I42,Reagents!$H$4:$J$33,2,FALSE)</f>
        <v>0</v>
      </c>
      <c r="K42" s="13" t="str">
        <f>VLOOKUP(I42,Reagents!$H$4:$J$33,3,FALSE)</f>
        <v>----</v>
      </c>
      <c r="L42" s="35"/>
      <c r="M42" s="13" t="s">
        <v>31</v>
      </c>
      <c r="N42" s="24">
        <f t="shared" si="0"/>
        <v>0</v>
      </c>
      <c r="O42" s="24" t="s">
        <v>32</v>
      </c>
      <c r="Q42" s="21">
        <v>29</v>
      </c>
      <c r="R42" s="14" t="s">
        <v>39</v>
      </c>
      <c r="S42" s="14"/>
      <c r="T42" s="13" t="str">
        <f>VLOOKUP(R42,Reagents!$L$4:$M$10,2,FALSE)</f>
        <v>----</v>
      </c>
      <c r="V42" s="21">
        <v>29</v>
      </c>
      <c r="W42" s="12" t="s">
        <v>39</v>
      </c>
      <c r="X42" s="32"/>
      <c r="Y42" s="32" t="s">
        <v>39</v>
      </c>
      <c r="Z42" s="13">
        <f t="shared" si="1"/>
        <v>0</v>
      </c>
      <c r="AA42" s="13" t="s">
        <v>36</v>
      </c>
      <c r="BE42" s="4"/>
    </row>
    <row r="43" spans="1:57">
      <c r="A43" s="21">
        <v>30</v>
      </c>
      <c r="B43" s="14" t="s">
        <v>39</v>
      </c>
      <c r="C43" s="24" t="str">
        <f>VLOOKUP(B43,Reagents!$B$4:$E$55,2,FALSE)</f>
        <v>----</v>
      </c>
      <c r="D43" s="24" t="str">
        <f>VLOOKUP(B43,Reagents!$B$4:$E$55,3,FALSE)</f>
        <v>----</v>
      </c>
      <c r="E43" s="15"/>
      <c r="F43" s="24" t="str">
        <f>VLOOKUP(B43,Reagents!$B$4:$E$55,4,FALSE)</f>
        <v>----</v>
      </c>
      <c r="H43" s="21">
        <v>30</v>
      </c>
      <c r="I43" s="14" t="s">
        <v>39</v>
      </c>
      <c r="J43" s="24">
        <f>VLOOKUP(I43,Reagents!$H$4:$J$33,2,FALSE)</f>
        <v>0</v>
      </c>
      <c r="K43" s="13" t="str">
        <f>VLOOKUP(I43,Reagents!$H$4:$J$33,3,FALSE)</f>
        <v>----</v>
      </c>
      <c r="L43" s="35"/>
      <c r="M43" s="13" t="s">
        <v>31</v>
      </c>
      <c r="N43" s="24">
        <f t="shared" si="0"/>
        <v>0</v>
      </c>
      <c r="O43" s="24" t="s">
        <v>32</v>
      </c>
      <c r="Q43" s="21">
        <v>30</v>
      </c>
      <c r="R43" s="14" t="s">
        <v>39</v>
      </c>
      <c r="S43" s="14"/>
      <c r="T43" s="13" t="str">
        <f>VLOOKUP(R43,Reagents!$L$4:$M$10,2,FALSE)</f>
        <v>----</v>
      </c>
      <c r="V43" s="21">
        <v>30</v>
      </c>
      <c r="W43" s="12" t="s">
        <v>39</v>
      </c>
      <c r="X43" s="32"/>
      <c r="Y43" s="32" t="s">
        <v>39</v>
      </c>
      <c r="Z43" s="13">
        <f t="shared" si="1"/>
        <v>0</v>
      </c>
      <c r="AA43" s="13" t="s">
        <v>36</v>
      </c>
      <c r="BE43" s="4"/>
    </row>
    <row r="44" spans="1:57">
      <c r="I44" s="85" t="s">
        <v>49</v>
      </c>
      <c r="J44" s="86"/>
      <c r="K44" s="86"/>
      <c r="L44" s="86"/>
      <c r="M44" s="87"/>
      <c r="N44" s="56">
        <f>SUM(N14:N43)</f>
        <v>1.1966506666666668</v>
      </c>
      <c r="O44" s="36" t="s">
        <v>32</v>
      </c>
      <c r="W44" s="17"/>
      <c r="X44" s="17"/>
      <c r="BE44" s="4"/>
    </row>
    <row r="45" spans="1:57">
      <c r="BE45" s="4"/>
    </row>
    <row r="46" spans="1:57">
      <c r="BE46" s="4"/>
    </row>
    <row r="47" spans="1:57">
      <c r="BE47" s="4"/>
    </row>
    <row r="48" spans="1:57">
      <c r="BE48" s="4"/>
    </row>
    <row r="49" spans="57:57">
      <c r="BE49" s="4"/>
    </row>
    <row r="50" spans="57:57">
      <c r="BE50" s="4"/>
    </row>
    <row r="51" spans="57:57">
      <c r="BE51" s="4"/>
    </row>
    <row r="52" spans="57:57">
      <c r="BE52" s="4"/>
    </row>
    <row r="53" spans="57:57">
      <c r="BE53" s="4"/>
    </row>
    <row r="54" spans="57:57">
      <c r="BE54" s="4"/>
    </row>
    <row r="55" spans="57:57">
      <c r="BE55" s="4"/>
    </row>
    <row r="67" spans="9:17">
      <c r="I67" s="3"/>
    </row>
    <row r="69" spans="9:17" ht="18">
      <c r="Q69" s="41"/>
    </row>
    <row r="121" spans="9:9" ht="18">
      <c r="I121" s="41"/>
    </row>
    <row r="141" spans="11:11" ht="18">
      <c r="K141" s="41"/>
    </row>
    <row r="224" spans="2:4" ht="19.5" thickBot="1">
      <c r="B224" s="83" t="s">
        <v>50</v>
      </c>
      <c r="C224" s="83"/>
      <c r="D224" s="83"/>
    </row>
    <row r="225" spans="2:37" ht="15.75" thickTop="1">
      <c r="B225" s="82">
        <f>C8</f>
        <v>0</v>
      </c>
      <c r="C225" s="82"/>
      <c r="D225" s="82"/>
    </row>
    <row r="226" spans="2:37" ht="15.75" thickBot="1">
      <c r="B226" s="27" t="s">
        <v>51</v>
      </c>
      <c r="C226" s="28" t="s">
        <v>21</v>
      </c>
      <c r="D226" s="28" t="s">
        <v>22</v>
      </c>
    </row>
    <row r="227" spans="2:37" ht="15.75" thickTop="1">
      <c r="B227" s="33" t="str">
        <f t="shared" ref="B227:B256" si="2">B14</f>
        <v xml:space="preserve">Ethanol </v>
      </c>
      <c r="C227" s="34">
        <f t="shared" ref="C227:C241" si="3">E14</f>
        <v>1</v>
      </c>
      <c r="D227" s="34" t="str">
        <f t="shared" ref="D227:D241" si="4">F14</f>
        <v>kg</v>
      </c>
    </row>
    <row r="228" spans="2:37">
      <c r="B228" s="33" t="str">
        <f t="shared" si="2"/>
        <v>Copper oxide</v>
      </c>
      <c r="C228" s="34">
        <f t="shared" si="3"/>
        <v>0.1</v>
      </c>
      <c r="D228" s="34" t="str">
        <f t="shared" si="4"/>
        <v>kg</v>
      </c>
    </row>
    <row r="229" spans="2:37">
      <c r="B229" s="33" t="str">
        <f t="shared" si="2"/>
        <v>Polymethyl methacrylate</v>
      </c>
      <c r="C229" s="34">
        <f t="shared" si="3"/>
        <v>0.1</v>
      </c>
      <c r="D229" s="34" t="str">
        <f t="shared" si="4"/>
        <v>kg</v>
      </c>
    </row>
    <row r="230" spans="2:37">
      <c r="B230" s="33" t="str">
        <f t="shared" si="2"/>
        <v xml:space="preserve">Tetramethylammonium hydroxide </v>
      </c>
      <c r="C230" s="34">
        <f t="shared" si="3"/>
        <v>1.6850000000000001E-3</v>
      </c>
      <c r="D230" s="34" t="str">
        <f t="shared" si="4"/>
        <v>kg</v>
      </c>
    </row>
    <row r="231" spans="2:37" ht="15" hidden="1" customHeight="1">
      <c r="B231" s="33" t="str">
        <f t="shared" si="2"/>
        <v xml:space="preserve">Iron (III) chloride </v>
      </c>
      <c r="C231" s="34">
        <f t="shared" si="3"/>
        <v>1</v>
      </c>
      <c r="D231" s="34" t="str">
        <f t="shared" si="4"/>
        <v>kg</v>
      </c>
      <c r="AJ231" s="17"/>
      <c r="AK231" s="43"/>
    </row>
    <row r="232" spans="2:37" ht="15" hidden="1" customHeight="1">
      <c r="B232" s="33" t="str">
        <f t="shared" si="2"/>
        <v xml:space="preserve">Sodium hydroxide </v>
      </c>
      <c r="C232" s="34">
        <f t="shared" si="3"/>
        <v>1</v>
      </c>
      <c r="D232" s="34" t="str">
        <f t="shared" si="4"/>
        <v>kg</v>
      </c>
      <c r="AJ232" s="17"/>
    </row>
    <row r="233" spans="2:37" ht="15" hidden="1" customHeight="1">
      <c r="B233" s="33" t="str">
        <f t="shared" si="2"/>
        <v>----</v>
      </c>
      <c r="C233" s="34">
        <f t="shared" si="3"/>
        <v>0</v>
      </c>
      <c r="D233" s="34" t="str">
        <f t="shared" si="4"/>
        <v>----</v>
      </c>
      <c r="AJ233" s="17"/>
    </row>
    <row r="234" spans="2:37" hidden="1">
      <c r="B234" s="33" t="str">
        <f t="shared" si="2"/>
        <v>----</v>
      </c>
      <c r="C234" s="34">
        <f t="shared" si="3"/>
        <v>0</v>
      </c>
      <c r="D234" s="34" t="str">
        <f t="shared" si="4"/>
        <v>----</v>
      </c>
      <c r="AJ234" s="17"/>
    </row>
    <row r="235" spans="2:37" hidden="1">
      <c r="B235" s="33" t="str">
        <f t="shared" si="2"/>
        <v>----</v>
      </c>
      <c r="C235" s="34">
        <f t="shared" si="3"/>
        <v>0</v>
      </c>
      <c r="D235" s="34" t="str">
        <f t="shared" si="4"/>
        <v>----</v>
      </c>
      <c r="AJ235" s="17"/>
    </row>
    <row r="236" spans="2:37" hidden="1">
      <c r="B236" s="33" t="str">
        <f t="shared" si="2"/>
        <v>----</v>
      </c>
      <c r="C236" s="34">
        <f t="shared" si="3"/>
        <v>0</v>
      </c>
      <c r="D236" s="34" t="str">
        <f t="shared" si="4"/>
        <v>----</v>
      </c>
      <c r="AJ236" s="17"/>
    </row>
    <row r="237" spans="2:37" hidden="1">
      <c r="B237" s="33" t="str">
        <f t="shared" si="2"/>
        <v>----</v>
      </c>
      <c r="C237" s="34">
        <f t="shared" si="3"/>
        <v>0</v>
      </c>
      <c r="D237" s="34" t="str">
        <f t="shared" si="4"/>
        <v>----</v>
      </c>
      <c r="AJ237" s="17"/>
    </row>
    <row r="238" spans="2:37" hidden="1">
      <c r="B238" s="33" t="str">
        <f t="shared" si="2"/>
        <v>----</v>
      </c>
      <c r="C238" s="34">
        <f t="shared" si="3"/>
        <v>0</v>
      </c>
      <c r="D238" s="34" t="str">
        <f t="shared" si="4"/>
        <v>----</v>
      </c>
      <c r="AJ238" s="17"/>
    </row>
    <row r="239" spans="2:37" hidden="1">
      <c r="B239" s="33" t="str">
        <f t="shared" si="2"/>
        <v>----</v>
      </c>
      <c r="C239" s="34">
        <f t="shared" si="3"/>
        <v>0</v>
      </c>
      <c r="D239" s="34" t="str">
        <f t="shared" si="4"/>
        <v>----</v>
      </c>
      <c r="AJ239" s="17"/>
    </row>
    <row r="240" spans="2:37" hidden="1">
      <c r="B240" s="33" t="str">
        <f t="shared" si="2"/>
        <v>----</v>
      </c>
      <c r="C240" s="34">
        <f t="shared" si="3"/>
        <v>0</v>
      </c>
      <c r="D240" s="34" t="str">
        <f t="shared" si="4"/>
        <v>----</v>
      </c>
      <c r="AJ240" s="17"/>
    </row>
    <row r="241" spans="2:36" hidden="1">
      <c r="B241" s="33" t="str">
        <f t="shared" si="2"/>
        <v>----</v>
      </c>
      <c r="C241" s="34">
        <f t="shared" si="3"/>
        <v>0</v>
      </c>
      <c r="D241" s="34" t="str">
        <f t="shared" si="4"/>
        <v>----</v>
      </c>
      <c r="AJ241" s="17"/>
    </row>
    <row r="242" spans="2:36" hidden="1">
      <c r="B242" s="33" t="str">
        <f t="shared" si="2"/>
        <v>----</v>
      </c>
      <c r="C242" s="34">
        <f t="shared" ref="C242:C243" si="5">E29</f>
        <v>0</v>
      </c>
      <c r="D242" s="34" t="str">
        <f t="shared" ref="D242:D243" si="6">F29</f>
        <v>----</v>
      </c>
    </row>
    <row r="243" spans="2:36" hidden="1">
      <c r="B243" s="33" t="str">
        <f t="shared" si="2"/>
        <v>----</v>
      </c>
      <c r="C243" s="34">
        <f t="shared" si="5"/>
        <v>0</v>
      </c>
      <c r="D243" s="34" t="str">
        <f t="shared" si="6"/>
        <v>----</v>
      </c>
      <c r="AJ243" s="17"/>
    </row>
    <row r="244" spans="2:36" hidden="1">
      <c r="B244" s="33" t="str">
        <f t="shared" si="2"/>
        <v>----</v>
      </c>
      <c r="C244" s="34">
        <f t="shared" ref="C244:C250" si="7">E31</f>
        <v>0</v>
      </c>
      <c r="D244" s="34" t="str">
        <f t="shared" ref="D244:D250" si="8">F31</f>
        <v>----</v>
      </c>
      <c r="AJ244" s="17"/>
    </row>
    <row r="245" spans="2:36" hidden="1">
      <c r="B245" s="33" t="str">
        <f t="shared" si="2"/>
        <v>----</v>
      </c>
      <c r="C245" s="34">
        <f t="shared" si="7"/>
        <v>0</v>
      </c>
      <c r="D245" s="34" t="str">
        <f t="shared" si="8"/>
        <v>----</v>
      </c>
      <c r="AJ245" s="17"/>
    </row>
    <row r="246" spans="2:36" hidden="1">
      <c r="B246" s="33" t="str">
        <f t="shared" si="2"/>
        <v>----</v>
      </c>
      <c r="C246" s="34">
        <f t="shared" si="7"/>
        <v>0</v>
      </c>
      <c r="D246" s="34" t="str">
        <f t="shared" si="8"/>
        <v>----</v>
      </c>
      <c r="AJ246" s="17"/>
    </row>
    <row r="247" spans="2:36" hidden="1">
      <c r="B247" s="33" t="str">
        <f t="shared" si="2"/>
        <v>----</v>
      </c>
      <c r="C247" s="34">
        <f t="shared" si="7"/>
        <v>0</v>
      </c>
      <c r="D247" s="34" t="str">
        <f t="shared" si="8"/>
        <v>----</v>
      </c>
      <c r="AJ247" s="17"/>
    </row>
    <row r="248" spans="2:36" hidden="1">
      <c r="B248" s="33" t="str">
        <f t="shared" si="2"/>
        <v>----</v>
      </c>
      <c r="C248" s="34">
        <f t="shared" si="7"/>
        <v>0</v>
      </c>
      <c r="D248" s="34" t="str">
        <f t="shared" si="8"/>
        <v>----</v>
      </c>
      <c r="AJ248" s="17"/>
    </row>
    <row r="249" spans="2:36" hidden="1">
      <c r="B249" s="33" t="str">
        <f t="shared" si="2"/>
        <v>----</v>
      </c>
      <c r="C249" s="34">
        <f t="shared" si="7"/>
        <v>0</v>
      </c>
      <c r="D249" s="34" t="str">
        <f t="shared" si="8"/>
        <v>----</v>
      </c>
    </row>
    <row r="250" spans="2:36" hidden="1">
      <c r="B250" s="33" t="str">
        <f t="shared" si="2"/>
        <v>----</v>
      </c>
      <c r="C250" s="34">
        <f t="shared" si="7"/>
        <v>0</v>
      </c>
      <c r="D250" s="34" t="str">
        <f t="shared" si="8"/>
        <v>----</v>
      </c>
    </row>
    <row r="251" spans="2:36" hidden="1">
      <c r="B251" s="33" t="str">
        <f t="shared" si="2"/>
        <v>----</v>
      </c>
      <c r="C251" s="34">
        <f t="shared" ref="C251:C255" si="9">E38</f>
        <v>0</v>
      </c>
      <c r="D251" s="34" t="str">
        <f t="shared" ref="D251:D255" si="10">F38</f>
        <v>----</v>
      </c>
    </row>
    <row r="252" spans="2:36" hidden="1">
      <c r="B252" s="33" t="str">
        <f t="shared" si="2"/>
        <v>----</v>
      </c>
      <c r="C252" s="34">
        <f t="shared" si="9"/>
        <v>0</v>
      </c>
      <c r="D252" s="34" t="str">
        <f t="shared" si="10"/>
        <v>----</v>
      </c>
    </row>
    <row r="253" spans="2:36" hidden="1">
      <c r="B253" s="33" t="str">
        <f t="shared" si="2"/>
        <v>----</v>
      </c>
      <c r="C253" s="34">
        <f t="shared" si="9"/>
        <v>0</v>
      </c>
      <c r="D253" s="34" t="str">
        <f t="shared" si="10"/>
        <v>----</v>
      </c>
    </row>
    <row r="254" spans="2:36" hidden="1">
      <c r="B254" s="33" t="str">
        <f t="shared" si="2"/>
        <v>----</v>
      </c>
      <c r="C254" s="34">
        <f t="shared" si="9"/>
        <v>0</v>
      </c>
      <c r="D254" s="34" t="str">
        <f t="shared" si="10"/>
        <v>----</v>
      </c>
    </row>
    <row r="255" spans="2:36" hidden="1">
      <c r="B255" s="33" t="str">
        <f t="shared" si="2"/>
        <v>----</v>
      </c>
      <c r="C255" s="34">
        <f t="shared" si="9"/>
        <v>0</v>
      </c>
      <c r="D255" s="34" t="str">
        <f t="shared" si="10"/>
        <v>----</v>
      </c>
    </row>
    <row r="256" spans="2:36" hidden="1">
      <c r="B256" s="33" t="str">
        <f t="shared" si="2"/>
        <v>----</v>
      </c>
      <c r="C256" s="34">
        <f t="shared" ref="C256" si="11">E43</f>
        <v>0</v>
      </c>
      <c r="D256" s="34" t="str">
        <f t="shared" ref="D256" si="12">F43</f>
        <v>----</v>
      </c>
    </row>
    <row r="257" spans="2:4">
      <c r="B257" s="33" t="str">
        <f t="shared" ref="B257:D263" si="13">R14</f>
        <v>Natural gas</v>
      </c>
      <c r="C257" s="34">
        <f t="shared" si="13"/>
        <v>1</v>
      </c>
      <c r="D257" s="34" t="str">
        <f t="shared" si="13"/>
        <v>m3</v>
      </c>
    </row>
    <row r="258" spans="2:4" hidden="1">
      <c r="B258" s="33" t="str">
        <f t="shared" si="13"/>
        <v>----</v>
      </c>
      <c r="C258" s="34">
        <f t="shared" si="13"/>
        <v>0</v>
      </c>
      <c r="D258" s="34" t="str">
        <f t="shared" si="13"/>
        <v>----</v>
      </c>
    </row>
    <row r="259" spans="2:4" hidden="1">
      <c r="B259" s="33" t="str">
        <f t="shared" si="13"/>
        <v>----</v>
      </c>
      <c r="C259" s="34">
        <f t="shared" si="13"/>
        <v>0</v>
      </c>
      <c r="D259" s="34" t="str">
        <f t="shared" si="13"/>
        <v>----</v>
      </c>
    </row>
    <row r="260" spans="2:4" hidden="1">
      <c r="B260" s="33" t="str">
        <f t="shared" si="13"/>
        <v>----</v>
      </c>
      <c r="C260" s="34">
        <f t="shared" si="13"/>
        <v>0</v>
      </c>
      <c r="D260" s="34" t="str">
        <f t="shared" si="13"/>
        <v>----</v>
      </c>
    </row>
    <row r="261" spans="2:4" hidden="1">
      <c r="B261" s="33" t="str">
        <f t="shared" si="13"/>
        <v>----</v>
      </c>
      <c r="C261" s="34">
        <f t="shared" si="13"/>
        <v>0</v>
      </c>
      <c r="D261" s="34" t="str">
        <f t="shared" si="13"/>
        <v>----</v>
      </c>
    </row>
    <row r="262" spans="2:4" hidden="1">
      <c r="B262" s="33" t="str">
        <f t="shared" si="13"/>
        <v>----</v>
      </c>
      <c r="C262" s="34">
        <f t="shared" si="13"/>
        <v>0</v>
      </c>
      <c r="D262" s="34" t="str">
        <f t="shared" si="13"/>
        <v>----</v>
      </c>
    </row>
    <row r="263" spans="2:4" hidden="1">
      <c r="B263" s="33" t="str">
        <f t="shared" si="13"/>
        <v>----</v>
      </c>
      <c r="C263" s="34">
        <f t="shared" si="13"/>
        <v>0</v>
      </c>
      <c r="D263" s="34" t="str">
        <f t="shared" si="13"/>
        <v>----</v>
      </c>
    </row>
    <row r="264" spans="2:4" hidden="1">
      <c r="B264" s="33" t="str">
        <f t="shared" ref="B264:D264" si="14">R21</f>
        <v>----</v>
      </c>
      <c r="C264" s="34">
        <f t="shared" si="14"/>
        <v>0</v>
      </c>
      <c r="D264" s="34" t="str">
        <f t="shared" si="14"/>
        <v>----</v>
      </c>
    </row>
    <row r="265" spans="2:4" hidden="1">
      <c r="B265" s="33" t="str">
        <f t="shared" ref="B265:D265" si="15">R22</f>
        <v>----</v>
      </c>
      <c r="C265" s="34">
        <f t="shared" si="15"/>
        <v>0</v>
      </c>
      <c r="D265" s="34" t="str">
        <f t="shared" si="15"/>
        <v>----</v>
      </c>
    </row>
    <row r="266" spans="2:4" hidden="1">
      <c r="B266" s="33" t="str">
        <f t="shared" ref="B266:D266" si="16">R23</f>
        <v>----</v>
      </c>
      <c r="C266" s="34">
        <f t="shared" si="16"/>
        <v>0</v>
      </c>
      <c r="D266" s="34" t="str">
        <f t="shared" si="16"/>
        <v>----</v>
      </c>
    </row>
    <row r="267" spans="2:4" hidden="1">
      <c r="B267" s="33" t="str">
        <f t="shared" ref="B267:D267" si="17">R24</f>
        <v>----</v>
      </c>
      <c r="C267" s="34">
        <f t="shared" si="17"/>
        <v>0</v>
      </c>
      <c r="D267" s="34" t="str">
        <f t="shared" si="17"/>
        <v>----</v>
      </c>
    </row>
    <row r="268" spans="2:4" hidden="1">
      <c r="B268" s="33" t="str">
        <f t="shared" ref="B268:D268" si="18">R25</f>
        <v>----</v>
      </c>
      <c r="C268" s="34">
        <f t="shared" si="18"/>
        <v>0</v>
      </c>
      <c r="D268" s="34" t="str">
        <f t="shared" si="18"/>
        <v>----</v>
      </c>
    </row>
    <row r="269" spans="2:4" hidden="1">
      <c r="B269" s="33" t="str">
        <f t="shared" ref="B269:D269" si="19">R26</f>
        <v>----</v>
      </c>
      <c r="C269" s="34">
        <f t="shared" si="19"/>
        <v>0</v>
      </c>
      <c r="D269" s="34" t="str">
        <f t="shared" si="19"/>
        <v>----</v>
      </c>
    </row>
    <row r="270" spans="2:4" hidden="1">
      <c r="B270" s="33" t="str">
        <f t="shared" ref="B270:D270" si="20">R27</f>
        <v>----</v>
      </c>
      <c r="C270" s="34">
        <f t="shared" si="20"/>
        <v>0</v>
      </c>
      <c r="D270" s="34" t="str">
        <f t="shared" si="20"/>
        <v>----</v>
      </c>
    </row>
    <row r="271" spans="2:4" hidden="1">
      <c r="B271" s="33" t="str">
        <f t="shared" ref="B271:D271" si="21">R28</f>
        <v>----</v>
      </c>
      <c r="C271" s="34">
        <f t="shared" si="21"/>
        <v>0</v>
      </c>
      <c r="D271" s="34" t="str">
        <f t="shared" si="21"/>
        <v>----</v>
      </c>
    </row>
    <row r="272" spans="2:4" hidden="1">
      <c r="B272" s="33" t="str">
        <f t="shared" ref="B272:D272" si="22">R29</f>
        <v>----</v>
      </c>
      <c r="C272" s="34">
        <f t="shared" si="22"/>
        <v>0</v>
      </c>
      <c r="D272" s="34" t="str">
        <f t="shared" si="22"/>
        <v>----</v>
      </c>
    </row>
    <row r="273" spans="2:4" hidden="1">
      <c r="B273" s="33" t="str">
        <f t="shared" ref="B273:D273" si="23">R30</f>
        <v>----</v>
      </c>
      <c r="C273" s="34">
        <f t="shared" si="23"/>
        <v>0</v>
      </c>
      <c r="D273" s="34" t="str">
        <f t="shared" si="23"/>
        <v>----</v>
      </c>
    </row>
    <row r="274" spans="2:4" hidden="1">
      <c r="B274" s="33" t="str">
        <f t="shared" ref="B274:D274" si="24">R31</f>
        <v>----</v>
      </c>
      <c r="C274" s="34">
        <f t="shared" si="24"/>
        <v>0</v>
      </c>
      <c r="D274" s="34" t="str">
        <f t="shared" si="24"/>
        <v>----</v>
      </c>
    </row>
    <row r="275" spans="2:4" hidden="1">
      <c r="B275" s="33" t="str">
        <f t="shared" ref="B275:D275" si="25">R32</f>
        <v>----</v>
      </c>
      <c r="C275" s="34">
        <f t="shared" si="25"/>
        <v>0</v>
      </c>
      <c r="D275" s="34" t="str">
        <f t="shared" si="25"/>
        <v>----</v>
      </c>
    </row>
    <row r="276" spans="2:4" hidden="1">
      <c r="B276" s="33" t="str">
        <f t="shared" ref="B276:D276" si="26">R33</f>
        <v>----</v>
      </c>
      <c r="C276" s="34">
        <f t="shared" si="26"/>
        <v>0</v>
      </c>
      <c r="D276" s="34" t="str">
        <f t="shared" si="26"/>
        <v>----</v>
      </c>
    </row>
    <row r="277" spans="2:4" hidden="1">
      <c r="B277" s="33" t="str">
        <f t="shared" ref="B277:D277" si="27">R34</f>
        <v>----</v>
      </c>
      <c r="C277" s="34">
        <f t="shared" si="27"/>
        <v>0</v>
      </c>
      <c r="D277" s="34" t="str">
        <f t="shared" si="27"/>
        <v>----</v>
      </c>
    </row>
    <row r="278" spans="2:4" hidden="1">
      <c r="B278" s="33" t="str">
        <f t="shared" ref="B278:D278" si="28">R35</f>
        <v>----</v>
      </c>
      <c r="C278" s="34">
        <f t="shared" si="28"/>
        <v>0</v>
      </c>
      <c r="D278" s="34" t="str">
        <f t="shared" si="28"/>
        <v>----</v>
      </c>
    </row>
    <row r="279" spans="2:4" hidden="1">
      <c r="B279" s="33" t="str">
        <f t="shared" ref="B279:D279" si="29">R36</f>
        <v>----</v>
      </c>
      <c r="C279" s="34">
        <f t="shared" si="29"/>
        <v>0</v>
      </c>
      <c r="D279" s="34" t="str">
        <f t="shared" si="29"/>
        <v>----</v>
      </c>
    </row>
    <row r="280" spans="2:4" hidden="1">
      <c r="B280" s="33" t="str">
        <f t="shared" ref="B280:D280" si="30">R37</f>
        <v>----</v>
      </c>
      <c r="C280" s="34">
        <f t="shared" si="30"/>
        <v>0</v>
      </c>
      <c r="D280" s="34" t="str">
        <f t="shared" si="30"/>
        <v>----</v>
      </c>
    </row>
    <row r="281" spans="2:4" hidden="1">
      <c r="B281" s="33" t="str">
        <f t="shared" ref="B281:B285" si="31">R38</f>
        <v>----</v>
      </c>
      <c r="C281" s="34">
        <f t="shared" ref="C281:C285" si="32">S38</f>
        <v>0</v>
      </c>
      <c r="D281" s="34" t="str">
        <f t="shared" ref="D281:D285" si="33">T38</f>
        <v>----</v>
      </c>
    </row>
    <row r="282" spans="2:4" hidden="1">
      <c r="B282" s="33" t="str">
        <f t="shared" si="31"/>
        <v>----</v>
      </c>
      <c r="C282" s="34">
        <f t="shared" si="32"/>
        <v>0</v>
      </c>
      <c r="D282" s="34" t="str">
        <f t="shared" si="33"/>
        <v>----</v>
      </c>
    </row>
    <row r="283" spans="2:4" hidden="1">
      <c r="B283" s="33" t="str">
        <f t="shared" si="31"/>
        <v>----</v>
      </c>
      <c r="C283" s="34">
        <f t="shared" si="32"/>
        <v>0</v>
      </c>
      <c r="D283" s="34" t="str">
        <f t="shared" si="33"/>
        <v>----</v>
      </c>
    </row>
    <row r="284" spans="2:4" hidden="1">
      <c r="B284" s="33" t="str">
        <f t="shared" si="31"/>
        <v>----</v>
      </c>
      <c r="C284" s="34">
        <f t="shared" si="32"/>
        <v>0</v>
      </c>
      <c r="D284" s="34" t="str">
        <f t="shared" si="33"/>
        <v>----</v>
      </c>
    </row>
    <row r="285" spans="2:4" hidden="1">
      <c r="B285" s="33" t="str">
        <f t="shared" si="31"/>
        <v>----</v>
      </c>
      <c r="C285" s="34">
        <f t="shared" si="32"/>
        <v>0</v>
      </c>
      <c r="D285" s="34" t="str">
        <f t="shared" si="33"/>
        <v>----</v>
      </c>
    </row>
    <row r="286" spans="2:4" hidden="1">
      <c r="B286" s="33" t="str">
        <f t="shared" ref="B286" si="34">R43</f>
        <v>----</v>
      </c>
      <c r="C286" s="34">
        <f t="shared" ref="C286" si="35">S43</f>
        <v>0</v>
      </c>
      <c r="D286" s="34" t="str">
        <f t="shared" ref="D286" si="36">T43</f>
        <v>----</v>
      </c>
    </row>
    <row r="287" spans="2:4">
      <c r="B287" s="33" t="str">
        <f>I11</f>
        <v>Electricity consumption</v>
      </c>
      <c r="C287" s="57">
        <f>N44</f>
        <v>1.1966506666666668</v>
      </c>
      <c r="D287" s="34" t="str">
        <f>O44</f>
        <v>kWh</v>
      </c>
    </row>
    <row r="288" spans="2:4">
      <c r="B288" s="33" t="str">
        <f>W14</f>
        <v>Tap water</v>
      </c>
      <c r="C288" s="34">
        <f>Z14</f>
        <v>0.1</v>
      </c>
      <c r="D288" s="34" t="str">
        <f>AA14</f>
        <v>kg</v>
      </c>
    </row>
    <row r="289" spans="2:4" hidden="1">
      <c r="B289" s="33" t="str">
        <f t="shared" ref="B289:B317" si="37">W15</f>
        <v>----</v>
      </c>
      <c r="C289" s="34">
        <f t="shared" ref="C289:D289" si="38">Z15</f>
        <v>0</v>
      </c>
      <c r="D289" s="34" t="str">
        <f t="shared" si="38"/>
        <v>kg</v>
      </c>
    </row>
    <row r="290" spans="2:4" hidden="1">
      <c r="B290" s="33" t="str">
        <f t="shared" si="37"/>
        <v>----</v>
      </c>
      <c r="C290" s="34">
        <f t="shared" ref="C290:D290" si="39">Z16</f>
        <v>0</v>
      </c>
      <c r="D290" s="34" t="str">
        <f t="shared" si="39"/>
        <v>kg</v>
      </c>
    </row>
    <row r="291" spans="2:4" hidden="1">
      <c r="B291" s="33" t="str">
        <f t="shared" si="37"/>
        <v>----</v>
      </c>
      <c r="C291" s="34">
        <f t="shared" ref="C291:D291" si="40">Z17</f>
        <v>0</v>
      </c>
      <c r="D291" s="34" t="str">
        <f t="shared" si="40"/>
        <v>kg</v>
      </c>
    </row>
    <row r="292" spans="2:4" hidden="1">
      <c r="B292" s="33" t="str">
        <f t="shared" si="37"/>
        <v>----</v>
      </c>
      <c r="C292" s="34">
        <f t="shared" ref="C292:D292" si="41">Z18</f>
        <v>0</v>
      </c>
      <c r="D292" s="34" t="str">
        <f t="shared" si="41"/>
        <v>kg</v>
      </c>
    </row>
    <row r="293" spans="2:4" hidden="1">
      <c r="B293" s="33" t="str">
        <f t="shared" si="37"/>
        <v>----</v>
      </c>
      <c r="C293" s="34">
        <f t="shared" ref="C293:D293" si="42">Z19</f>
        <v>0</v>
      </c>
      <c r="D293" s="34" t="str">
        <f t="shared" si="42"/>
        <v>kg</v>
      </c>
    </row>
    <row r="294" spans="2:4" hidden="1">
      <c r="B294" s="33" t="str">
        <f t="shared" si="37"/>
        <v>----</v>
      </c>
      <c r="C294" s="34">
        <f t="shared" ref="C294:D294" si="43">Z20</f>
        <v>0</v>
      </c>
      <c r="D294" s="34" t="str">
        <f t="shared" si="43"/>
        <v>kg</v>
      </c>
    </row>
    <row r="295" spans="2:4" hidden="1">
      <c r="B295" s="33" t="str">
        <f t="shared" si="37"/>
        <v>----</v>
      </c>
      <c r="C295" s="34">
        <f t="shared" ref="C295:D295" si="44">Z21</f>
        <v>0</v>
      </c>
      <c r="D295" s="34" t="str">
        <f t="shared" si="44"/>
        <v>kg</v>
      </c>
    </row>
    <row r="296" spans="2:4" hidden="1">
      <c r="B296" s="33" t="str">
        <f t="shared" si="37"/>
        <v>----</v>
      </c>
      <c r="C296" s="34">
        <f t="shared" ref="C296:D296" si="45">Z22</f>
        <v>0</v>
      </c>
      <c r="D296" s="34" t="str">
        <f t="shared" si="45"/>
        <v>kg</v>
      </c>
    </row>
    <row r="297" spans="2:4" hidden="1">
      <c r="B297" s="33" t="str">
        <f t="shared" si="37"/>
        <v>----</v>
      </c>
      <c r="C297" s="34">
        <f t="shared" ref="C297:D297" si="46">Z23</f>
        <v>0</v>
      </c>
      <c r="D297" s="34" t="str">
        <f t="shared" si="46"/>
        <v>kg</v>
      </c>
    </row>
    <row r="298" spans="2:4" hidden="1">
      <c r="B298" s="33" t="str">
        <f t="shared" si="37"/>
        <v>----</v>
      </c>
      <c r="C298" s="34">
        <f t="shared" ref="C298:D298" si="47">Z24</f>
        <v>0</v>
      </c>
      <c r="D298" s="34" t="str">
        <f t="shared" si="47"/>
        <v>kg</v>
      </c>
    </row>
    <row r="299" spans="2:4" hidden="1">
      <c r="B299" s="33" t="str">
        <f t="shared" si="37"/>
        <v>----</v>
      </c>
      <c r="C299" s="34">
        <f t="shared" ref="C299:D299" si="48">Z25</f>
        <v>0</v>
      </c>
      <c r="D299" s="34" t="str">
        <f t="shared" si="48"/>
        <v>kg</v>
      </c>
    </row>
    <row r="300" spans="2:4" hidden="1">
      <c r="B300" s="33" t="str">
        <f t="shared" si="37"/>
        <v>----</v>
      </c>
      <c r="C300" s="34">
        <f t="shared" ref="C300:D300" si="49">Z26</f>
        <v>0</v>
      </c>
      <c r="D300" s="34" t="str">
        <f t="shared" si="49"/>
        <v>kg</v>
      </c>
    </row>
    <row r="301" spans="2:4" hidden="1">
      <c r="B301" s="33" t="str">
        <f t="shared" si="37"/>
        <v>----</v>
      </c>
      <c r="C301" s="34">
        <f t="shared" ref="C301:D301" si="50">Z27</f>
        <v>0</v>
      </c>
      <c r="D301" s="34" t="str">
        <f t="shared" si="50"/>
        <v>kg</v>
      </c>
    </row>
    <row r="302" spans="2:4" hidden="1">
      <c r="B302" s="33" t="str">
        <f t="shared" si="37"/>
        <v>----</v>
      </c>
      <c r="C302" s="34">
        <f t="shared" ref="C302:D302" si="51">Z28</f>
        <v>0</v>
      </c>
      <c r="D302" s="34" t="str">
        <f t="shared" si="51"/>
        <v>kg</v>
      </c>
    </row>
    <row r="303" spans="2:4" hidden="1">
      <c r="B303" s="33" t="str">
        <f t="shared" si="37"/>
        <v>----</v>
      </c>
      <c r="C303" s="34">
        <f t="shared" ref="C303:D303" si="52">Z29</f>
        <v>0</v>
      </c>
      <c r="D303" s="34" t="str">
        <f t="shared" si="52"/>
        <v>kg</v>
      </c>
    </row>
    <row r="304" spans="2:4" hidden="1">
      <c r="B304" s="33" t="str">
        <f t="shared" si="37"/>
        <v>----</v>
      </c>
      <c r="C304" s="34">
        <f t="shared" ref="C304:D304" si="53">Z30</f>
        <v>0</v>
      </c>
      <c r="D304" s="34" t="str">
        <f t="shared" si="53"/>
        <v>kg</v>
      </c>
    </row>
    <row r="305" spans="2:4" hidden="1">
      <c r="B305" s="33" t="str">
        <f t="shared" si="37"/>
        <v>----</v>
      </c>
      <c r="C305" s="34">
        <f t="shared" ref="C305:D305" si="54">Z31</f>
        <v>0</v>
      </c>
      <c r="D305" s="34" t="str">
        <f t="shared" si="54"/>
        <v>kg</v>
      </c>
    </row>
    <row r="306" spans="2:4" hidden="1">
      <c r="B306" s="33" t="str">
        <f t="shared" si="37"/>
        <v>----</v>
      </c>
      <c r="C306" s="34">
        <f t="shared" ref="C306:D306" si="55">Z32</f>
        <v>0</v>
      </c>
      <c r="D306" s="34" t="str">
        <f t="shared" si="55"/>
        <v>kg</v>
      </c>
    </row>
    <row r="307" spans="2:4" hidden="1">
      <c r="B307" s="33" t="str">
        <f t="shared" si="37"/>
        <v>----</v>
      </c>
      <c r="C307" s="34">
        <f t="shared" ref="C307:D307" si="56">Z33</f>
        <v>0</v>
      </c>
      <c r="D307" s="34" t="str">
        <f t="shared" si="56"/>
        <v>kg</v>
      </c>
    </row>
    <row r="308" spans="2:4" hidden="1">
      <c r="B308" s="33" t="str">
        <f t="shared" si="37"/>
        <v>----</v>
      </c>
      <c r="C308" s="34">
        <f t="shared" ref="C308:D308" si="57">Z34</f>
        <v>0</v>
      </c>
      <c r="D308" s="34" t="str">
        <f t="shared" si="57"/>
        <v>kg</v>
      </c>
    </row>
    <row r="309" spans="2:4" hidden="1">
      <c r="B309" s="33" t="str">
        <f t="shared" si="37"/>
        <v>----</v>
      </c>
      <c r="C309" s="34">
        <f t="shared" ref="C309:D309" si="58">Z35</f>
        <v>0</v>
      </c>
      <c r="D309" s="34" t="str">
        <f t="shared" si="58"/>
        <v>kg</v>
      </c>
    </row>
    <row r="310" spans="2:4" hidden="1">
      <c r="B310" s="33" t="str">
        <f t="shared" si="37"/>
        <v>----</v>
      </c>
      <c r="C310" s="34">
        <f t="shared" ref="C310:D310" si="59">Z36</f>
        <v>0</v>
      </c>
      <c r="D310" s="34" t="str">
        <f t="shared" si="59"/>
        <v>kg</v>
      </c>
    </row>
    <row r="311" spans="2:4" hidden="1">
      <c r="B311" s="33" t="str">
        <f t="shared" si="37"/>
        <v>----</v>
      </c>
      <c r="C311" s="34">
        <f t="shared" ref="C311:D311" si="60">Z37</f>
        <v>0</v>
      </c>
      <c r="D311" s="34" t="str">
        <f t="shared" si="60"/>
        <v>kg</v>
      </c>
    </row>
    <row r="312" spans="2:4" hidden="1">
      <c r="B312" s="33" t="str">
        <f t="shared" si="37"/>
        <v>----</v>
      </c>
      <c r="C312" s="34">
        <f t="shared" ref="C312:D312" si="61">Z38</f>
        <v>0</v>
      </c>
      <c r="D312" s="34" t="str">
        <f t="shared" si="61"/>
        <v>kg</v>
      </c>
    </row>
    <row r="313" spans="2:4" hidden="1">
      <c r="B313" s="33" t="str">
        <f t="shared" si="37"/>
        <v>----</v>
      </c>
      <c r="C313" s="34">
        <f t="shared" ref="C313:D313" si="62">Z39</f>
        <v>0</v>
      </c>
      <c r="D313" s="34" t="str">
        <f t="shared" si="62"/>
        <v>kg</v>
      </c>
    </row>
    <row r="314" spans="2:4" hidden="1">
      <c r="B314" s="33" t="str">
        <f t="shared" si="37"/>
        <v>----</v>
      </c>
      <c r="C314" s="34">
        <f t="shared" ref="C314:D314" si="63">Z40</f>
        <v>0</v>
      </c>
      <c r="D314" s="34" t="str">
        <f t="shared" si="63"/>
        <v>kg</v>
      </c>
    </row>
    <row r="315" spans="2:4" hidden="1">
      <c r="B315" s="33" t="str">
        <f t="shared" si="37"/>
        <v>----</v>
      </c>
      <c r="C315" s="34">
        <f t="shared" ref="C315:D315" si="64">Z41</f>
        <v>0</v>
      </c>
      <c r="D315" s="34" t="str">
        <f t="shared" si="64"/>
        <v>kg</v>
      </c>
    </row>
    <row r="316" spans="2:4" hidden="1">
      <c r="B316" s="33" t="str">
        <f t="shared" si="37"/>
        <v>----</v>
      </c>
      <c r="C316" s="34">
        <f t="shared" ref="C316:D316" si="65">Z42</f>
        <v>0</v>
      </c>
      <c r="D316" s="34" t="str">
        <f t="shared" si="65"/>
        <v>kg</v>
      </c>
    </row>
    <row r="317" spans="2:4" hidden="1">
      <c r="B317" s="37" t="str">
        <f t="shared" si="37"/>
        <v>----</v>
      </c>
      <c r="C317" s="34">
        <f t="shared" ref="C317:D317" si="66">Z43</f>
        <v>0</v>
      </c>
      <c r="D317" s="34" t="str">
        <f t="shared" si="66"/>
        <v>kg</v>
      </c>
    </row>
    <row r="318" spans="2:4">
      <c r="B318" s="33"/>
    </row>
    <row r="319" spans="2:4">
      <c r="B319" s="33"/>
    </row>
    <row r="320" spans="2:4">
      <c r="B320" s="33"/>
    </row>
    <row r="321" spans="2:2">
      <c r="B321" s="33"/>
    </row>
  </sheetData>
  <autoFilter ref="B226:D317" xr:uid="{49838E64-FAF5-4566-AA1C-75005AC7572C}">
    <filterColumn colId="0">
      <filters>
        <filter val="Copper oxide"/>
        <filter val="Electricity consumption"/>
        <filter val="Ethanol"/>
        <filter val="Natural gas"/>
        <filter val="Polymethyl methacrylate"/>
        <filter val="Tap water"/>
        <filter val="Tetramethylammonium hydroxide"/>
      </filters>
    </filterColumn>
  </autoFilter>
  <dataConsolidate/>
  <mergeCells count="8">
    <mergeCell ref="B10:AA10"/>
    <mergeCell ref="B225:D225"/>
    <mergeCell ref="B224:D224"/>
    <mergeCell ref="B11:F11"/>
    <mergeCell ref="W11:AA11"/>
    <mergeCell ref="R11:T11"/>
    <mergeCell ref="I11:O11"/>
    <mergeCell ref="I44:M44"/>
  </mergeCells>
  <dataValidations count="1">
    <dataValidation type="list" allowBlank="1" showInputMessage="1" showErrorMessage="1" sqref="CE6:CE9" xr:uid="{5B6FF820-0476-4E04-9C19-52EB15539CF1}">
      <formula1>#REF!</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r:uid="{1EDF92EE-AD37-4B84-9AED-EA453077F250}">
          <x14:formula1>
            <xm:f>Reagents!$Q$4:$Q$7</xm:f>
          </x14:formula1>
          <xm:sqref>Y14:Y43</xm:sqref>
        </x14:dataValidation>
        <x14:dataValidation type="list" allowBlank="1" showInputMessage="1" showErrorMessage="1" xr:uid="{65D6EE5C-E192-4BB3-B90D-6A83A6B81EED}">
          <x14:formula1>
            <xm:f>Reagents!$B$4:$B$66</xm:f>
          </x14:formula1>
          <xm:sqref>B14:B43</xm:sqref>
        </x14:dataValidation>
        <x14:dataValidation type="list" allowBlank="1" showInputMessage="1" showErrorMessage="1" xr:uid="{993281AF-01B6-45D5-B0FA-C95AAE62A853}">
          <x14:formula1>
            <xm:f>Reagents!$H$4:$H$33</xm:f>
          </x14:formula1>
          <xm:sqref>I14:I43</xm:sqref>
        </x14:dataValidation>
        <x14:dataValidation type="list" allowBlank="1" showInputMessage="1" showErrorMessage="1" xr:uid="{33B3AF4D-9F81-489D-B507-92CFACADD695}">
          <x14:formula1>
            <xm:f>Reagents!$O$4:$O$8</xm:f>
          </x14:formula1>
          <xm:sqref>W14:W43</xm:sqref>
        </x14:dataValidation>
        <x14:dataValidation type="list" allowBlank="1" showInputMessage="1" showErrorMessage="1" xr:uid="{40EFE0D2-E5D7-452B-B50F-C672C983EC64}">
          <x14:formula1>
            <xm:f>Reagents!$L$4:$L$10</xm:f>
          </x14:formula1>
          <xm:sqref>R14:R43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5638E-A940-4FB1-AA17-908DCB01E33C}">
  <sheetPr filterMode="1"/>
  <dimension ref="A3:BE321"/>
  <sheetViews>
    <sheetView zoomScale="85" zoomScaleNormal="85" workbookViewId="0">
      <pane ySplit="7" topLeftCell="A8" activePane="bottomLeft" state="frozen"/>
      <selection pane="bottomLeft" activeCell="I11" sqref="I11:O11"/>
    </sheetView>
  </sheetViews>
  <sheetFormatPr baseColWidth="10" defaultColWidth="11.42578125" defaultRowHeight="15"/>
  <cols>
    <col min="1" max="1" width="3.85546875" style="4" customWidth="1"/>
    <col min="2" max="2" width="32.42578125" style="4" customWidth="1"/>
    <col min="3" max="3" width="13.42578125" style="4" bestFit="1" customWidth="1"/>
    <col min="4" max="4" width="12.42578125" style="4" bestFit="1" customWidth="1"/>
    <col min="5" max="5" width="9.28515625" style="4" bestFit="1" customWidth="1"/>
    <col min="6" max="6" width="5" style="4" bestFit="1" customWidth="1"/>
    <col min="7" max="7" width="3" style="4" customWidth="1"/>
    <col min="8" max="8" width="3.42578125" style="4" customWidth="1"/>
    <col min="9" max="9" width="21.28515625" style="4" bestFit="1" customWidth="1"/>
    <col min="10" max="10" width="14.28515625" style="4" customWidth="1"/>
    <col min="11" max="11" width="35.140625" style="4" bestFit="1" customWidth="1"/>
    <col min="12" max="12" width="8.28515625" style="4" customWidth="1"/>
    <col min="13" max="13" width="5" style="4" bestFit="1" customWidth="1"/>
    <col min="14" max="14" width="13.42578125" style="4" bestFit="1" customWidth="1"/>
    <col min="15" max="15" width="5" style="4" bestFit="1" customWidth="1"/>
    <col min="16" max="16" width="2.140625" style="4" customWidth="1"/>
    <col min="17" max="17" width="2.85546875" style="4" customWidth="1"/>
    <col min="18" max="18" width="14.28515625" style="4" bestFit="1" customWidth="1"/>
    <col min="19" max="19" width="8.140625" style="4" bestFit="1" customWidth="1"/>
    <col min="20" max="20" width="5" style="4" bestFit="1" customWidth="1"/>
    <col min="21" max="21" width="2" style="4" customWidth="1"/>
    <col min="22" max="22" width="3.42578125" style="4" customWidth="1"/>
    <col min="23" max="23" width="17" style="4" customWidth="1"/>
    <col min="24" max="24" width="8.140625" style="4" bestFit="1" customWidth="1"/>
    <col min="25" max="25" width="5" style="17" bestFit="1" customWidth="1"/>
    <col min="26" max="26" width="8.140625" style="17" bestFit="1" customWidth="1"/>
    <col min="27" max="27" width="5" style="17" bestFit="1" customWidth="1"/>
    <col min="28" max="28" width="2.28515625" style="17" customWidth="1"/>
    <col min="29" max="29" width="1.42578125" style="17" customWidth="1"/>
    <col min="30" max="30" width="13" style="17" customWidth="1"/>
    <col min="31" max="35" width="11.42578125" style="17" customWidth="1"/>
    <col min="36" max="36" width="4.7109375" style="47" customWidth="1"/>
    <col min="37" max="37" width="16.42578125" style="17" customWidth="1"/>
    <col min="38" max="38" width="11.42578125" style="17" customWidth="1"/>
    <col min="39" max="39" width="28.85546875" style="17" customWidth="1"/>
    <col min="40" max="40" width="12" style="17" customWidth="1"/>
    <col min="41" max="42" width="11.42578125" style="17" customWidth="1"/>
    <col min="43" max="43" width="13.28515625" style="17" customWidth="1"/>
    <col min="44" max="44" width="11.42578125" style="17" customWidth="1"/>
    <col min="45" max="45" width="12.7109375" style="17" customWidth="1"/>
    <col min="46" max="46" width="13.7109375" style="17" customWidth="1"/>
    <col min="47" max="47" width="13.140625" style="17" customWidth="1"/>
    <col min="48" max="48" width="12.28515625" style="17" customWidth="1"/>
    <col min="49" max="49" width="11.42578125" style="17" customWidth="1"/>
    <col min="50" max="50" width="14.42578125" style="17" customWidth="1"/>
    <col min="51" max="53" width="11.42578125" style="17" customWidth="1"/>
    <col min="54" max="54" width="13" style="17" customWidth="1"/>
    <col min="55" max="56" width="11.42578125" style="17" customWidth="1"/>
    <col min="57" max="57" width="13.140625" style="17" customWidth="1"/>
    <col min="58" max="75" width="11.42578125" style="4"/>
    <col min="76" max="76" width="11.42578125" style="4" customWidth="1"/>
    <col min="77" max="77" width="11.42578125" style="4"/>
    <col min="78" max="80" width="11.42578125" style="4" customWidth="1"/>
    <col min="81" max="81" width="25.85546875" style="4" customWidth="1"/>
    <col min="82" max="84" width="11.42578125" style="4" customWidth="1"/>
    <col min="85" max="86" width="11.42578125" style="4"/>
    <col min="87" max="87" width="12" style="4" bestFit="1" customWidth="1"/>
    <col min="88" max="89" width="11.42578125" style="4" bestFit="1" customWidth="1"/>
    <col min="90" max="90" width="13.42578125" style="4" customWidth="1"/>
    <col min="91" max="96" width="11.42578125" style="4" bestFit="1" customWidth="1"/>
    <col min="97" max="97" width="13.85546875" style="4" customWidth="1"/>
    <col min="98" max="100" width="11.42578125" style="4" bestFit="1" customWidth="1"/>
    <col min="101" max="101" width="13.7109375" style="4" bestFit="1" customWidth="1"/>
    <col min="102" max="103" width="11.42578125" style="4" bestFit="1" customWidth="1"/>
    <col min="104" max="104" width="14.140625" style="4" customWidth="1"/>
    <col min="105" max="16384" width="11.42578125" style="4"/>
  </cols>
  <sheetData>
    <row r="3" spans="1:57" ht="25.5">
      <c r="G3" s="42" t="s">
        <v>0</v>
      </c>
      <c r="BE3" s="4"/>
    </row>
    <row r="4" spans="1:57" ht="18">
      <c r="G4" s="4" t="s">
        <v>10</v>
      </c>
      <c r="BE4" s="4"/>
    </row>
    <row r="5" spans="1:57" ht="18">
      <c r="G5" s="4" t="s">
        <v>2</v>
      </c>
      <c r="BE5" s="4"/>
    </row>
    <row r="6" spans="1:57">
      <c r="G6" s="9"/>
      <c r="H6" s="9"/>
      <c r="I6" s="9"/>
      <c r="J6" s="9"/>
      <c r="K6" s="9"/>
      <c r="L6" s="9"/>
      <c r="M6" s="9"/>
      <c r="N6" s="9"/>
      <c r="O6" s="9"/>
      <c r="P6" s="9"/>
      <c r="Q6" s="9"/>
      <c r="R6" s="9"/>
      <c r="S6" s="9"/>
      <c r="T6" s="9"/>
      <c r="U6" s="9"/>
      <c r="V6" s="9"/>
      <c r="W6" s="9"/>
      <c r="X6" s="9"/>
      <c r="Y6" s="18"/>
      <c r="Z6" s="18"/>
      <c r="AA6" s="18"/>
      <c r="AB6" s="18"/>
      <c r="AC6" s="18"/>
      <c r="AD6" s="18"/>
      <c r="AE6" s="18"/>
      <c r="AF6" s="18"/>
      <c r="AG6" s="18"/>
      <c r="AH6" s="18"/>
      <c r="AI6" s="18"/>
      <c r="AJ6" s="48"/>
      <c r="AK6" s="18"/>
      <c r="AL6" s="18"/>
      <c r="BE6" s="4"/>
    </row>
    <row r="7" spans="1:57">
      <c r="G7" s="9"/>
      <c r="H7" s="9"/>
      <c r="I7" s="9"/>
      <c r="J7" s="9"/>
      <c r="K7" s="9"/>
      <c r="L7" s="9"/>
      <c r="M7" s="9"/>
      <c r="N7" s="9"/>
      <c r="O7" s="9"/>
      <c r="P7" s="9"/>
      <c r="Q7" s="9"/>
      <c r="R7" s="9"/>
      <c r="S7" s="9"/>
      <c r="T7" s="9"/>
      <c r="U7" s="9"/>
      <c r="V7" s="9"/>
      <c r="W7" s="9"/>
      <c r="X7" s="9"/>
      <c r="Y7" s="18"/>
      <c r="Z7" s="18"/>
      <c r="AA7" s="18"/>
      <c r="AB7" s="18"/>
      <c r="AC7" s="18"/>
      <c r="AD7" s="18"/>
      <c r="AE7" s="18"/>
      <c r="AF7" s="18"/>
      <c r="AG7" s="18"/>
      <c r="AH7" s="18"/>
      <c r="AI7" s="18"/>
      <c r="AJ7" s="48"/>
      <c r="AK7" s="18"/>
      <c r="AL7" s="18"/>
      <c r="BE7" s="4"/>
    </row>
    <row r="8" spans="1:57">
      <c r="B8" s="21" t="s">
        <v>11</v>
      </c>
      <c r="C8" s="44"/>
      <c r="D8" s="44"/>
      <c r="G8" s="9"/>
      <c r="H8" s="9"/>
      <c r="I8" s="21" t="s">
        <v>12</v>
      </c>
      <c r="J8" s="44"/>
      <c r="K8" s="9"/>
      <c r="L8" s="9"/>
      <c r="M8" s="9"/>
      <c r="N8" s="9"/>
      <c r="O8" s="9"/>
      <c r="P8" s="9"/>
      <c r="Q8" s="9"/>
      <c r="R8" s="9"/>
      <c r="S8" s="9"/>
      <c r="T8" s="9"/>
      <c r="U8" s="9"/>
      <c r="V8" s="9"/>
      <c r="W8" s="9"/>
      <c r="X8" s="9"/>
      <c r="Y8" s="18"/>
      <c r="Z8" s="18"/>
      <c r="AA8" s="18"/>
      <c r="AB8" s="18"/>
      <c r="AC8" s="18"/>
      <c r="AD8" s="18"/>
      <c r="AE8" s="18"/>
      <c r="AF8" s="18"/>
      <c r="AG8" s="18"/>
      <c r="AH8" s="18"/>
      <c r="AI8" s="18"/>
      <c r="AJ8" s="48"/>
      <c r="AK8" s="18"/>
      <c r="AL8" s="18"/>
      <c r="BE8" s="4"/>
    </row>
    <row r="9" spans="1:57">
      <c r="B9" s="21"/>
      <c r="G9" s="9"/>
      <c r="H9" s="9"/>
      <c r="I9" s="21"/>
      <c r="K9" s="9"/>
      <c r="L9" s="11"/>
      <c r="M9" s="11"/>
      <c r="N9" s="9"/>
      <c r="O9" s="9"/>
      <c r="P9" s="9"/>
      <c r="Q9" s="9"/>
      <c r="R9" s="9"/>
      <c r="S9" s="9"/>
      <c r="T9" s="9"/>
      <c r="U9" s="9"/>
      <c r="V9" s="9"/>
      <c r="W9" s="9"/>
      <c r="X9" s="9"/>
      <c r="Y9" s="18"/>
      <c r="Z9" s="18"/>
      <c r="AA9" s="18"/>
      <c r="AB9" s="18"/>
      <c r="AC9" s="18"/>
      <c r="AD9" s="18"/>
      <c r="AE9" s="18"/>
      <c r="AF9" s="18"/>
      <c r="AG9" s="18"/>
      <c r="AH9" s="18"/>
      <c r="AI9" s="18"/>
      <c r="AJ9" s="18"/>
      <c r="AK9" s="18"/>
      <c r="AL9" s="18"/>
      <c r="BE9" s="4"/>
    </row>
    <row r="10" spans="1:57" ht="22.5">
      <c r="B10" s="81" t="s">
        <v>52</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BE10" s="4"/>
    </row>
    <row r="11" spans="1:57" ht="19.5" thickBot="1">
      <c r="B11" s="84" t="s">
        <v>14</v>
      </c>
      <c r="C11" s="84"/>
      <c r="D11" s="84"/>
      <c r="E11" s="84"/>
      <c r="F11" s="84"/>
      <c r="I11" s="84" t="s">
        <v>15</v>
      </c>
      <c r="J11" s="84"/>
      <c r="K11" s="84"/>
      <c r="L11" s="84"/>
      <c r="M11" s="84"/>
      <c r="N11" s="84"/>
      <c r="O11" s="84"/>
      <c r="R11" s="84" t="s">
        <v>16</v>
      </c>
      <c r="S11" s="84"/>
      <c r="T11" s="84"/>
      <c r="W11" s="84" t="s">
        <v>17</v>
      </c>
      <c r="X11" s="84"/>
      <c r="Y11" s="84"/>
      <c r="Z11" s="84"/>
      <c r="AA11" s="84"/>
      <c r="AG11" s="38"/>
      <c r="AH11" s="38"/>
      <c r="AI11" s="38"/>
      <c r="AJ11" s="49"/>
      <c r="AK11" s="38"/>
      <c r="AL11" s="38"/>
      <c r="BE11" s="4"/>
    </row>
    <row r="12" spans="1:57" ht="15.75" thickTop="1">
      <c r="Y12" s="4"/>
      <c r="AG12" s="4"/>
      <c r="AH12" s="4"/>
      <c r="AI12" s="4"/>
      <c r="AJ12" s="50"/>
      <c r="AK12" s="4"/>
      <c r="AL12" s="4"/>
      <c r="BE12" s="4"/>
    </row>
    <row r="13" spans="1:57" ht="26.25" thickBot="1">
      <c r="B13" s="25" t="s">
        <v>18</v>
      </c>
      <c r="C13" s="26" t="s">
        <v>19</v>
      </c>
      <c r="D13" s="26" t="s">
        <v>20</v>
      </c>
      <c r="E13" s="26" t="s">
        <v>21</v>
      </c>
      <c r="F13" s="26" t="s">
        <v>22</v>
      </c>
      <c r="G13" s="7"/>
      <c r="H13" s="7"/>
      <c r="I13" s="25" t="s">
        <v>23</v>
      </c>
      <c r="J13" s="26" t="s">
        <v>24</v>
      </c>
      <c r="K13" s="26" t="s">
        <v>25</v>
      </c>
      <c r="L13" s="26" t="s">
        <v>26</v>
      </c>
      <c r="M13" s="26" t="s">
        <v>22</v>
      </c>
      <c r="N13" s="26" t="s">
        <v>27</v>
      </c>
      <c r="O13" s="26" t="s">
        <v>22</v>
      </c>
      <c r="R13" s="20" t="s">
        <v>16</v>
      </c>
      <c r="S13" s="6" t="s">
        <v>21</v>
      </c>
      <c r="T13" s="6" t="s">
        <v>22</v>
      </c>
      <c r="U13" s="7"/>
      <c r="W13" s="20" t="s">
        <v>28</v>
      </c>
      <c r="X13" s="6" t="s">
        <v>21</v>
      </c>
      <c r="Y13" s="6" t="s">
        <v>22</v>
      </c>
      <c r="Z13" s="6" t="s">
        <v>21</v>
      </c>
      <c r="AA13" s="6" t="s">
        <v>22</v>
      </c>
      <c r="AB13" s="19"/>
      <c r="AG13" s="11"/>
      <c r="AH13" s="11"/>
      <c r="AI13" s="11"/>
      <c r="AJ13" s="51"/>
      <c r="AK13" s="11"/>
      <c r="AL13" s="11"/>
      <c r="BE13" s="4"/>
    </row>
    <row r="14" spans="1:57" ht="15.75" thickTop="1">
      <c r="A14" s="21">
        <v>1</v>
      </c>
      <c r="B14" s="22" t="s">
        <v>40</v>
      </c>
      <c r="C14" s="24" t="str">
        <f>VLOOKUP(B14,Reagents!$B$4:$E$55,2,FALSE)</f>
        <v>PMMA</v>
      </c>
      <c r="D14" s="24" t="str">
        <f>VLOOKUP(B14,Reagents!$B$4:$E$55,3,FALSE)</f>
        <v>9011-14-7</v>
      </c>
      <c r="E14" s="23">
        <v>1</v>
      </c>
      <c r="F14" s="24" t="str">
        <f>VLOOKUP(B14,Reagents!$B$4:$E$55,4,FALSE)</f>
        <v>kg</v>
      </c>
      <c r="H14" s="21">
        <v>1</v>
      </c>
      <c r="I14" s="22" t="s">
        <v>30</v>
      </c>
      <c r="J14" s="24">
        <f>VLOOKUP(I14,Reagents!$H$4:$J$33,2,FALSE)</f>
        <v>3.8400000000000001E-3</v>
      </c>
      <c r="K14" s="24" t="str">
        <f>VLOOKUP(I14,Reagents!$H$4:$J$33,3,FALSE)</f>
        <v>Boeco V-1 plus</v>
      </c>
      <c r="L14" s="35">
        <v>1</v>
      </c>
      <c r="M14" s="13" t="s">
        <v>31</v>
      </c>
      <c r="N14" s="24">
        <f t="shared" ref="N14:N43" si="0">J14*(L14/60)</f>
        <v>6.3999999999999997E-5</v>
      </c>
      <c r="O14" s="24" t="s">
        <v>32</v>
      </c>
      <c r="Q14" s="21">
        <v>1</v>
      </c>
      <c r="R14" s="14" t="s">
        <v>33</v>
      </c>
      <c r="S14" s="14">
        <v>1</v>
      </c>
      <c r="T14" s="13" t="str">
        <f>VLOOKUP(R14,Reagents!$L$4:$M$10,2,FALSE)</f>
        <v>m3</v>
      </c>
      <c r="V14" s="21">
        <v>1</v>
      </c>
      <c r="W14" s="12" t="s">
        <v>34</v>
      </c>
      <c r="X14" s="32">
        <v>100</v>
      </c>
      <c r="Y14" s="32" t="s">
        <v>35</v>
      </c>
      <c r="Z14" s="13">
        <f>_xlfn.IFS(Y14="mL",X14/1000,Y14="uL",X14/1000000,Y14="L",X14,Y14="----",0)</f>
        <v>0.1</v>
      </c>
      <c r="AA14" s="13" t="s">
        <v>36</v>
      </c>
      <c r="AG14" s="34"/>
      <c r="AH14" s="34"/>
      <c r="AI14" s="34"/>
      <c r="AJ14" s="52"/>
      <c r="AK14" s="34"/>
      <c r="AL14" s="40"/>
      <c r="BE14" s="4"/>
    </row>
    <row r="15" spans="1:57">
      <c r="A15" s="21">
        <v>2</v>
      </c>
      <c r="B15" s="14" t="s">
        <v>44</v>
      </c>
      <c r="C15" s="24" t="str">
        <f>VLOOKUP(B15,Reagents!$B$4:$E$55,2,FALSE)</f>
        <v>FeCl3</v>
      </c>
      <c r="D15" s="24" t="str">
        <f>VLOOKUP(B15,Reagents!$B$4:$E$55,3,FALSE)</f>
        <v>10025-77-1</v>
      </c>
      <c r="E15" s="15">
        <v>1</v>
      </c>
      <c r="F15" s="24" t="str">
        <f>VLOOKUP(B15,Reagents!$B$4:$E$55,4,FALSE)</f>
        <v>kg</v>
      </c>
      <c r="H15" s="21">
        <v>2</v>
      </c>
      <c r="I15" s="14" t="s">
        <v>38</v>
      </c>
      <c r="J15" s="24">
        <f>VLOOKUP(I15,Reagents!$H$4:$J$33,2,FALSE)</f>
        <v>0.08</v>
      </c>
      <c r="K15" s="13" t="str">
        <f>VLOOKUP(I15,Reagents!$H$4:$J$33,3,FALSE)</f>
        <v>Thermo Scientific Genesys 10S UV-Vis</v>
      </c>
      <c r="L15" s="35">
        <v>4</v>
      </c>
      <c r="M15" s="13" t="s">
        <v>31</v>
      </c>
      <c r="N15" s="55">
        <f t="shared" si="0"/>
        <v>5.3333333333333332E-3</v>
      </c>
      <c r="O15" s="24" t="s">
        <v>32</v>
      </c>
      <c r="Q15" s="21">
        <v>2</v>
      </c>
      <c r="R15" s="14" t="s">
        <v>39</v>
      </c>
      <c r="S15" s="14"/>
      <c r="T15" s="13" t="str">
        <f>VLOOKUP(R15,Reagents!$L$4:$M$10,2,FALSE)</f>
        <v>----</v>
      </c>
      <c r="V15" s="21">
        <v>2</v>
      </c>
      <c r="W15" s="12" t="s">
        <v>39</v>
      </c>
      <c r="X15" s="32"/>
      <c r="Y15" s="32" t="s">
        <v>35</v>
      </c>
      <c r="Z15" s="13">
        <f>_xlfn.IFS(Y15="mL",X15/1000,Y15="uL",X15/1000000,Y15="L",X15,Y15="----",0)</f>
        <v>0</v>
      </c>
      <c r="AA15" s="13" t="s">
        <v>36</v>
      </c>
      <c r="AG15" s="34"/>
      <c r="AH15" s="34"/>
      <c r="AI15" s="34"/>
      <c r="AJ15" s="52"/>
      <c r="AK15" s="34"/>
      <c r="AL15" s="40"/>
      <c r="BE15" s="4"/>
    </row>
    <row r="16" spans="1:57">
      <c r="A16" s="21">
        <v>3</v>
      </c>
      <c r="B16" s="14" t="s">
        <v>40</v>
      </c>
      <c r="C16" s="24" t="str">
        <f>VLOOKUP(B16,Reagents!$B$4:$E$55,2,FALSE)</f>
        <v>PMMA</v>
      </c>
      <c r="D16" s="24" t="str">
        <f>VLOOKUP(B16,Reagents!$B$4:$E$55,3,FALSE)</f>
        <v>9011-14-7</v>
      </c>
      <c r="E16" s="15">
        <v>0.1</v>
      </c>
      <c r="F16" s="24" t="str">
        <f>VLOOKUP(B16,Reagents!$B$4:$E$55,4,FALSE)</f>
        <v>kg</v>
      </c>
      <c r="H16" s="21">
        <v>3</v>
      </c>
      <c r="I16" s="14" t="s">
        <v>41</v>
      </c>
      <c r="J16" s="24">
        <f>VLOOKUP(I16,Reagents!$H$4:$J$33,2,FALSE)</f>
        <v>1.1000000000000001</v>
      </c>
      <c r="K16" s="13" t="str">
        <f>VLOOKUP(I16,Reagents!$H$4:$J$33,3,FALSE)</f>
        <v>Julabo</v>
      </c>
      <c r="L16" s="35">
        <v>60</v>
      </c>
      <c r="M16" s="13" t="s">
        <v>31</v>
      </c>
      <c r="N16" s="24">
        <f t="shared" si="0"/>
        <v>1.1000000000000001</v>
      </c>
      <c r="O16" s="24" t="s">
        <v>32</v>
      </c>
      <c r="Q16" s="21">
        <v>3</v>
      </c>
      <c r="R16" s="14" t="s">
        <v>39</v>
      </c>
      <c r="S16" s="14"/>
      <c r="T16" s="13" t="str">
        <f>VLOOKUP(R16,Reagents!$L$4:$M$10,2,FALSE)</f>
        <v>----</v>
      </c>
      <c r="V16" s="21">
        <v>3</v>
      </c>
      <c r="W16" s="12" t="s">
        <v>39</v>
      </c>
      <c r="X16" s="32"/>
      <c r="Y16" s="32" t="s">
        <v>39</v>
      </c>
      <c r="Z16" s="13">
        <f t="shared" ref="Z16:Z43" si="1">_xlfn.IFS(Y16="mL",X16/1000,Y16="uL",X16/1000000,Y16="L",X16,Y16="----",0)</f>
        <v>0</v>
      </c>
      <c r="AA16" s="13" t="s">
        <v>36</v>
      </c>
      <c r="AG16" s="34"/>
      <c r="AH16" s="34"/>
      <c r="AI16" s="34"/>
      <c r="AJ16" s="52"/>
      <c r="AK16" s="34"/>
      <c r="AL16" s="40"/>
      <c r="BE16" s="4"/>
    </row>
    <row r="17" spans="1:57">
      <c r="A17" s="21">
        <v>4</v>
      </c>
      <c r="B17" s="14" t="s">
        <v>42</v>
      </c>
      <c r="C17" s="24" t="str">
        <f>VLOOKUP(B17,Reagents!$B$4:$E$55,2,FALSE)</f>
        <v>TMAH</v>
      </c>
      <c r="D17" s="24" t="str">
        <f>VLOOKUP(B17,Reagents!$B$4:$E$55,3,FALSE)</f>
        <v>75-59-2</v>
      </c>
      <c r="E17" s="15">
        <v>1.6850000000000001E-3</v>
      </c>
      <c r="F17" s="24" t="str">
        <f>VLOOKUP(B17,Reagents!$B$4:$E$55,4,FALSE)</f>
        <v>kg</v>
      </c>
      <c r="H17" s="21">
        <v>4</v>
      </c>
      <c r="I17" s="14" t="s">
        <v>43</v>
      </c>
      <c r="J17" s="24">
        <f>VLOOKUP(I17,Reagents!$H$4:$J$33,2,FALSE)</f>
        <v>0.12</v>
      </c>
      <c r="K17" s="13" t="str">
        <f>VLOOKUP(I17,Reagents!$H$4:$J$33,3,FALSE)</f>
        <v>DLAB OS40-Pro</v>
      </c>
      <c r="L17" s="35">
        <v>40</v>
      </c>
      <c r="M17" s="13" t="s">
        <v>31</v>
      </c>
      <c r="N17" s="24">
        <f t="shared" si="0"/>
        <v>7.9999999999999988E-2</v>
      </c>
      <c r="O17" s="24" t="s">
        <v>32</v>
      </c>
      <c r="Q17" s="21">
        <v>4</v>
      </c>
      <c r="R17" s="14" t="s">
        <v>39</v>
      </c>
      <c r="S17" s="14"/>
      <c r="T17" s="13" t="str">
        <f>VLOOKUP(R17,Reagents!$L$4:$M$10,2,FALSE)</f>
        <v>----</v>
      </c>
      <c r="V17" s="21">
        <v>4</v>
      </c>
      <c r="W17" s="12" t="s">
        <v>39</v>
      </c>
      <c r="X17" s="32"/>
      <c r="Y17" s="32" t="s">
        <v>39</v>
      </c>
      <c r="Z17" s="13">
        <f t="shared" si="1"/>
        <v>0</v>
      </c>
      <c r="AA17" s="13" t="s">
        <v>36</v>
      </c>
      <c r="AG17" s="34"/>
      <c r="AH17" s="34"/>
      <c r="AI17" s="34"/>
      <c r="AJ17" s="52"/>
      <c r="AK17" s="34"/>
      <c r="AL17" s="40"/>
      <c r="BE17" s="4"/>
    </row>
    <row r="18" spans="1:57" ht="15" customHeight="1">
      <c r="A18" s="21">
        <v>5</v>
      </c>
      <c r="B18" s="14" t="s">
        <v>39</v>
      </c>
      <c r="C18" s="24" t="str">
        <f>VLOOKUP(B18,Reagents!$B$4:$E$55,2,FALSE)</f>
        <v>----</v>
      </c>
      <c r="D18" s="24" t="str">
        <f>VLOOKUP(B18,Reagents!$B$4:$E$55,3,FALSE)</f>
        <v>----</v>
      </c>
      <c r="E18" s="15"/>
      <c r="F18" s="24" t="str">
        <f>VLOOKUP(B18,Reagents!$B$4:$E$55,4,FALSE)</f>
        <v>----</v>
      </c>
      <c r="H18" s="21">
        <v>5</v>
      </c>
      <c r="I18" s="14" t="s">
        <v>45</v>
      </c>
      <c r="J18" s="24">
        <f>VLOOKUP(I18,Reagents!$H$4:$J$33,2,FALSE)</f>
        <v>1.2E-2</v>
      </c>
      <c r="K18" s="13" t="str">
        <f>VLOOKUP(I18,Reagents!$H$4:$J$33,3,FALSE)</f>
        <v>Medcaptain MP-30</v>
      </c>
      <c r="L18" s="35">
        <v>40</v>
      </c>
      <c r="M18" s="13" t="s">
        <v>31</v>
      </c>
      <c r="N18" s="24">
        <f t="shared" si="0"/>
        <v>8.0000000000000002E-3</v>
      </c>
      <c r="O18" s="24" t="s">
        <v>32</v>
      </c>
      <c r="Q18" s="21">
        <v>5</v>
      </c>
      <c r="R18" s="14" t="s">
        <v>39</v>
      </c>
      <c r="S18" s="14"/>
      <c r="T18" s="13" t="str">
        <f>VLOOKUP(R18,Reagents!$L$4:$M$10,2,FALSE)</f>
        <v>----</v>
      </c>
      <c r="V18" s="21">
        <v>5</v>
      </c>
      <c r="W18" s="12" t="s">
        <v>39</v>
      </c>
      <c r="X18" s="32"/>
      <c r="Y18" s="32" t="s">
        <v>39</v>
      </c>
      <c r="Z18" s="13">
        <f t="shared" si="1"/>
        <v>0</v>
      </c>
      <c r="AA18" s="13" t="s">
        <v>36</v>
      </c>
      <c r="AG18" s="34"/>
      <c r="AH18" s="34"/>
      <c r="AI18" s="34"/>
      <c r="AJ18" s="52"/>
      <c r="AK18" s="34"/>
      <c r="AL18" s="40"/>
      <c r="BE18" s="4"/>
    </row>
    <row r="19" spans="1:57" ht="15" customHeight="1">
      <c r="A19" s="21">
        <v>6</v>
      </c>
      <c r="B19" s="14" t="s">
        <v>39</v>
      </c>
      <c r="C19" s="24" t="str">
        <f>VLOOKUP(B19,Reagents!$B$4:$E$55,2,FALSE)</f>
        <v>----</v>
      </c>
      <c r="D19" s="24" t="str">
        <f>VLOOKUP(B19,Reagents!$B$4:$E$55,3,FALSE)</f>
        <v>----</v>
      </c>
      <c r="E19" s="15"/>
      <c r="F19" s="24" t="str">
        <f>VLOOKUP(B19,Reagents!$B$4:$E$55,4,FALSE)</f>
        <v>----</v>
      </c>
      <c r="H19" s="21">
        <v>6</v>
      </c>
      <c r="I19" s="14" t="s">
        <v>30</v>
      </c>
      <c r="J19" s="24">
        <f>VLOOKUP(I19,Reagents!$H$4:$J$33,2,FALSE)</f>
        <v>3.8400000000000001E-3</v>
      </c>
      <c r="K19" s="13" t="str">
        <f>VLOOKUP(I19,Reagents!$H$4:$J$33,3,FALSE)</f>
        <v>Boeco V-1 plus</v>
      </c>
      <c r="L19" s="35">
        <v>30</v>
      </c>
      <c r="M19" s="13" t="s">
        <v>31</v>
      </c>
      <c r="N19" s="24">
        <f t="shared" si="0"/>
        <v>1.92E-3</v>
      </c>
      <c r="O19" s="24" t="s">
        <v>32</v>
      </c>
      <c r="Q19" s="21">
        <v>6</v>
      </c>
      <c r="R19" s="14" t="s">
        <v>39</v>
      </c>
      <c r="S19" s="14"/>
      <c r="T19" s="13" t="str">
        <f>VLOOKUP(R19,Reagents!$L$4:$M$10,2,FALSE)</f>
        <v>----</v>
      </c>
      <c r="V19" s="21">
        <v>6</v>
      </c>
      <c r="W19" s="12" t="s">
        <v>39</v>
      </c>
      <c r="X19" s="32"/>
      <c r="Y19" s="32" t="s">
        <v>39</v>
      </c>
      <c r="Z19" s="13">
        <f t="shared" si="1"/>
        <v>0</v>
      </c>
      <c r="AA19" s="13" t="s">
        <v>36</v>
      </c>
      <c r="AG19" s="34"/>
      <c r="AH19" s="34"/>
      <c r="AI19" s="34"/>
      <c r="AJ19" s="52"/>
      <c r="AK19" s="34"/>
      <c r="AL19" s="40"/>
      <c r="BE19" s="4"/>
    </row>
    <row r="20" spans="1:57" ht="15" customHeight="1">
      <c r="A20" s="21">
        <v>7</v>
      </c>
      <c r="B20" s="14" t="s">
        <v>39</v>
      </c>
      <c r="C20" s="24" t="str">
        <f>VLOOKUP(B20,Reagents!$B$4:$E$55,2,FALSE)</f>
        <v>----</v>
      </c>
      <c r="D20" s="24" t="str">
        <f>VLOOKUP(B20,Reagents!$B$4:$E$55,3,FALSE)</f>
        <v>----</v>
      </c>
      <c r="E20" s="15"/>
      <c r="F20" s="24" t="str">
        <f>VLOOKUP(B20,Reagents!$B$4:$E$55,4,FALSE)</f>
        <v>----</v>
      </c>
      <c r="H20" s="21">
        <v>7</v>
      </c>
      <c r="I20" s="14" t="s">
        <v>39</v>
      </c>
      <c r="J20" s="24">
        <f>VLOOKUP(I20,Reagents!$H$4:$J$33,2,FALSE)</f>
        <v>0</v>
      </c>
      <c r="K20" s="13" t="str">
        <f>VLOOKUP(I20,Reagents!$H$4:$J$33,3,FALSE)</f>
        <v>----</v>
      </c>
      <c r="L20" s="35"/>
      <c r="M20" s="13" t="s">
        <v>31</v>
      </c>
      <c r="N20" s="24">
        <f t="shared" si="0"/>
        <v>0</v>
      </c>
      <c r="O20" s="24" t="s">
        <v>32</v>
      </c>
      <c r="Q20" s="21">
        <v>7</v>
      </c>
      <c r="R20" s="14" t="s">
        <v>39</v>
      </c>
      <c r="S20" s="14"/>
      <c r="T20" s="13" t="str">
        <f>VLOOKUP(R20,Reagents!$L$4:$M$10,2,FALSE)</f>
        <v>----</v>
      </c>
      <c r="V20" s="21">
        <v>7</v>
      </c>
      <c r="W20" s="12" t="s">
        <v>39</v>
      </c>
      <c r="X20" s="32"/>
      <c r="Y20" s="32" t="s">
        <v>39</v>
      </c>
      <c r="Z20" s="13">
        <f t="shared" si="1"/>
        <v>0</v>
      </c>
      <c r="AA20" s="13" t="s">
        <v>36</v>
      </c>
      <c r="AG20" s="34"/>
      <c r="AH20" s="34"/>
      <c r="AI20" s="34"/>
      <c r="AJ20" s="52"/>
      <c r="AK20" s="34"/>
      <c r="AL20" s="40"/>
      <c r="BE20" s="4"/>
    </row>
    <row r="21" spans="1:57" ht="15" customHeight="1">
      <c r="A21" s="21">
        <v>8</v>
      </c>
      <c r="B21" s="14" t="s">
        <v>39</v>
      </c>
      <c r="C21" s="24" t="str">
        <f>VLOOKUP(B21,Reagents!$B$4:$E$55,2,FALSE)</f>
        <v>----</v>
      </c>
      <c r="D21" s="24" t="str">
        <f>VLOOKUP(B21,Reagents!$B$4:$E$55,3,FALSE)</f>
        <v>----</v>
      </c>
      <c r="E21" s="15"/>
      <c r="F21" s="24" t="str">
        <f>VLOOKUP(B21,Reagents!$B$4:$E$55,4,FALSE)</f>
        <v>----</v>
      </c>
      <c r="H21" s="21">
        <v>8</v>
      </c>
      <c r="I21" s="14" t="s">
        <v>39</v>
      </c>
      <c r="J21" s="24">
        <f>VLOOKUP(I21,Reagents!$H$4:$J$33,2,FALSE)</f>
        <v>0</v>
      </c>
      <c r="K21" s="13" t="str">
        <f>VLOOKUP(I21,Reagents!$H$4:$J$33,3,FALSE)</f>
        <v>----</v>
      </c>
      <c r="L21" s="35"/>
      <c r="M21" s="13" t="s">
        <v>31</v>
      </c>
      <c r="N21" s="24">
        <f t="shared" si="0"/>
        <v>0</v>
      </c>
      <c r="O21" s="24" t="s">
        <v>32</v>
      </c>
      <c r="Q21" s="21">
        <v>8</v>
      </c>
      <c r="R21" s="14" t="s">
        <v>39</v>
      </c>
      <c r="S21" s="14"/>
      <c r="T21" s="13" t="str">
        <f>VLOOKUP(R21,Reagents!$L$4:$M$10,2,FALSE)</f>
        <v>----</v>
      </c>
      <c r="V21" s="21">
        <v>8</v>
      </c>
      <c r="W21" s="12" t="s">
        <v>39</v>
      </c>
      <c r="X21" s="32"/>
      <c r="Y21" s="32" t="s">
        <v>39</v>
      </c>
      <c r="Z21" s="13">
        <f t="shared" si="1"/>
        <v>0</v>
      </c>
      <c r="AA21" s="13" t="s">
        <v>36</v>
      </c>
      <c r="AG21" s="34"/>
      <c r="AH21" s="34"/>
      <c r="AI21" s="34"/>
      <c r="AJ21" s="52"/>
      <c r="AK21" s="34"/>
      <c r="AL21" s="40"/>
      <c r="BE21" s="4"/>
    </row>
    <row r="22" spans="1:57" ht="15" customHeight="1">
      <c r="A22" s="21">
        <v>9</v>
      </c>
      <c r="B22" s="14" t="s">
        <v>39</v>
      </c>
      <c r="C22" s="24" t="str">
        <f>VLOOKUP(B22,Reagents!$B$4:$E$55,2,FALSE)</f>
        <v>----</v>
      </c>
      <c r="D22" s="24" t="str">
        <f>VLOOKUP(B22,Reagents!$B$4:$E$55,3,FALSE)</f>
        <v>----</v>
      </c>
      <c r="E22" s="15"/>
      <c r="F22" s="24" t="str">
        <f>VLOOKUP(B22,Reagents!$B$4:$E$55,4,FALSE)</f>
        <v>----</v>
      </c>
      <c r="H22" s="21">
        <v>9</v>
      </c>
      <c r="I22" s="14" t="s">
        <v>39</v>
      </c>
      <c r="J22" s="24">
        <f>VLOOKUP(I22,Reagents!$H$4:$J$33,2,FALSE)</f>
        <v>0</v>
      </c>
      <c r="K22" s="13" t="str">
        <f>VLOOKUP(I22,Reagents!$H$4:$J$33,3,FALSE)</f>
        <v>----</v>
      </c>
      <c r="L22" s="35"/>
      <c r="M22" s="13" t="s">
        <v>31</v>
      </c>
      <c r="N22" s="24">
        <f t="shared" si="0"/>
        <v>0</v>
      </c>
      <c r="O22" s="24" t="s">
        <v>32</v>
      </c>
      <c r="Q22" s="21">
        <v>9</v>
      </c>
      <c r="R22" s="14" t="s">
        <v>39</v>
      </c>
      <c r="S22" s="14"/>
      <c r="T22" s="13" t="str">
        <f>VLOOKUP(R22,Reagents!$L$4:$M$10,2,FALSE)</f>
        <v>----</v>
      </c>
      <c r="V22" s="21">
        <v>9</v>
      </c>
      <c r="W22" s="12" t="s">
        <v>39</v>
      </c>
      <c r="X22" s="32"/>
      <c r="Y22" s="32" t="s">
        <v>39</v>
      </c>
      <c r="Z22" s="13">
        <f t="shared" si="1"/>
        <v>0</v>
      </c>
      <c r="AA22" s="13" t="s">
        <v>36</v>
      </c>
      <c r="AG22" s="34"/>
      <c r="AH22" s="34"/>
      <c r="AI22" s="34"/>
      <c r="AJ22" s="52"/>
      <c r="AK22" s="34"/>
      <c r="AL22" s="40"/>
      <c r="BE22" s="4"/>
    </row>
    <row r="23" spans="1:57" ht="15" customHeight="1">
      <c r="A23" s="21">
        <v>10</v>
      </c>
      <c r="B23" s="14" t="s">
        <v>39</v>
      </c>
      <c r="C23" s="24" t="str">
        <f>VLOOKUP(B23,Reagents!$B$4:$E$55,2,FALSE)</f>
        <v>----</v>
      </c>
      <c r="D23" s="24" t="str">
        <f>VLOOKUP(B23,Reagents!$B$4:$E$55,3,FALSE)</f>
        <v>----</v>
      </c>
      <c r="E23" s="15"/>
      <c r="F23" s="24" t="str">
        <f>VLOOKUP(B23,Reagents!$B$4:$E$55,4,FALSE)</f>
        <v>----</v>
      </c>
      <c r="H23" s="21">
        <v>10</v>
      </c>
      <c r="I23" s="14" t="s">
        <v>39</v>
      </c>
      <c r="J23" s="24">
        <f>VLOOKUP(I23,Reagents!$H$4:$J$33,2,FALSE)</f>
        <v>0</v>
      </c>
      <c r="K23" s="13" t="str">
        <f>VLOOKUP(I23,Reagents!$H$4:$J$33,3,FALSE)</f>
        <v>----</v>
      </c>
      <c r="L23" s="35"/>
      <c r="M23" s="13" t="s">
        <v>31</v>
      </c>
      <c r="N23" s="24">
        <f t="shared" si="0"/>
        <v>0</v>
      </c>
      <c r="O23" s="24" t="s">
        <v>32</v>
      </c>
      <c r="Q23" s="21">
        <v>10</v>
      </c>
      <c r="R23" s="14" t="s">
        <v>39</v>
      </c>
      <c r="S23" s="14"/>
      <c r="T23" s="13" t="str">
        <f>VLOOKUP(R23,Reagents!$L$4:$M$10,2,FALSE)</f>
        <v>----</v>
      </c>
      <c r="V23" s="21">
        <v>10</v>
      </c>
      <c r="W23" s="12" t="s">
        <v>39</v>
      </c>
      <c r="X23" s="32"/>
      <c r="Y23" s="32" t="s">
        <v>39</v>
      </c>
      <c r="Z23" s="13">
        <f t="shared" si="1"/>
        <v>0</v>
      </c>
      <c r="AA23" s="13" t="s">
        <v>36</v>
      </c>
      <c r="AG23" s="34"/>
      <c r="AH23" s="34"/>
      <c r="AI23" s="34"/>
      <c r="AJ23" s="52"/>
      <c r="AK23" s="34"/>
      <c r="AL23" s="40"/>
      <c r="BE23" s="4"/>
    </row>
    <row r="24" spans="1:57" ht="15" customHeight="1">
      <c r="A24" s="21">
        <v>11</v>
      </c>
      <c r="B24" s="14" t="s">
        <v>39</v>
      </c>
      <c r="C24" s="24" t="str">
        <f>VLOOKUP(B24,Reagents!$B$4:$E$55,2,FALSE)</f>
        <v>----</v>
      </c>
      <c r="D24" s="24" t="str">
        <f>VLOOKUP(B24,Reagents!$B$4:$E$55,3,FALSE)</f>
        <v>----</v>
      </c>
      <c r="E24" s="15"/>
      <c r="F24" s="24" t="str">
        <f>VLOOKUP(B24,Reagents!$B$4:$E$55,4,FALSE)</f>
        <v>----</v>
      </c>
      <c r="H24" s="21">
        <v>11</v>
      </c>
      <c r="I24" s="14" t="s">
        <v>39</v>
      </c>
      <c r="J24" s="24">
        <f>VLOOKUP(I24,Reagents!$H$4:$J$33,2,FALSE)</f>
        <v>0</v>
      </c>
      <c r="K24" s="13" t="str">
        <f>VLOOKUP(I24,Reagents!$H$4:$J$33,3,FALSE)</f>
        <v>----</v>
      </c>
      <c r="L24" s="35"/>
      <c r="M24" s="13" t="s">
        <v>31</v>
      </c>
      <c r="N24" s="24">
        <f t="shared" si="0"/>
        <v>0</v>
      </c>
      <c r="O24" s="24" t="s">
        <v>32</v>
      </c>
      <c r="Q24" s="21">
        <v>11</v>
      </c>
      <c r="R24" s="14" t="s">
        <v>39</v>
      </c>
      <c r="S24" s="14"/>
      <c r="T24" s="13" t="str">
        <f>VLOOKUP(R24,Reagents!$L$4:$M$10,2,FALSE)</f>
        <v>----</v>
      </c>
      <c r="V24" s="21">
        <v>11</v>
      </c>
      <c r="W24" s="12" t="s">
        <v>39</v>
      </c>
      <c r="X24" s="32"/>
      <c r="Y24" s="32" t="s">
        <v>39</v>
      </c>
      <c r="Z24" s="13">
        <f t="shared" si="1"/>
        <v>0</v>
      </c>
      <c r="AA24" s="13" t="s">
        <v>36</v>
      </c>
      <c r="AG24" s="34"/>
      <c r="AH24" s="34"/>
      <c r="AI24" s="34"/>
      <c r="AJ24" s="52"/>
      <c r="AK24" s="34"/>
      <c r="AL24" s="40"/>
      <c r="BE24" s="4"/>
    </row>
    <row r="25" spans="1:57" ht="15" customHeight="1">
      <c r="A25" s="21">
        <v>12</v>
      </c>
      <c r="B25" s="14" t="s">
        <v>39</v>
      </c>
      <c r="C25" s="24" t="str">
        <f>VLOOKUP(B25,Reagents!$B$4:$E$55,2,FALSE)</f>
        <v>----</v>
      </c>
      <c r="D25" s="24" t="str">
        <f>VLOOKUP(B25,Reagents!$B$4:$E$55,3,FALSE)</f>
        <v>----</v>
      </c>
      <c r="E25" s="15"/>
      <c r="F25" s="24" t="str">
        <f>VLOOKUP(B25,Reagents!$B$4:$E$55,4,FALSE)</f>
        <v>----</v>
      </c>
      <c r="H25" s="21">
        <v>12</v>
      </c>
      <c r="I25" s="14" t="s">
        <v>39</v>
      </c>
      <c r="J25" s="24">
        <f>VLOOKUP(I25,Reagents!$H$4:$J$33,2,FALSE)</f>
        <v>0</v>
      </c>
      <c r="K25" s="13" t="str">
        <f>VLOOKUP(I25,Reagents!$H$4:$J$33,3,FALSE)</f>
        <v>----</v>
      </c>
      <c r="L25" s="35"/>
      <c r="M25" s="13" t="s">
        <v>31</v>
      </c>
      <c r="N25" s="24">
        <f t="shared" si="0"/>
        <v>0</v>
      </c>
      <c r="O25" s="24" t="s">
        <v>32</v>
      </c>
      <c r="Q25" s="21">
        <v>12</v>
      </c>
      <c r="R25" s="14" t="s">
        <v>39</v>
      </c>
      <c r="S25" s="14"/>
      <c r="T25" s="13" t="str">
        <f>VLOOKUP(R25,Reagents!$L$4:$M$10,2,FALSE)</f>
        <v>----</v>
      </c>
      <c r="V25" s="21">
        <v>12</v>
      </c>
      <c r="W25" s="12" t="s">
        <v>39</v>
      </c>
      <c r="X25" s="32"/>
      <c r="Y25" s="32" t="s">
        <v>39</v>
      </c>
      <c r="Z25" s="13">
        <f t="shared" si="1"/>
        <v>0</v>
      </c>
      <c r="AA25" s="13" t="s">
        <v>36</v>
      </c>
      <c r="AG25" s="34"/>
      <c r="AH25" s="34"/>
      <c r="AI25" s="34"/>
      <c r="AJ25" s="52"/>
      <c r="AK25" s="34"/>
      <c r="AL25" s="40"/>
      <c r="BE25" s="4"/>
    </row>
    <row r="26" spans="1:57" ht="15" customHeight="1">
      <c r="A26" s="21">
        <v>13</v>
      </c>
      <c r="B26" s="14" t="s">
        <v>39</v>
      </c>
      <c r="C26" s="24" t="str">
        <f>VLOOKUP(B26,Reagents!$B$4:$E$55,2,FALSE)</f>
        <v>----</v>
      </c>
      <c r="D26" s="24" t="str">
        <f>VLOOKUP(B26,Reagents!$B$4:$E$55,3,FALSE)</f>
        <v>----</v>
      </c>
      <c r="E26" s="15"/>
      <c r="F26" s="24" t="str">
        <f>VLOOKUP(B26,Reagents!$B$4:$E$55,4,FALSE)</f>
        <v>----</v>
      </c>
      <c r="H26" s="21">
        <v>13</v>
      </c>
      <c r="I26" s="14" t="s">
        <v>39</v>
      </c>
      <c r="J26" s="24">
        <f>VLOOKUP(I26,Reagents!$H$4:$J$33,2,FALSE)</f>
        <v>0</v>
      </c>
      <c r="K26" s="13" t="str">
        <f>VLOOKUP(I26,Reagents!$H$4:$J$33,3,FALSE)</f>
        <v>----</v>
      </c>
      <c r="L26" s="35"/>
      <c r="M26" s="13" t="s">
        <v>31</v>
      </c>
      <c r="N26" s="24">
        <f t="shared" si="0"/>
        <v>0</v>
      </c>
      <c r="O26" s="24" t="s">
        <v>32</v>
      </c>
      <c r="Q26" s="21">
        <v>13</v>
      </c>
      <c r="R26" s="14" t="s">
        <v>39</v>
      </c>
      <c r="S26" s="14"/>
      <c r="T26" s="13" t="str">
        <f>VLOOKUP(R26,Reagents!$L$4:$M$10,2,FALSE)</f>
        <v>----</v>
      </c>
      <c r="V26" s="21">
        <v>13</v>
      </c>
      <c r="W26" s="12" t="s">
        <v>39</v>
      </c>
      <c r="X26" s="32"/>
      <c r="Y26" s="32" t="s">
        <v>39</v>
      </c>
      <c r="Z26" s="13">
        <f t="shared" si="1"/>
        <v>0</v>
      </c>
      <c r="AA26" s="13" t="s">
        <v>36</v>
      </c>
      <c r="AG26" s="34"/>
      <c r="AH26" s="34"/>
      <c r="AI26" s="34"/>
      <c r="AJ26" s="52"/>
      <c r="AK26" s="34"/>
      <c r="AL26" s="40"/>
      <c r="BE26" s="4"/>
    </row>
    <row r="27" spans="1:57" ht="15" customHeight="1">
      <c r="A27" s="21">
        <v>14</v>
      </c>
      <c r="B27" s="14" t="s">
        <v>39</v>
      </c>
      <c r="C27" s="24" t="str">
        <f>VLOOKUP(B27,Reagents!$B$4:$E$55,2,FALSE)</f>
        <v>----</v>
      </c>
      <c r="D27" s="24" t="str">
        <f>VLOOKUP(B27,Reagents!$B$4:$E$55,3,FALSE)</f>
        <v>----</v>
      </c>
      <c r="E27" s="15"/>
      <c r="F27" s="24" t="str">
        <f>VLOOKUP(B27,Reagents!$B$4:$E$55,4,FALSE)</f>
        <v>----</v>
      </c>
      <c r="H27" s="21">
        <v>14</v>
      </c>
      <c r="I27" s="14" t="s">
        <v>39</v>
      </c>
      <c r="J27" s="24">
        <f>VLOOKUP(I27,Reagents!$H$4:$J$33,2,FALSE)</f>
        <v>0</v>
      </c>
      <c r="K27" s="13" t="str">
        <f>VLOOKUP(I27,Reagents!$H$4:$J$33,3,FALSE)</f>
        <v>----</v>
      </c>
      <c r="L27" s="35"/>
      <c r="M27" s="13" t="s">
        <v>31</v>
      </c>
      <c r="N27" s="24">
        <f t="shared" si="0"/>
        <v>0</v>
      </c>
      <c r="O27" s="24" t="s">
        <v>32</v>
      </c>
      <c r="Q27" s="21">
        <v>14</v>
      </c>
      <c r="R27" s="14" t="s">
        <v>39</v>
      </c>
      <c r="S27" s="14"/>
      <c r="T27" s="13" t="str">
        <f>VLOOKUP(R27,Reagents!$L$4:$M$10,2,FALSE)</f>
        <v>----</v>
      </c>
      <c r="V27" s="21">
        <v>14</v>
      </c>
      <c r="W27" s="12" t="s">
        <v>39</v>
      </c>
      <c r="X27" s="32"/>
      <c r="Y27" s="32" t="s">
        <v>39</v>
      </c>
      <c r="Z27" s="13">
        <f t="shared" si="1"/>
        <v>0</v>
      </c>
      <c r="AA27" s="13" t="s">
        <v>36</v>
      </c>
      <c r="AG27" s="34"/>
      <c r="AH27" s="34"/>
      <c r="AI27" s="34"/>
      <c r="AJ27" s="52"/>
      <c r="AK27" s="34"/>
      <c r="AL27" s="40"/>
      <c r="BE27" s="4"/>
    </row>
    <row r="28" spans="1:57" ht="15" customHeight="1">
      <c r="A28" s="21">
        <v>15</v>
      </c>
      <c r="B28" s="14" t="s">
        <v>39</v>
      </c>
      <c r="C28" s="24" t="str">
        <f>VLOOKUP(B28,Reagents!$B$4:$E$55,2,FALSE)</f>
        <v>----</v>
      </c>
      <c r="D28" s="24" t="str">
        <f>VLOOKUP(B28,Reagents!$B$4:$E$55,3,FALSE)</f>
        <v>----</v>
      </c>
      <c r="E28" s="15"/>
      <c r="F28" s="24" t="str">
        <f>VLOOKUP(B28,Reagents!$B$4:$E$55,4,FALSE)</f>
        <v>----</v>
      </c>
      <c r="H28" s="21">
        <v>15</v>
      </c>
      <c r="I28" s="14" t="s">
        <v>39</v>
      </c>
      <c r="J28" s="24">
        <f>VLOOKUP(I28,Reagents!$H$4:$J$33,2,FALSE)</f>
        <v>0</v>
      </c>
      <c r="K28" s="13" t="str">
        <f>VLOOKUP(I28,Reagents!$H$4:$J$33,3,FALSE)</f>
        <v>----</v>
      </c>
      <c r="L28" s="35"/>
      <c r="M28" s="13" t="s">
        <v>31</v>
      </c>
      <c r="N28" s="24">
        <f t="shared" si="0"/>
        <v>0</v>
      </c>
      <c r="O28" s="24" t="s">
        <v>32</v>
      </c>
      <c r="Q28" s="21">
        <v>15</v>
      </c>
      <c r="R28" s="14" t="s">
        <v>39</v>
      </c>
      <c r="S28" s="14"/>
      <c r="T28" s="13" t="str">
        <f>VLOOKUP(R28,Reagents!$L$4:$M$10,2,FALSE)</f>
        <v>----</v>
      </c>
      <c r="V28" s="21">
        <v>15</v>
      </c>
      <c r="W28" s="12" t="s">
        <v>39</v>
      </c>
      <c r="X28" s="32"/>
      <c r="Y28" s="32" t="s">
        <v>39</v>
      </c>
      <c r="Z28" s="13">
        <f t="shared" si="1"/>
        <v>0</v>
      </c>
      <c r="AA28" s="13" t="s">
        <v>36</v>
      </c>
      <c r="AG28" s="34"/>
      <c r="AH28" s="34"/>
      <c r="AI28" s="34"/>
      <c r="AJ28" s="52"/>
      <c r="AK28" s="34"/>
      <c r="AL28" s="40"/>
      <c r="BE28" s="4"/>
    </row>
    <row r="29" spans="1:57">
      <c r="A29" s="21">
        <v>16</v>
      </c>
      <c r="B29" s="14" t="s">
        <v>39</v>
      </c>
      <c r="C29" s="24" t="str">
        <f>VLOOKUP(B29,Reagents!$B$4:$E$55,2,FALSE)</f>
        <v>----</v>
      </c>
      <c r="D29" s="24" t="str">
        <f>VLOOKUP(B29,Reagents!$B$4:$E$55,3,FALSE)</f>
        <v>----</v>
      </c>
      <c r="E29" s="15"/>
      <c r="F29" s="24" t="str">
        <f>VLOOKUP(B29,Reagents!$B$4:$E$55,4,FALSE)</f>
        <v>----</v>
      </c>
      <c r="H29" s="21">
        <v>16</v>
      </c>
      <c r="I29" s="14" t="s">
        <v>39</v>
      </c>
      <c r="J29" s="24">
        <f>VLOOKUP(I29,Reagents!$H$4:$J$33,2,FALSE)</f>
        <v>0</v>
      </c>
      <c r="K29" s="13" t="str">
        <f>VLOOKUP(I29,Reagents!$H$4:$J$33,3,FALSE)</f>
        <v>----</v>
      </c>
      <c r="L29" s="35"/>
      <c r="M29" s="13" t="s">
        <v>31</v>
      </c>
      <c r="N29" s="24">
        <f t="shared" si="0"/>
        <v>0</v>
      </c>
      <c r="O29" s="24" t="s">
        <v>32</v>
      </c>
      <c r="Q29" s="21">
        <v>16</v>
      </c>
      <c r="R29" s="14" t="s">
        <v>39</v>
      </c>
      <c r="S29" s="14"/>
      <c r="T29" s="13" t="str">
        <f>VLOOKUP(R29,Reagents!$L$4:$M$10,2,FALSE)</f>
        <v>----</v>
      </c>
      <c r="V29" s="21">
        <v>16</v>
      </c>
      <c r="W29" s="12" t="s">
        <v>39</v>
      </c>
      <c r="X29" s="32"/>
      <c r="Y29" s="32" t="s">
        <v>39</v>
      </c>
      <c r="Z29" s="13">
        <f t="shared" si="1"/>
        <v>0</v>
      </c>
      <c r="AA29" s="13" t="s">
        <v>36</v>
      </c>
      <c r="AG29" s="34"/>
      <c r="AH29" s="34"/>
      <c r="AI29" s="34"/>
      <c r="AJ29" s="52"/>
      <c r="AK29" s="34"/>
      <c r="AL29" s="40"/>
      <c r="BE29" s="4"/>
    </row>
    <row r="30" spans="1:57" ht="15" customHeight="1">
      <c r="A30" s="21">
        <v>17</v>
      </c>
      <c r="B30" s="14" t="s">
        <v>39</v>
      </c>
      <c r="C30" s="24" t="str">
        <f>VLOOKUP(B30,Reagents!$B$4:$E$55,2,FALSE)</f>
        <v>----</v>
      </c>
      <c r="D30" s="24" t="str">
        <f>VLOOKUP(B30,Reagents!$B$4:$E$55,3,FALSE)</f>
        <v>----</v>
      </c>
      <c r="E30" s="15"/>
      <c r="F30" s="24" t="str">
        <f>VLOOKUP(B30,Reagents!$B$4:$E$55,4,FALSE)</f>
        <v>----</v>
      </c>
      <c r="H30" s="21">
        <v>17</v>
      </c>
      <c r="I30" s="14" t="s">
        <v>39</v>
      </c>
      <c r="J30" s="24">
        <f>VLOOKUP(I30,Reagents!$H$4:$J$33,2,FALSE)</f>
        <v>0</v>
      </c>
      <c r="K30" s="13" t="str">
        <f>VLOOKUP(I30,Reagents!$H$4:$J$33,3,FALSE)</f>
        <v>----</v>
      </c>
      <c r="L30" s="35"/>
      <c r="M30" s="13" t="s">
        <v>31</v>
      </c>
      <c r="N30" s="24">
        <f t="shared" si="0"/>
        <v>0</v>
      </c>
      <c r="O30" s="24" t="s">
        <v>32</v>
      </c>
      <c r="Q30" s="21">
        <v>17</v>
      </c>
      <c r="R30" s="14" t="s">
        <v>39</v>
      </c>
      <c r="S30" s="14"/>
      <c r="T30" s="13" t="str">
        <f>VLOOKUP(R30,Reagents!$L$4:$M$10,2,FALSE)</f>
        <v>----</v>
      </c>
      <c r="V30" s="21">
        <v>17</v>
      </c>
      <c r="W30" s="12" t="s">
        <v>39</v>
      </c>
      <c r="X30" s="32"/>
      <c r="Y30" s="32" t="s">
        <v>39</v>
      </c>
      <c r="Z30" s="13">
        <f t="shared" si="1"/>
        <v>0</v>
      </c>
      <c r="AA30" s="13" t="s">
        <v>36</v>
      </c>
      <c r="AG30" s="34"/>
      <c r="AH30" s="34"/>
      <c r="AI30" s="34"/>
      <c r="AJ30" s="52"/>
      <c r="AK30" s="34"/>
      <c r="AL30" s="40"/>
      <c r="BE30" s="4"/>
    </row>
    <row r="31" spans="1:57" ht="15" customHeight="1">
      <c r="A31" s="21">
        <v>18</v>
      </c>
      <c r="B31" s="14" t="s">
        <v>39</v>
      </c>
      <c r="C31" s="24" t="str">
        <f>VLOOKUP(B31,Reagents!$B$4:$E$55,2,FALSE)</f>
        <v>----</v>
      </c>
      <c r="D31" s="24" t="str">
        <f>VLOOKUP(B31,Reagents!$B$4:$E$55,3,FALSE)</f>
        <v>----</v>
      </c>
      <c r="E31" s="15"/>
      <c r="F31" s="24" t="str">
        <f>VLOOKUP(B31,Reagents!$B$4:$E$55,4,FALSE)</f>
        <v>----</v>
      </c>
      <c r="H31" s="21">
        <v>18</v>
      </c>
      <c r="I31" s="14" t="s">
        <v>39</v>
      </c>
      <c r="J31" s="24">
        <f>VLOOKUP(I31,Reagents!$H$4:$J$33,2,FALSE)</f>
        <v>0</v>
      </c>
      <c r="K31" s="13" t="str">
        <f>VLOOKUP(I31,Reagents!$H$4:$J$33,3,FALSE)</f>
        <v>----</v>
      </c>
      <c r="L31" s="35"/>
      <c r="M31" s="13" t="s">
        <v>31</v>
      </c>
      <c r="N31" s="24">
        <f t="shared" si="0"/>
        <v>0</v>
      </c>
      <c r="O31" s="24" t="s">
        <v>32</v>
      </c>
      <c r="Q31" s="21">
        <v>18</v>
      </c>
      <c r="R31" s="14" t="s">
        <v>39</v>
      </c>
      <c r="S31" s="14"/>
      <c r="T31" s="13" t="str">
        <f>VLOOKUP(R31,Reagents!$L$4:$M$10,2,FALSE)</f>
        <v>----</v>
      </c>
      <c r="V31" s="21">
        <v>18</v>
      </c>
      <c r="W31" s="12" t="s">
        <v>39</v>
      </c>
      <c r="X31" s="32"/>
      <c r="Y31" s="32" t="s">
        <v>39</v>
      </c>
      <c r="Z31" s="13">
        <f t="shared" si="1"/>
        <v>0</v>
      </c>
      <c r="AA31" s="13" t="s">
        <v>36</v>
      </c>
      <c r="AG31" s="34"/>
      <c r="AH31" s="34"/>
      <c r="AI31" s="34"/>
      <c r="AJ31" s="52"/>
      <c r="AK31" s="34"/>
      <c r="AL31" s="40"/>
      <c r="BE31" s="4"/>
    </row>
    <row r="32" spans="1:57" ht="15" customHeight="1">
      <c r="A32" s="21">
        <v>19</v>
      </c>
      <c r="B32" s="14" t="s">
        <v>39</v>
      </c>
      <c r="C32" s="24" t="str">
        <f>VLOOKUP(B32,Reagents!$B$4:$E$55,2,FALSE)</f>
        <v>----</v>
      </c>
      <c r="D32" s="24" t="str">
        <f>VLOOKUP(B32,Reagents!$B$4:$E$55,3,FALSE)</f>
        <v>----</v>
      </c>
      <c r="E32" s="15"/>
      <c r="F32" s="24" t="str">
        <f>VLOOKUP(B32,Reagents!$B$4:$E$55,4,FALSE)</f>
        <v>----</v>
      </c>
      <c r="H32" s="21">
        <v>19</v>
      </c>
      <c r="I32" s="14" t="s">
        <v>39</v>
      </c>
      <c r="J32" s="24">
        <f>VLOOKUP(I32,Reagents!$H$4:$J$33,2,FALSE)</f>
        <v>0</v>
      </c>
      <c r="K32" s="13" t="str">
        <f>VLOOKUP(I32,Reagents!$H$4:$J$33,3,FALSE)</f>
        <v>----</v>
      </c>
      <c r="L32" s="35"/>
      <c r="M32" s="13" t="s">
        <v>31</v>
      </c>
      <c r="N32" s="24">
        <f t="shared" si="0"/>
        <v>0</v>
      </c>
      <c r="O32" s="24" t="s">
        <v>32</v>
      </c>
      <c r="Q32" s="21">
        <v>19</v>
      </c>
      <c r="R32" s="14" t="s">
        <v>39</v>
      </c>
      <c r="S32" s="14"/>
      <c r="T32" s="13" t="str">
        <f>VLOOKUP(R32,Reagents!$L$4:$M$10,2,FALSE)</f>
        <v>----</v>
      </c>
      <c r="V32" s="21">
        <v>19</v>
      </c>
      <c r="W32" s="12" t="s">
        <v>39</v>
      </c>
      <c r="X32" s="32"/>
      <c r="Y32" s="32" t="s">
        <v>39</v>
      </c>
      <c r="Z32" s="13">
        <f t="shared" si="1"/>
        <v>0</v>
      </c>
      <c r="AA32" s="13" t="s">
        <v>36</v>
      </c>
      <c r="AG32" s="34"/>
      <c r="AH32" s="34"/>
      <c r="AI32" s="34"/>
      <c r="AJ32" s="52"/>
      <c r="AK32" s="34"/>
      <c r="AL32" s="40"/>
      <c r="BE32" s="4"/>
    </row>
    <row r="33" spans="1:57" ht="15" customHeight="1">
      <c r="A33" s="21">
        <v>20</v>
      </c>
      <c r="B33" s="14" t="s">
        <v>39</v>
      </c>
      <c r="C33" s="24" t="str">
        <f>VLOOKUP(B33,Reagents!$B$4:$E$55,2,FALSE)</f>
        <v>----</v>
      </c>
      <c r="D33" s="24" t="str">
        <f>VLOOKUP(B33,Reagents!$B$4:$E$55,3,FALSE)</f>
        <v>----</v>
      </c>
      <c r="E33" s="15"/>
      <c r="F33" s="24" t="str">
        <f>VLOOKUP(B33,Reagents!$B$4:$E$55,4,FALSE)</f>
        <v>----</v>
      </c>
      <c r="H33" s="21">
        <v>20</v>
      </c>
      <c r="I33" s="14" t="s">
        <v>39</v>
      </c>
      <c r="J33" s="24">
        <f>VLOOKUP(I33,Reagents!$H$4:$J$33,2,FALSE)</f>
        <v>0</v>
      </c>
      <c r="K33" s="13" t="str">
        <f>VLOOKUP(I33,Reagents!$H$4:$J$33,3,FALSE)</f>
        <v>----</v>
      </c>
      <c r="L33" s="35"/>
      <c r="M33" s="13" t="s">
        <v>31</v>
      </c>
      <c r="N33" s="24">
        <f t="shared" si="0"/>
        <v>0</v>
      </c>
      <c r="O33" s="24" t="s">
        <v>32</v>
      </c>
      <c r="Q33" s="21">
        <v>20</v>
      </c>
      <c r="R33" s="14" t="s">
        <v>39</v>
      </c>
      <c r="S33" s="14"/>
      <c r="T33" s="13" t="str">
        <f>VLOOKUP(R33,Reagents!$L$4:$M$10,2,FALSE)</f>
        <v>----</v>
      </c>
      <c r="V33" s="21">
        <v>20</v>
      </c>
      <c r="W33" s="12" t="s">
        <v>39</v>
      </c>
      <c r="X33" s="32"/>
      <c r="Y33" s="32" t="s">
        <v>39</v>
      </c>
      <c r="Z33" s="13">
        <f t="shared" si="1"/>
        <v>0</v>
      </c>
      <c r="AA33" s="13" t="s">
        <v>36</v>
      </c>
      <c r="AG33" s="34"/>
      <c r="AH33" s="34"/>
      <c r="AI33" s="34"/>
      <c r="AJ33" s="52"/>
      <c r="AK33" s="34"/>
      <c r="AL33" s="40"/>
      <c r="BE33" s="4"/>
    </row>
    <row r="34" spans="1:57" ht="15" customHeight="1">
      <c r="A34" s="21">
        <v>21</v>
      </c>
      <c r="B34" s="14" t="s">
        <v>39</v>
      </c>
      <c r="C34" s="24" t="str">
        <f>VLOOKUP(B34,Reagents!$B$4:$E$55,2,FALSE)</f>
        <v>----</v>
      </c>
      <c r="D34" s="24" t="str">
        <f>VLOOKUP(B34,Reagents!$B$4:$E$55,3,FALSE)</f>
        <v>----</v>
      </c>
      <c r="E34" s="15"/>
      <c r="F34" s="24" t="str">
        <f>VLOOKUP(B34,Reagents!$B$4:$E$55,4,FALSE)</f>
        <v>----</v>
      </c>
      <c r="H34" s="21">
        <v>21</v>
      </c>
      <c r="I34" s="14" t="s">
        <v>39</v>
      </c>
      <c r="J34" s="24">
        <f>VLOOKUP(I34,Reagents!$H$4:$J$33,2,FALSE)</f>
        <v>0</v>
      </c>
      <c r="K34" s="13" t="str">
        <f>VLOOKUP(I34,Reagents!$H$4:$J$33,3,FALSE)</f>
        <v>----</v>
      </c>
      <c r="L34" s="35"/>
      <c r="M34" s="13" t="s">
        <v>31</v>
      </c>
      <c r="N34" s="24">
        <f t="shared" si="0"/>
        <v>0</v>
      </c>
      <c r="O34" s="24" t="s">
        <v>32</v>
      </c>
      <c r="Q34" s="21">
        <v>21</v>
      </c>
      <c r="R34" s="14" t="s">
        <v>39</v>
      </c>
      <c r="S34" s="14"/>
      <c r="T34" s="13" t="str">
        <f>VLOOKUP(R34,Reagents!$L$4:$M$10,2,FALSE)</f>
        <v>----</v>
      </c>
      <c r="V34" s="21">
        <v>21</v>
      </c>
      <c r="W34" s="12" t="s">
        <v>39</v>
      </c>
      <c r="X34" s="32"/>
      <c r="Y34" s="32" t="s">
        <v>39</v>
      </c>
      <c r="Z34" s="13">
        <f t="shared" si="1"/>
        <v>0</v>
      </c>
      <c r="AA34" s="13" t="s">
        <v>36</v>
      </c>
      <c r="AG34" s="34"/>
      <c r="AH34" s="34"/>
      <c r="AI34" s="34"/>
      <c r="AJ34" s="52"/>
      <c r="AK34" s="34"/>
      <c r="AL34" s="40"/>
      <c r="BE34" s="4"/>
    </row>
    <row r="35" spans="1:57" ht="15" customHeight="1">
      <c r="A35" s="21">
        <v>22</v>
      </c>
      <c r="B35" s="14" t="s">
        <v>39</v>
      </c>
      <c r="C35" s="24" t="str">
        <f>VLOOKUP(B35,Reagents!$B$4:$E$55,2,FALSE)</f>
        <v>----</v>
      </c>
      <c r="D35" s="24" t="str">
        <f>VLOOKUP(B35,Reagents!$B$4:$E$55,3,FALSE)</f>
        <v>----</v>
      </c>
      <c r="E35" s="15"/>
      <c r="F35" s="24" t="str">
        <f>VLOOKUP(B35,Reagents!$B$4:$E$55,4,FALSE)</f>
        <v>----</v>
      </c>
      <c r="H35" s="21">
        <v>22</v>
      </c>
      <c r="I35" s="14" t="s">
        <v>39</v>
      </c>
      <c r="J35" s="24">
        <f>VLOOKUP(I35,Reagents!$H$4:$J$33,2,FALSE)</f>
        <v>0</v>
      </c>
      <c r="K35" s="13" t="str">
        <f>VLOOKUP(I35,Reagents!$H$4:$J$33,3,FALSE)</f>
        <v>----</v>
      </c>
      <c r="L35" s="35"/>
      <c r="M35" s="13" t="s">
        <v>31</v>
      </c>
      <c r="N35" s="24">
        <f t="shared" si="0"/>
        <v>0</v>
      </c>
      <c r="O35" s="24" t="s">
        <v>32</v>
      </c>
      <c r="Q35" s="21">
        <v>22</v>
      </c>
      <c r="R35" s="14" t="s">
        <v>39</v>
      </c>
      <c r="S35" s="14"/>
      <c r="T35" s="13" t="str">
        <f>VLOOKUP(R35,Reagents!$L$4:$M$10,2,FALSE)</f>
        <v>----</v>
      </c>
      <c r="V35" s="21">
        <v>22</v>
      </c>
      <c r="W35" s="12" t="s">
        <v>39</v>
      </c>
      <c r="X35" s="32"/>
      <c r="Y35" s="32" t="s">
        <v>39</v>
      </c>
      <c r="Z35" s="13">
        <f t="shared" si="1"/>
        <v>0</v>
      </c>
      <c r="AA35" s="13" t="s">
        <v>36</v>
      </c>
      <c r="AG35" s="34"/>
      <c r="AH35" s="34"/>
      <c r="AI35" s="34"/>
      <c r="AJ35" s="52"/>
      <c r="AK35" s="34"/>
      <c r="AL35" s="40"/>
      <c r="BE35" s="4"/>
    </row>
    <row r="36" spans="1:57">
      <c r="A36" s="21">
        <v>23</v>
      </c>
      <c r="B36" s="14" t="s">
        <v>39</v>
      </c>
      <c r="C36" s="24" t="str">
        <f>VLOOKUP(B36,Reagents!$B$4:$E$55,2,FALSE)</f>
        <v>----</v>
      </c>
      <c r="D36" s="24" t="str">
        <f>VLOOKUP(B36,Reagents!$B$4:$E$55,3,FALSE)</f>
        <v>----</v>
      </c>
      <c r="E36" s="15"/>
      <c r="F36" s="24" t="str">
        <f>VLOOKUP(B36,Reagents!$B$4:$E$55,4,FALSE)</f>
        <v>----</v>
      </c>
      <c r="H36" s="21">
        <v>23</v>
      </c>
      <c r="I36" s="14" t="s">
        <v>39</v>
      </c>
      <c r="J36" s="24">
        <f>VLOOKUP(I36,Reagents!$H$4:$J$33,2,FALSE)</f>
        <v>0</v>
      </c>
      <c r="K36" s="13" t="str">
        <f>VLOOKUP(I36,Reagents!$H$4:$J$33,3,FALSE)</f>
        <v>----</v>
      </c>
      <c r="L36" s="35"/>
      <c r="M36" s="13" t="s">
        <v>31</v>
      </c>
      <c r="N36" s="24">
        <f t="shared" si="0"/>
        <v>0</v>
      </c>
      <c r="O36" s="24" t="s">
        <v>32</v>
      </c>
      <c r="Q36" s="21">
        <v>23</v>
      </c>
      <c r="R36" s="14" t="s">
        <v>39</v>
      </c>
      <c r="S36" s="14"/>
      <c r="T36" s="13" t="str">
        <f>VLOOKUP(R36,Reagents!$L$4:$M$10,2,FALSE)</f>
        <v>----</v>
      </c>
      <c r="V36" s="21">
        <v>23</v>
      </c>
      <c r="W36" s="12" t="s">
        <v>39</v>
      </c>
      <c r="X36" s="32"/>
      <c r="Y36" s="32" t="s">
        <v>39</v>
      </c>
      <c r="Z36" s="13">
        <f t="shared" si="1"/>
        <v>0</v>
      </c>
      <c r="AA36" s="13" t="s">
        <v>36</v>
      </c>
      <c r="AG36" s="34"/>
      <c r="AH36" s="34"/>
      <c r="AI36" s="34"/>
      <c r="AJ36" s="52"/>
      <c r="AK36" s="34"/>
      <c r="AL36" s="40"/>
      <c r="BE36" s="4"/>
    </row>
    <row r="37" spans="1:57">
      <c r="A37" s="21">
        <v>24</v>
      </c>
      <c r="B37" s="14" t="s">
        <v>39</v>
      </c>
      <c r="C37" s="24" t="str">
        <f>VLOOKUP(B37,Reagents!$B$4:$E$55,2,FALSE)</f>
        <v>----</v>
      </c>
      <c r="D37" s="24" t="str">
        <f>VLOOKUP(B37,Reagents!$B$4:$E$55,3,FALSE)</f>
        <v>----</v>
      </c>
      <c r="E37" s="15"/>
      <c r="F37" s="24" t="str">
        <f>VLOOKUP(B37,Reagents!$B$4:$E$55,4,FALSE)</f>
        <v>----</v>
      </c>
      <c r="H37" s="21">
        <v>24</v>
      </c>
      <c r="I37" s="14" t="s">
        <v>39</v>
      </c>
      <c r="J37" s="24">
        <f>VLOOKUP(I37,Reagents!$H$4:$J$33,2,FALSE)</f>
        <v>0</v>
      </c>
      <c r="K37" s="13" t="str">
        <f>VLOOKUP(I37,Reagents!$H$4:$J$33,3,FALSE)</f>
        <v>----</v>
      </c>
      <c r="L37" s="35"/>
      <c r="M37" s="13" t="s">
        <v>31</v>
      </c>
      <c r="N37" s="24">
        <f t="shared" si="0"/>
        <v>0</v>
      </c>
      <c r="O37" s="24" t="s">
        <v>32</v>
      </c>
      <c r="Q37" s="21">
        <v>24</v>
      </c>
      <c r="R37" s="14" t="s">
        <v>39</v>
      </c>
      <c r="S37" s="14"/>
      <c r="T37" s="13" t="str">
        <f>VLOOKUP(R37,Reagents!$L$4:$M$10,2,FALSE)</f>
        <v>----</v>
      </c>
      <c r="V37" s="21">
        <v>24</v>
      </c>
      <c r="W37" s="12" t="s">
        <v>39</v>
      </c>
      <c r="X37" s="32"/>
      <c r="Y37" s="32" t="s">
        <v>39</v>
      </c>
      <c r="Z37" s="13">
        <f t="shared" si="1"/>
        <v>0</v>
      </c>
      <c r="AA37" s="13" t="s">
        <v>36</v>
      </c>
      <c r="AG37" s="34"/>
      <c r="AH37" s="34"/>
      <c r="AI37" s="34"/>
      <c r="AJ37" s="52"/>
      <c r="AK37" s="34"/>
      <c r="AL37" s="40"/>
      <c r="BE37" s="4"/>
    </row>
    <row r="38" spans="1:57">
      <c r="A38" s="21">
        <v>25</v>
      </c>
      <c r="B38" s="14" t="s">
        <v>39</v>
      </c>
      <c r="C38" s="24" t="str">
        <f>VLOOKUP(B38,Reagents!$B$4:$E$55,2,FALSE)</f>
        <v>----</v>
      </c>
      <c r="D38" s="24" t="str">
        <f>VLOOKUP(B38,Reagents!$B$4:$E$55,3,FALSE)</f>
        <v>----</v>
      </c>
      <c r="E38" s="15"/>
      <c r="F38" s="24" t="str">
        <f>VLOOKUP(B38,Reagents!$B$4:$E$55,4,FALSE)</f>
        <v>----</v>
      </c>
      <c r="H38" s="21">
        <v>25</v>
      </c>
      <c r="I38" s="14" t="s">
        <v>39</v>
      </c>
      <c r="J38" s="24">
        <f>VLOOKUP(I38,Reagents!$H$4:$J$33,2,FALSE)</f>
        <v>0</v>
      </c>
      <c r="K38" s="13" t="str">
        <f>VLOOKUP(I38,Reagents!$H$4:$J$33,3,FALSE)</f>
        <v>----</v>
      </c>
      <c r="L38" s="35"/>
      <c r="M38" s="13" t="s">
        <v>31</v>
      </c>
      <c r="N38" s="24">
        <f t="shared" si="0"/>
        <v>0</v>
      </c>
      <c r="O38" s="24" t="s">
        <v>32</v>
      </c>
      <c r="Q38" s="21">
        <v>25</v>
      </c>
      <c r="R38" s="14" t="s">
        <v>39</v>
      </c>
      <c r="S38" s="14"/>
      <c r="T38" s="13" t="str">
        <f>VLOOKUP(R38,Reagents!$L$4:$M$10,2,FALSE)</f>
        <v>----</v>
      </c>
      <c r="V38" s="21">
        <v>25</v>
      </c>
      <c r="W38" s="12" t="s">
        <v>39</v>
      </c>
      <c r="X38" s="32"/>
      <c r="Y38" s="32" t="s">
        <v>39</v>
      </c>
      <c r="Z38" s="13">
        <f t="shared" si="1"/>
        <v>0</v>
      </c>
      <c r="AA38" s="13" t="s">
        <v>36</v>
      </c>
      <c r="BE38" s="4"/>
    </row>
    <row r="39" spans="1:57">
      <c r="A39" s="21">
        <v>26</v>
      </c>
      <c r="B39" s="14" t="s">
        <v>39</v>
      </c>
      <c r="C39" s="24" t="str">
        <f>VLOOKUP(B39,Reagents!$B$4:$E$55,2,FALSE)</f>
        <v>----</v>
      </c>
      <c r="D39" s="24" t="str">
        <f>VLOOKUP(B39,Reagents!$B$4:$E$55,3,FALSE)</f>
        <v>----</v>
      </c>
      <c r="E39" s="15"/>
      <c r="F39" s="24" t="str">
        <f>VLOOKUP(B39,Reagents!$B$4:$E$55,4,FALSE)</f>
        <v>----</v>
      </c>
      <c r="H39" s="21">
        <v>26</v>
      </c>
      <c r="I39" s="14" t="s">
        <v>39</v>
      </c>
      <c r="J39" s="24">
        <f>VLOOKUP(I39,Reagents!$H$4:$J$33,2,FALSE)</f>
        <v>0</v>
      </c>
      <c r="K39" s="13" t="str">
        <f>VLOOKUP(I39,Reagents!$H$4:$J$33,3,FALSE)</f>
        <v>----</v>
      </c>
      <c r="L39" s="35"/>
      <c r="M39" s="13" t="s">
        <v>31</v>
      </c>
      <c r="N39" s="24">
        <f t="shared" si="0"/>
        <v>0</v>
      </c>
      <c r="O39" s="24" t="s">
        <v>32</v>
      </c>
      <c r="Q39" s="21">
        <v>26</v>
      </c>
      <c r="R39" s="14" t="s">
        <v>39</v>
      </c>
      <c r="S39" s="14"/>
      <c r="T39" s="13" t="str">
        <f>VLOOKUP(R39,Reagents!$L$4:$M$10,2,FALSE)</f>
        <v>----</v>
      </c>
      <c r="V39" s="21">
        <v>26</v>
      </c>
      <c r="W39" s="12" t="s">
        <v>39</v>
      </c>
      <c r="X39" s="32"/>
      <c r="Y39" s="32" t="s">
        <v>39</v>
      </c>
      <c r="Z39" s="13">
        <f t="shared" si="1"/>
        <v>0</v>
      </c>
      <c r="AA39" s="13" t="s">
        <v>36</v>
      </c>
      <c r="BE39" s="4"/>
    </row>
    <row r="40" spans="1:57">
      <c r="A40" s="21">
        <v>27</v>
      </c>
      <c r="B40" s="14" t="s">
        <v>39</v>
      </c>
      <c r="C40" s="24" t="str">
        <f>VLOOKUP(B40,Reagents!$B$4:$E$55,2,FALSE)</f>
        <v>----</v>
      </c>
      <c r="D40" s="24" t="str">
        <f>VLOOKUP(B40,Reagents!$B$4:$E$55,3,FALSE)</f>
        <v>----</v>
      </c>
      <c r="E40" s="15"/>
      <c r="F40" s="24" t="str">
        <f>VLOOKUP(B40,Reagents!$B$4:$E$55,4,FALSE)</f>
        <v>----</v>
      </c>
      <c r="H40" s="21">
        <v>27</v>
      </c>
      <c r="I40" s="14" t="s">
        <v>39</v>
      </c>
      <c r="J40" s="24">
        <f>VLOOKUP(I40,Reagents!$H$4:$J$33,2,FALSE)</f>
        <v>0</v>
      </c>
      <c r="K40" s="13" t="str">
        <f>VLOOKUP(I40,Reagents!$H$4:$J$33,3,FALSE)</f>
        <v>----</v>
      </c>
      <c r="L40" s="35"/>
      <c r="M40" s="13" t="s">
        <v>31</v>
      </c>
      <c r="N40" s="24">
        <f t="shared" si="0"/>
        <v>0</v>
      </c>
      <c r="O40" s="24" t="s">
        <v>32</v>
      </c>
      <c r="Q40" s="21">
        <v>27</v>
      </c>
      <c r="R40" s="14" t="s">
        <v>39</v>
      </c>
      <c r="S40" s="14"/>
      <c r="T40" s="13" t="str">
        <f>VLOOKUP(R40,Reagents!$L$4:$M$10,2,FALSE)</f>
        <v>----</v>
      </c>
      <c r="V40" s="21">
        <v>27</v>
      </c>
      <c r="W40" s="12" t="s">
        <v>39</v>
      </c>
      <c r="X40" s="32"/>
      <c r="Y40" s="32" t="s">
        <v>39</v>
      </c>
      <c r="Z40" s="13">
        <f t="shared" si="1"/>
        <v>0</v>
      </c>
      <c r="AA40" s="13" t="s">
        <v>36</v>
      </c>
      <c r="BE40" s="4"/>
    </row>
    <row r="41" spans="1:57">
      <c r="A41" s="21">
        <v>28</v>
      </c>
      <c r="B41" s="14" t="s">
        <v>39</v>
      </c>
      <c r="C41" s="24" t="str">
        <f>VLOOKUP(B41,Reagents!$B$4:$E$55,2,FALSE)</f>
        <v>----</v>
      </c>
      <c r="D41" s="24" t="str">
        <f>VLOOKUP(B41,Reagents!$B$4:$E$55,3,FALSE)</f>
        <v>----</v>
      </c>
      <c r="E41" s="15"/>
      <c r="F41" s="24" t="str">
        <f>VLOOKUP(B41,Reagents!$B$4:$E$55,4,FALSE)</f>
        <v>----</v>
      </c>
      <c r="H41" s="21">
        <v>28</v>
      </c>
      <c r="I41" s="14" t="s">
        <v>39</v>
      </c>
      <c r="J41" s="24">
        <f>VLOOKUP(I41,Reagents!$H$4:$J$33,2,FALSE)</f>
        <v>0</v>
      </c>
      <c r="K41" s="13" t="str">
        <f>VLOOKUP(I41,Reagents!$H$4:$J$33,3,FALSE)</f>
        <v>----</v>
      </c>
      <c r="L41" s="35"/>
      <c r="M41" s="13" t="s">
        <v>31</v>
      </c>
      <c r="N41" s="24">
        <f t="shared" si="0"/>
        <v>0</v>
      </c>
      <c r="O41" s="24" t="s">
        <v>32</v>
      </c>
      <c r="Q41" s="21">
        <v>28</v>
      </c>
      <c r="R41" s="14" t="s">
        <v>39</v>
      </c>
      <c r="S41" s="14"/>
      <c r="T41" s="13" t="str">
        <f>VLOOKUP(R41,Reagents!$L$4:$M$10,2,FALSE)</f>
        <v>----</v>
      </c>
      <c r="V41" s="21">
        <v>28</v>
      </c>
      <c r="W41" s="12" t="s">
        <v>39</v>
      </c>
      <c r="X41" s="32"/>
      <c r="Y41" s="32" t="s">
        <v>39</v>
      </c>
      <c r="Z41" s="13">
        <f t="shared" si="1"/>
        <v>0</v>
      </c>
      <c r="AA41" s="13" t="s">
        <v>36</v>
      </c>
      <c r="BE41" s="4"/>
    </row>
    <row r="42" spans="1:57">
      <c r="A42" s="21">
        <v>29</v>
      </c>
      <c r="B42" s="14" t="s">
        <v>39</v>
      </c>
      <c r="C42" s="24" t="str">
        <f>VLOOKUP(B42,Reagents!$B$4:$E$55,2,FALSE)</f>
        <v>----</v>
      </c>
      <c r="D42" s="24" t="str">
        <f>VLOOKUP(B42,Reagents!$B$4:$E$55,3,FALSE)</f>
        <v>----</v>
      </c>
      <c r="E42" s="15"/>
      <c r="F42" s="24" t="str">
        <f>VLOOKUP(B42,Reagents!$B$4:$E$55,4,FALSE)</f>
        <v>----</v>
      </c>
      <c r="H42" s="21">
        <v>29</v>
      </c>
      <c r="I42" s="14" t="s">
        <v>39</v>
      </c>
      <c r="J42" s="24">
        <f>VLOOKUP(I42,Reagents!$H$4:$J$33,2,FALSE)</f>
        <v>0</v>
      </c>
      <c r="K42" s="13" t="str">
        <f>VLOOKUP(I42,Reagents!$H$4:$J$33,3,FALSE)</f>
        <v>----</v>
      </c>
      <c r="L42" s="35"/>
      <c r="M42" s="13" t="s">
        <v>31</v>
      </c>
      <c r="N42" s="24">
        <f t="shared" si="0"/>
        <v>0</v>
      </c>
      <c r="O42" s="24" t="s">
        <v>32</v>
      </c>
      <c r="Q42" s="21">
        <v>29</v>
      </c>
      <c r="R42" s="14" t="s">
        <v>39</v>
      </c>
      <c r="S42" s="14"/>
      <c r="T42" s="13" t="str">
        <f>VLOOKUP(R42,Reagents!$L$4:$M$10,2,FALSE)</f>
        <v>----</v>
      </c>
      <c r="V42" s="21">
        <v>29</v>
      </c>
      <c r="W42" s="12" t="s">
        <v>39</v>
      </c>
      <c r="X42" s="32"/>
      <c r="Y42" s="32" t="s">
        <v>39</v>
      </c>
      <c r="Z42" s="13">
        <f t="shared" si="1"/>
        <v>0</v>
      </c>
      <c r="AA42" s="13" t="s">
        <v>36</v>
      </c>
      <c r="BE42" s="4"/>
    </row>
    <row r="43" spans="1:57">
      <c r="A43" s="21">
        <v>30</v>
      </c>
      <c r="B43" s="14" t="s">
        <v>39</v>
      </c>
      <c r="C43" s="24" t="str">
        <f>VLOOKUP(B43,Reagents!$B$4:$E$55,2,FALSE)</f>
        <v>----</v>
      </c>
      <c r="D43" s="24" t="str">
        <f>VLOOKUP(B43,Reagents!$B$4:$E$55,3,FALSE)</f>
        <v>----</v>
      </c>
      <c r="E43" s="15"/>
      <c r="F43" s="24" t="str">
        <f>VLOOKUP(B43,Reagents!$B$4:$E$55,4,FALSE)</f>
        <v>----</v>
      </c>
      <c r="H43" s="21">
        <v>30</v>
      </c>
      <c r="I43" s="14" t="s">
        <v>39</v>
      </c>
      <c r="J43" s="24">
        <f>VLOOKUP(I43,Reagents!$H$4:$J$33,2,FALSE)</f>
        <v>0</v>
      </c>
      <c r="K43" s="13" t="str">
        <f>VLOOKUP(I43,Reagents!$H$4:$J$33,3,FALSE)</f>
        <v>----</v>
      </c>
      <c r="L43" s="35"/>
      <c r="M43" s="13" t="s">
        <v>31</v>
      </c>
      <c r="N43" s="24">
        <f t="shared" si="0"/>
        <v>0</v>
      </c>
      <c r="O43" s="24" t="s">
        <v>32</v>
      </c>
      <c r="Q43" s="21">
        <v>30</v>
      </c>
      <c r="R43" s="14" t="s">
        <v>39</v>
      </c>
      <c r="S43" s="14"/>
      <c r="T43" s="13" t="str">
        <f>VLOOKUP(R43,Reagents!$L$4:$M$10,2,FALSE)</f>
        <v>----</v>
      </c>
      <c r="V43" s="21">
        <v>30</v>
      </c>
      <c r="W43" s="12" t="s">
        <v>39</v>
      </c>
      <c r="X43" s="32"/>
      <c r="Y43" s="32" t="s">
        <v>39</v>
      </c>
      <c r="Z43" s="13">
        <f t="shared" si="1"/>
        <v>0</v>
      </c>
      <c r="AA43" s="13" t="s">
        <v>36</v>
      </c>
      <c r="BE43" s="4"/>
    </row>
    <row r="44" spans="1:57">
      <c r="I44" s="85" t="s">
        <v>49</v>
      </c>
      <c r="J44" s="86"/>
      <c r="K44" s="86"/>
      <c r="L44" s="86"/>
      <c r="M44" s="87"/>
      <c r="N44" s="56">
        <f>SUM(N14:N43)</f>
        <v>1.1953173333333333</v>
      </c>
      <c r="O44" s="36" t="s">
        <v>32</v>
      </c>
      <c r="W44" s="88" t="s">
        <v>49</v>
      </c>
      <c r="X44" s="88"/>
      <c r="Y44" s="88"/>
      <c r="Z44" s="54">
        <f>SUM(Z14:Z43)</f>
        <v>0.1</v>
      </c>
      <c r="AA44" s="13" t="s">
        <v>36</v>
      </c>
      <c r="BE44" s="4"/>
    </row>
    <row r="45" spans="1:57">
      <c r="BE45" s="4"/>
    </row>
    <row r="46" spans="1:57">
      <c r="BE46" s="4"/>
    </row>
    <row r="47" spans="1:57">
      <c r="BE47" s="4"/>
    </row>
    <row r="48" spans="1:57">
      <c r="BE48" s="4"/>
    </row>
    <row r="49" spans="57:57">
      <c r="BE49" s="4"/>
    </row>
    <row r="50" spans="57:57">
      <c r="BE50" s="4"/>
    </row>
    <row r="51" spans="57:57">
      <c r="BE51" s="4"/>
    </row>
    <row r="52" spans="57:57">
      <c r="BE52" s="4"/>
    </row>
    <row r="53" spans="57:57">
      <c r="BE53" s="4"/>
    </row>
    <row r="54" spans="57:57">
      <c r="BE54" s="4"/>
    </row>
    <row r="55" spans="57:57">
      <c r="BE55" s="4"/>
    </row>
    <row r="67" spans="9:17">
      <c r="I67" s="3"/>
    </row>
    <row r="69" spans="9:17" ht="18">
      <c r="Q69" s="41"/>
    </row>
    <row r="121" spans="9:9" ht="18">
      <c r="I121" s="41"/>
    </row>
    <row r="141" spans="11:11" ht="18">
      <c r="K141" s="41"/>
    </row>
    <row r="224" spans="2:4" ht="19.5" thickBot="1">
      <c r="B224" s="83" t="s">
        <v>50</v>
      </c>
      <c r="C224" s="83"/>
      <c r="D224" s="83"/>
    </row>
    <row r="225" spans="1:37" ht="15.75" thickTop="1">
      <c r="B225" s="82">
        <f>C8</f>
        <v>0</v>
      </c>
      <c r="C225" s="82"/>
      <c r="D225" s="82"/>
    </row>
    <row r="226" spans="1:37" s="17" customFormat="1" ht="15.75" thickBot="1">
      <c r="A226" s="4"/>
      <c r="B226" s="27" t="s">
        <v>51</v>
      </c>
      <c r="C226" s="28" t="s">
        <v>21</v>
      </c>
      <c r="D226" s="28" t="s">
        <v>22</v>
      </c>
      <c r="E226" s="4"/>
      <c r="F226" s="4"/>
      <c r="G226" s="4"/>
      <c r="H226" s="4"/>
      <c r="I226" s="4"/>
      <c r="J226" s="4"/>
      <c r="K226" s="4"/>
      <c r="L226" s="4"/>
      <c r="M226" s="4"/>
      <c r="N226" s="4"/>
      <c r="O226" s="4"/>
      <c r="P226" s="4"/>
      <c r="Q226" s="4"/>
      <c r="R226" s="4"/>
      <c r="S226" s="4"/>
      <c r="T226" s="4"/>
      <c r="U226" s="4"/>
      <c r="V226" s="4"/>
      <c r="W226" s="4"/>
      <c r="X226" s="4"/>
      <c r="AJ226" s="47"/>
    </row>
    <row r="227" spans="1:37" s="17" customFormat="1" ht="15.75" thickTop="1">
      <c r="A227" s="4"/>
      <c r="B227" s="33" t="str">
        <f t="shared" ref="B227:B256" si="2">B14</f>
        <v>Polymethyl methacrylate</v>
      </c>
      <c r="C227" s="34">
        <f t="shared" ref="C227:D242" si="3">E14</f>
        <v>1</v>
      </c>
      <c r="D227" s="34" t="str">
        <f t="shared" si="3"/>
        <v>kg</v>
      </c>
      <c r="E227" s="4"/>
      <c r="F227" s="4"/>
      <c r="G227" s="4"/>
      <c r="H227" s="4"/>
      <c r="I227" s="4"/>
      <c r="J227" s="4"/>
      <c r="K227" s="4"/>
      <c r="L227" s="4"/>
      <c r="M227" s="4"/>
      <c r="N227" s="4"/>
      <c r="O227" s="4"/>
      <c r="P227" s="4"/>
      <c r="Q227" s="4"/>
      <c r="R227" s="4"/>
      <c r="S227" s="4"/>
      <c r="T227" s="4"/>
      <c r="U227" s="4"/>
      <c r="V227" s="4"/>
      <c r="W227" s="4"/>
      <c r="X227" s="4"/>
      <c r="AJ227" s="47"/>
    </row>
    <row r="228" spans="1:37" s="17" customFormat="1">
      <c r="A228" s="4"/>
      <c r="B228" s="33" t="str">
        <f t="shared" si="2"/>
        <v xml:space="preserve">Iron (III) chloride </v>
      </c>
      <c r="C228" s="34">
        <f t="shared" si="3"/>
        <v>1</v>
      </c>
      <c r="D228" s="34" t="str">
        <f t="shared" si="3"/>
        <v>kg</v>
      </c>
      <c r="E228" s="4"/>
      <c r="F228" s="4"/>
      <c r="G228" s="4"/>
      <c r="H228" s="4"/>
      <c r="I228" s="4"/>
      <c r="J228" s="4"/>
      <c r="K228" s="4"/>
      <c r="L228" s="4"/>
      <c r="M228" s="4"/>
      <c r="N228" s="4"/>
      <c r="O228" s="4"/>
      <c r="P228" s="4"/>
      <c r="Q228" s="4"/>
      <c r="R228" s="4"/>
      <c r="S228" s="4"/>
      <c r="T228" s="4"/>
      <c r="U228" s="4"/>
      <c r="V228" s="4"/>
      <c r="W228" s="4"/>
      <c r="X228" s="4"/>
      <c r="AJ228" s="47"/>
    </row>
    <row r="229" spans="1:37" s="17" customFormat="1">
      <c r="A229" s="4"/>
      <c r="B229" s="33" t="str">
        <f t="shared" si="2"/>
        <v>Polymethyl methacrylate</v>
      </c>
      <c r="C229" s="34">
        <f t="shared" si="3"/>
        <v>0.1</v>
      </c>
      <c r="D229" s="34" t="str">
        <f t="shared" si="3"/>
        <v>kg</v>
      </c>
      <c r="E229" s="4"/>
      <c r="F229" s="4"/>
      <c r="G229" s="4"/>
      <c r="H229" s="4"/>
      <c r="I229" s="4"/>
      <c r="J229" s="4"/>
      <c r="K229" s="4"/>
      <c r="L229" s="4"/>
      <c r="M229" s="4"/>
      <c r="N229" s="4"/>
      <c r="O229" s="4"/>
      <c r="P229" s="4"/>
      <c r="Q229" s="4"/>
      <c r="R229" s="4"/>
      <c r="S229" s="4"/>
      <c r="T229" s="4"/>
      <c r="U229" s="4"/>
      <c r="V229" s="4"/>
      <c r="W229" s="4"/>
      <c r="X229" s="4"/>
      <c r="AJ229" s="47"/>
    </row>
    <row r="230" spans="1:37" s="17" customFormat="1">
      <c r="A230" s="4"/>
      <c r="B230" s="33" t="str">
        <f t="shared" si="2"/>
        <v xml:space="preserve">Tetramethylammonium hydroxide </v>
      </c>
      <c r="C230" s="34">
        <f t="shared" si="3"/>
        <v>1.6850000000000001E-3</v>
      </c>
      <c r="D230" s="34" t="str">
        <f t="shared" si="3"/>
        <v>kg</v>
      </c>
      <c r="E230" s="4"/>
      <c r="F230" s="4"/>
      <c r="G230" s="4"/>
      <c r="H230" s="4"/>
      <c r="I230" s="4"/>
      <c r="J230" s="4"/>
      <c r="K230" s="4"/>
      <c r="L230" s="4"/>
      <c r="M230" s="4"/>
      <c r="N230" s="4"/>
      <c r="O230" s="4"/>
      <c r="P230" s="4"/>
      <c r="Q230" s="4"/>
      <c r="R230" s="4"/>
      <c r="S230" s="4"/>
      <c r="T230" s="4"/>
      <c r="U230" s="4"/>
      <c r="V230" s="4"/>
      <c r="W230" s="4"/>
      <c r="X230" s="4"/>
      <c r="AJ230" s="47"/>
    </row>
    <row r="231" spans="1:37" s="17" customFormat="1" ht="15" hidden="1" customHeight="1">
      <c r="A231" s="4"/>
      <c r="B231" s="33" t="str">
        <f t="shared" si="2"/>
        <v>----</v>
      </c>
      <c r="C231" s="34">
        <f t="shared" si="3"/>
        <v>0</v>
      </c>
      <c r="D231" s="34" t="str">
        <f t="shared" si="3"/>
        <v>----</v>
      </c>
      <c r="E231" s="4"/>
      <c r="F231" s="4"/>
      <c r="G231" s="4"/>
      <c r="H231" s="4"/>
      <c r="I231" s="4"/>
      <c r="J231" s="4"/>
      <c r="K231" s="4"/>
      <c r="L231" s="4"/>
      <c r="M231" s="4"/>
      <c r="N231" s="4"/>
      <c r="O231" s="4"/>
      <c r="P231" s="4"/>
      <c r="Q231" s="4"/>
      <c r="R231" s="4"/>
      <c r="S231" s="4"/>
      <c r="T231" s="4"/>
      <c r="U231" s="4"/>
      <c r="V231" s="4"/>
      <c r="W231" s="4"/>
      <c r="X231" s="4"/>
      <c r="AK231" s="43"/>
    </row>
    <row r="232" spans="1:37" s="17" customFormat="1" ht="15" hidden="1" customHeight="1">
      <c r="A232" s="4"/>
      <c r="B232" s="33" t="str">
        <f t="shared" si="2"/>
        <v>----</v>
      </c>
      <c r="C232" s="34">
        <f t="shared" si="3"/>
        <v>0</v>
      </c>
      <c r="D232" s="34" t="str">
        <f t="shared" si="3"/>
        <v>----</v>
      </c>
      <c r="E232" s="4"/>
      <c r="F232" s="4"/>
      <c r="G232" s="4"/>
      <c r="H232" s="4"/>
      <c r="I232" s="4"/>
      <c r="J232" s="4"/>
      <c r="K232" s="4"/>
      <c r="L232" s="4"/>
      <c r="M232" s="4"/>
      <c r="N232" s="4"/>
      <c r="O232" s="4"/>
      <c r="P232" s="4"/>
      <c r="Q232" s="4"/>
      <c r="R232" s="4"/>
      <c r="S232" s="4"/>
      <c r="T232" s="4"/>
      <c r="U232" s="4"/>
      <c r="V232" s="4"/>
      <c r="W232" s="4"/>
      <c r="X232" s="4"/>
    </row>
    <row r="233" spans="1:37" s="17" customFormat="1" ht="15" hidden="1" customHeight="1">
      <c r="A233" s="4"/>
      <c r="B233" s="33" t="str">
        <f t="shared" si="2"/>
        <v>----</v>
      </c>
      <c r="C233" s="34">
        <f t="shared" si="3"/>
        <v>0</v>
      </c>
      <c r="D233" s="34" t="str">
        <f t="shared" si="3"/>
        <v>----</v>
      </c>
      <c r="E233" s="4"/>
      <c r="F233" s="4"/>
      <c r="G233" s="4"/>
      <c r="H233" s="4"/>
      <c r="I233" s="4"/>
      <c r="J233" s="4"/>
      <c r="K233" s="4"/>
      <c r="L233" s="4"/>
      <c r="M233" s="4"/>
      <c r="N233" s="4"/>
      <c r="O233" s="4"/>
      <c r="P233" s="4"/>
      <c r="Q233" s="4"/>
      <c r="R233" s="4"/>
      <c r="S233" s="4"/>
      <c r="T233" s="4"/>
      <c r="U233" s="4"/>
      <c r="V233" s="4"/>
      <c r="W233" s="4"/>
      <c r="X233" s="4"/>
    </row>
    <row r="234" spans="1:37" s="17" customFormat="1" hidden="1">
      <c r="A234" s="4"/>
      <c r="B234" s="33" t="str">
        <f t="shared" si="2"/>
        <v>----</v>
      </c>
      <c r="C234" s="34">
        <f t="shared" si="3"/>
        <v>0</v>
      </c>
      <c r="D234" s="34" t="str">
        <f t="shared" si="3"/>
        <v>----</v>
      </c>
      <c r="E234" s="4"/>
      <c r="F234" s="4"/>
      <c r="G234" s="4"/>
      <c r="H234" s="4"/>
      <c r="I234" s="4"/>
      <c r="J234" s="4"/>
      <c r="K234" s="4"/>
      <c r="L234" s="4"/>
      <c r="M234" s="4"/>
      <c r="N234" s="4"/>
      <c r="O234" s="4"/>
      <c r="P234" s="4"/>
      <c r="Q234" s="4"/>
      <c r="R234" s="4"/>
      <c r="S234" s="4"/>
      <c r="T234" s="4"/>
      <c r="U234" s="4"/>
      <c r="V234" s="4"/>
      <c r="W234" s="4"/>
      <c r="X234" s="4"/>
    </row>
    <row r="235" spans="1:37" s="17" customFormat="1" hidden="1">
      <c r="A235" s="4"/>
      <c r="B235" s="33" t="str">
        <f t="shared" si="2"/>
        <v>----</v>
      </c>
      <c r="C235" s="34">
        <f t="shared" si="3"/>
        <v>0</v>
      </c>
      <c r="D235" s="34" t="str">
        <f t="shared" si="3"/>
        <v>----</v>
      </c>
      <c r="E235" s="4"/>
      <c r="F235" s="4"/>
      <c r="G235" s="4"/>
      <c r="H235" s="4"/>
      <c r="I235" s="4"/>
      <c r="J235" s="4"/>
      <c r="K235" s="4"/>
      <c r="L235" s="4"/>
      <c r="M235" s="4"/>
      <c r="N235" s="4"/>
      <c r="O235" s="4"/>
      <c r="P235" s="4"/>
      <c r="Q235" s="4"/>
      <c r="R235" s="4"/>
      <c r="S235" s="4"/>
      <c r="T235" s="4"/>
      <c r="U235" s="4"/>
      <c r="V235" s="4"/>
      <c r="W235" s="4"/>
      <c r="X235" s="4"/>
    </row>
    <row r="236" spans="1:37" s="17" customFormat="1" hidden="1">
      <c r="A236" s="4"/>
      <c r="B236" s="33" t="str">
        <f t="shared" si="2"/>
        <v>----</v>
      </c>
      <c r="C236" s="34">
        <f t="shared" si="3"/>
        <v>0</v>
      </c>
      <c r="D236" s="34" t="str">
        <f t="shared" si="3"/>
        <v>----</v>
      </c>
      <c r="E236" s="4"/>
      <c r="F236" s="4"/>
      <c r="G236" s="4"/>
      <c r="H236" s="4"/>
      <c r="I236" s="4"/>
      <c r="J236" s="4"/>
      <c r="K236" s="4"/>
      <c r="L236" s="4"/>
      <c r="M236" s="4"/>
      <c r="N236" s="4"/>
      <c r="O236" s="4"/>
      <c r="P236" s="4"/>
      <c r="Q236" s="4"/>
      <c r="R236" s="4"/>
      <c r="S236" s="4"/>
      <c r="T236" s="4"/>
      <c r="U236" s="4"/>
      <c r="V236" s="4"/>
      <c r="W236" s="4"/>
      <c r="X236" s="4"/>
    </row>
    <row r="237" spans="1:37" s="17" customFormat="1" hidden="1">
      <c r="A237" s="4"/>
      <c r="B237" s="33" t="str">
        <f t="shared" si="2"/>
        <v>----</v>
      </c>
      <c r="C237" s="34">
        <f t="shared" si="3"/>
        <v>0</v>
      </c>
      <c r="D237" s="34" t="str">
        <f t="shared" si="3"/>
        <v>----</v>
      </c>
      <c r="E237" s="4"/>
      <c r="F237" s="4"/>
      <c r="G237" s="4"/>
      <c r="H237" s="4"/>
      <c r="I237" s="4"/>
      <c r="J237" s="4"/>
      <c r="K237" s="4"/>
      <c r="L237" s="4"/>
      <c r="M237" s="4"/>
      <c r="N237" s="4"/>
      <c r="O237" s="4"/>
      <c r="P237" s="4"/>
      <c r="Q237" s="4"/>
      <c r="R237" s="4"/>
      <c r="S237" s="4"/>
      <c r="T237" s="4"/>
      <c r="U237" s="4"/>
      <c r="V237" s="4"/>
      <c r="W237" s="4"/>
      <c r="X237" s="4"/>
    </row>
    <row r="238" spans="1:37" s="17" customFormat="1" hidden="1">
      <c r="A238" s="4"/>
      <c r="B238" s="33" t="str">
        <f t="shared" si="2"/>
        <v>----</v>
      </c>
      <c r="C238" s="34">
        <f t="shared" si="3"/>
        <v>0</v>
      </c>
      <c r="D238" s="34" t="str">
        <f t="shared" si="3"/>
        <v>----</v>
      </c>
      <c r="E238" s="4"/>
      <c r="F238" s="4"/>
      <c r="G238" s="4"/>
      <c r="H238" s="4"/>
      <c r="I238" s="4"/>
      <c r="J238" s="4"/>
      <c r="K238" s="4"/>
      <c r="L238" s="4"/>
      <c r="M238" s="4"/>
      <c r="N238" s="4"/>
      <c r="O238" s="4"/>
      <c r="P238" s="4"/>
      <c r="Q238" s="4"/>
      <c r="R238" s="4"/>
      <c r="S238" s="4"/>
      <c r="T238" s="4"/>
      <c r="U238" s="4"/>
      <c r="V238" s="4"/>
      <c r="W238" s="4"/>
      <c r="X238" s="4"/>
    </row>
    <row r="239" spans="1:37" s="17" customFormat="1" hidden="1">
      <c r="A239" s="4"/>
      <c r="B239" s="33" t="str">
        <f t="shared" si="2"/>
        <v>----</v>
      </c>
      <c r="C239" s="34">
        <f t="shared" si="3"/>
        <v>0</v>
      </c>
      <c r="D239" s="34" t="str">
        <f t="shared" si="3"/>
        <v>----</v>
      </c>
      <c r="E239" s="4"/>
      <c r="F239" s="4"/>
      <c r="G239" s="4"/>
      <c r="H239" s="4"/>
      <c r="I239" s="4"/>
      <c r="J239" s="4"/>
      <c r="K239" s="4"/>
      <c r="L239" s="4"/>
      <c r="M239" s="4"/>
      <c r="N239" s="4"/>
      <c r="O239" s="4"/>
      <c r="P239" s="4"/>
      <c r="Q239" s="4"/>
      <c r="R239" s="4"/>
      <c r="S239" s="4"/>
      <c r="T239" s="4"/>
      <c r="U239" s="4"/>
      <c r="V239" s="4"/>
      <c r="W239" s="4"/>
      <c r="X239" s="4"/>
    </row>
    <row r="240" spans="1:37" s="17" customFormat="1" hidden="1">
      <c r="A240" s="4"/>
      <c r="B240" s="33" t="str">
        <f t="shared" si="2"/>
        <v>----</v>
      </c>
      <c r="C240" s="34">
        <f t="shared" si="3"/>
        <v>0</v>
      </c>
      <c r="D240" s="34" t="str">
        <f t="shared" si="3"/>
        <v>----</v>
      </c>
      <c r="E240" s="4"/>
      <c r="F240" s="4"/>
      <c r="G240" s="4"/>
      <c r="H240" s="4"/>
      <c r="I240" s="4"/>
      <c r="J240" s="4"/>
      <c r="K240" s="4"/>
      <c r="L240" s="4"/>
      <c r="M240" s="4"/>
      <c r="N240" s="4"/>
      <c r="O240" s="4"/>
      <c r="P240" s="4"/>
      <c r="Q240" s="4"/>
      <c r="R240" s="4"/>
      <c r="S240" s="4"/>
      <c r="T240" s="4"/>
      <c r="U240" s="4"/>
      <c r="V240" s="4"/>
      <c r="W240" s="4"/>
      <c r="X240" s="4"/>
    </row>
    <row r="241" spans="1:36" s="17" customFormat="1" hidden="1">
      <c r="A241" s="4"/>
      <c r="B241" s="33" t="str">
        <f t="shared" si="2"/>
        <v>----</v>
      </c>
      <c r="C241" s="34">
        <f t="shared" si="3"/>
        <v>0</v>
      </c>
      <c r="D241" s="34" t="str">
        <f t="shared" si="3"/>
        <v>----</v>
      </c>
      <c r="E241" s="4"/>
      <c r="F241" s="4"/>
      <c r="G241" s="4"/>
      <c r="H241" s="4"/>
      <c r="I241" s="4"/>
      <c r="J241" s="4"/>
      <c r="K241" s="4"/>
      <c r="L241" s="4"/>
      <c r="M241" s="4"/>
      <c r="N241" s="4"/>
      <c r="O241" s="4"/>
      <c r="P241" s="4"/>
      <c r="Q241" s="4"/>
      <c r="R241" s="4"/>
      <c r="S241" s="4"/>
      <c r="T241" s="4"/>
      <c r="U241" s="4"/>
      <c r="V241" s="4"/>
      <c r="W241" s="4"/>
      <c r="X241" s="4"/>
    </row>
    <row r="242" spans="1:36" s="17" customFormat="1" hidden="1">
      <c r="A242" s="4"/>
      <c r="B242" s="33" t="str">
        <f t="shared" si="2"/>
        <v>----</v>
      </c>
      <c r="C242" s="34">
        <f t="shared" si="3"/>
        <v>0</v>
      </c>
      <c r="D242" s="34" t="str">
        <f t="shared" si="3"/>
        <v>----</v>
      </c>
      <c r="E242" s="4"/>
      <c r="F242" s="4"/>
      <c r="G242" s="4"/>
      <c r="H242" s="4"/>
      <c r="I242" s="4"/>
      <c r="J242" s="4"/>
      <c r="K242" s="4"/>
      <c r="L242" s="4"/>
      <c r="M242" s="4"/>
      <c r="N242" s="4"/>
      <c r="O242" s="4"/>
      <c r="P242" s="4"/>
      <c r="Q242" s="4"/>
      <c r="R242" s="4"/>
      <c r="S242" s="4"/>
      <c r="T242" s="4"/>
      <c r="U242" s="4"/>
      <c r="V242" s="4"/>
      <c r="W242" s="4"/>
      <c r="X242" s="4"/>
      <c r="AJ242" s="47"/>
    </row>
    <row r="243" spans="1:36" s="17" customFormat="1" hidden="1">
      <c r="A243" s="4"/>
      <c r="B243" s="33" t="str">
        <f t="shared" si="2"/>
        <v>----</v>
      </c>
      <c r="C243" s="34">
        <f t="shared" ref="C243:D256" si="4">E30</f>
        <v>0</v>
      </c>
      <c r="D243" s="34" t="str">
        <f t="shared" si="4"/>
        <v>----</v>
      </c>
      <c r="E243" s="4"/>
      <c r="F243" s="4"/>
      <c r="G243" s="4"/>
      <c r="H243" s="4"/>
      <c r="I243" s="4"/>
      <c r="J243" s="4"/>
      <c r="K243" s="4"/>
      <c r="L243" s="4"/>
      <c r="M243" s="4"/>
      <c r="N243" s="4"/>
      <c r="O243" s="4"/>
      <c r="P243" s="4"/>
      <c r="Q243" s="4"/>
      <c r="R243" s="4"/>
      <c r="S243" s="4"/>
      <c r="T243" s="4"/>
      <c r="U243" s="4"/>
      <c r="V243" s="4"/>
      <c r="W243" s="4"/>
      <c r="X243" s="4"/>
    </row>
    <row r="244" spans="1:36" s="17" customFormat="1" hidden="1">
      <c r="A244" s="4"/>
      <c r="B244" s="33" t="str">
        <f t="shared" si="2"/>
        <v>----</v>
      </c>
      <c r="C244" s="34">
        <f t="shared" si="4"/>
        <v>0</v>
      </c>
      <c r="D244" s="34" t="str">
        <f t="shared" si="4"/>
        <v>----</v>
      </c>
      <c r="E244" s="4"/>
      <c r="F244" s="4"/>
      <c r="G244" s="4"/>
      <c r="H244" s="4"/>
      <c r="I244" s="4"/>
      <c r="J244" s="4"/>
      <c r="K244" s="4"/>
      <c r="L244" s="4"/>
      <c r="M244" s="4"/>
      <c r="N244" s="4"/>
      <c r="O244" s="4"/>
      <c r="P244" s="4"/>
      <c r="Q244" s="4"/>
      <c r="R244" s="4"/>
      <c r="S244" s="4"/>
      <c r="T244" s="4"/>
      <c r="U244" s="4"/>
      <c r="V244" s="4"/>
      <c r="W244" s="4"/>
      <c r="X244" s="4"/>
    </row>
    <row r="245" spans="1:36" s="17" customFormat="1" hidden="1">
      <c r="A245" s="4"/>
      <c r="B245" s="33" t="str">
        <f t="shared" si="2"/>
        <v>----</v>
      </c>
      <c r="C245" s="34">
        <f t="shared" si="4"/>
        <v>0</v>
      </c>
      <c r="D245" s="34" t="str">
        <f t="shared" si="4"/>
        <v>----</v>
      </c>
      <c r="E245" s="4"/>
      <c r="F245" s="4"/>
      <c r="G245" s="4"/>
      <c r="H245" s="4"/>
      <c r="I245" s="4"/>
      <c r="J245" s="4"/>
      <c r="K245" s="4"/>
      <c r="L245" s="4"/>
      <c r="M245" s="4"/>
      <c r="N245" s="4"/>
      <c r="O245" s="4"/>
      <c r="P245" s="4"/>
      <c r="Q245" s="4"/>
      <c r="R245" s="4"/>
      <c r="S245" s="4"/>
      <c r="T245" s="4"/>
      <c r="U245" s="4"/>
      <c r="V245" s="4"/>
      <c r="W245" s="4"/>
      <c r="X245" s="4"/>
    </row>
    <row r="246" spans="1:36" s="17" customFormat="1" hidden="1">
      <c r="A246" s="4"/>
      <c r="B246" s="33" t="str">
        <f t="shared" si="2"/>
        <v>----</v>
      </c>
      <c r="C246" s="34">
        <f t="shared" si="4"/>
        <v>0</v>
      </c>
      <c r="D246" s="34" t="str">
        <f t="shared" si="4"/>
        <v>----</v>
      </c>
      <c r="E246" s="4"/>
      <c r="F246" s="4"/>
      <c r="G246" s="4"/>
      <c r="H246" s="4"/>
      <c r="I246" s="4"/>
      <c r="J246" s="4"/>
      <c r="K246" s="4"/>
      <c r="L246" s="4"/>
      <c r="M246" s="4"/>
      <c r="N246" s="4"/>
      <c r="O246" s="4"/>
      <c r="P246" s="4"/>
      <c r="Q246" s="4"/>
      <c r="R246" s="4"/>
      <c r="S246" s="4"/>
      <c r="T246" s="4"/>
      <c r="U246" s="4"/>
      <c r="V246" s="4"/>
      <c r="W246" s="4"/>
      <c r="X246" s="4"/>
    </row>
    <row r="247" spans="1:36" s="17" customFormat="1" hidden="1">
      <c r="A247" s="4"/>
      <c r="B247" s="33" t="str">
        <f t="shared" si="2"/>
        <v>----</v>
      </c>
      <c r="C247" s="34">
        <f t="shared" si="4"/>
        <v>0</v>
      </c>
      <c r="D247" s="34" t="str">
        <f t="shared" si="4"/>
        <v>----</v>
      </c>
      <c r="E247" s="4"/>
      <c r="F247" s="4"/>
      <c r="G247" s="4"/>
      <c r="H247" s="4"/>
      <c r="I247" s="4"/>
      <c r="J247" s="4"/>
      <c r="K247" s="4"/>
      <c r="L247" s="4"/>
      <c r="M247" s="4"/>
      <c r="N247" s="4"/>
      <c r="O247" s="4"/>
      <c r="P247" s="4"/>
      <c r="Q247" s="4"/>
      <c r="R247" s="4"/>
      <c r="S247" s="4"/>
      <c r="T247" s="4"/>
      <c r="U247" s="4"/>
      <c r="V247" s="4"/>
      <c r="W247" s="4"/>
      <c r="X247" s="4"/>
    </row>
    <row r="248" spans="1:36" s="17" customFormat="1" hidden="1">
      <c r="A248" s="4"/>
      <c r="B248" s="33" t="str">
        <f t="shared" si="2"/>
        <v>----</v>
      </c>
      <c r="C248" s="34">
        <f t="shared" si="4"/>
        <v>0</v>
      </c>
      <c r="D248" s="34" t="str">
        <f t="shared" si="4"/>
        <v>----</v>
      </c>
      <c r="E248" s="4"/>
      <c r="F248" s="4"/>
      <c r="G248" s="4"/>
      <c r="H248" s="4"/>
      <c r="I248" s="4"/>
      <c r="J248" s="4"/>
      <c r="K248" s="4"/>
      <c r="L248" s="4"/>
      <c r="M248" s="4"/>
      <c r="N248" s="4"/>
      <c r="O248" s="4"/>
      <c r="P248" s="4"/>
      <c r="Q248" s="4"/>
      <c r="R248" s="4"/>
      <c r="S248" s="4"/>
      <c r="T248" s="4"/>
      <c r="U248" s="4"/>
      <c r="V248" s="4"/>
      <c r="W248" s="4"/>
      <c r="X248" s="4"/>
    </row>
    <row r="249" spans="1:36" s="17" customFormat="1" hidden="1">
      <c r="A249" s="4"/>
      <c r="B249" s="33" t="str">
        <f t="shared" si="2"/>
        <v>----</v>
      </c>
      <c r="C249" s="34">
        <f t="shared" si="4"/>
        <v>0</v>
      </c>
      <c r="D249" s="34" t="str">
        <f t="shared" si="4"/>
        <v>----</v>
      </c>
      <c r="E249" s="4"/>
      <c r="F249" s="4"/>
      <c r="G249" s="4"/>
      <c r="H249" s="4"/>
      <c r="I249" s="4"/>
      <c r="J249" s="4"/>
      <c r="K249" s="4"/>
      <c r="L249" s="4"/>
      <c r="M249" s="4"/>
      <c r="N249" s="4"/>
      <c r="O249" s="4"/>
      <c r="P249" s="4"/>
      <c r="Q249" s="4"/>
      <c r="R249" s="4"/>
      <c r="S249" s="4"/>
      <c r="T249" s="4"/>
      <c r="U249" s="4"/>
      <c r="V249" s="4"/>
      <c r="W249" s="4"/>
      <c r="X249" s="4"/>
      <c r="AJ249" s="47"/>
    </row>
    <row r="250" spans="1:36" s="17" customFormat="1" hidden="1">
      <c r="A250" s="4"/>
      <c r="B250" s="33" t="str">
        <f t="shared" si="2"/>
        <v>----</v>
      </c>
      <c r="C250" s="34">
        <f t="shared" si="4"/>
        <v>0</v>
      </c>
      <c r="D250" s="34" t="str">
        <f t="shared" si="4"/>
        <v>----</v>
      </c>
      <c r="E250" s="4"/>
      <c r="F250" s="4"/>
      <c r="G250" s="4"/>
      <c r="H250" s="4"/>
      <c r="I250" s="4"/>
      <c r="J250" s="4"/>
      <c r="K250" s="4"/>
      <c r="L250" s="4"/>
      <c r="M250" s="4"/>
      <c r="N250" s="4"/>
      <c r="O250" s="4"/>
      <c r="P250" s="4"/>
      <c r="Q250" s="4"/>
      <c r="R250" s="4"/>
      <c r="S250" s="4"/>
      <c r="T250" s="4"/>
      <c r="U250" s="4"/>
      <c r="V250" s="4"/>
      <c r="W250" s="4"/>
      <c r="X250" s="4"/>
      <c r="AJ250" s="47"/>
    </row>
    <row r="251" spans="1:36" s="17" customFormat="1" hidden="1">
      <c r="A251" s="4"/>
      <c r="B251" s="33" t="str">
        <f t="shared" si="2"/>
        <v>----</v>
      </c>
      <c r="C251" s="34">
        <f t="shared" si="4"/>
        <v>0</v>
      </c>
      <c r="D251" s="34" t="str">
        <f t="shared" si="4"/>
        <v>----</v>
      </c>
      <c r="E251" s="4"/>
      <c r="F251" s="4"/>
      <c r="G251" s="4"/>
      <c r="H251" s="4"/>
      <c r="I251" s="4"/>
      <c r="J251" s="4"/>
      <c r="K251" s="4"/>
      <c r="L251" s="4"/>
      <c r="M251" s="4"/>
      <c r="N251" s="4"/>
      <c r="O251" s="4"/>
      <c r="P251" s="4"/>
      <c r="Q251" s="4"/>
      <c r="R251" s="4"/>
      <c r="S251" s="4"/>
      <c r="T251" s="4"/>
      <c r="U251" s="4"/>
      <c r="V251" s="4"/>
      <c r="W251" s="4"/>
      <c r="X251" s="4"/>
      <c r="AJ251" s="47"/>
    </row>
    <row r="252" spans="1:36" s="17" customFormat="1" hidden="1">
      <c r="A252" s="4"/>
      <c r="B252" s="33" t="str">
        <f t="shared" si="2"/>
        <v>----</v>
      </c>
      <c r="C252" s="34">
        <f t="shared" si="4"/>
        <v>0</v>
      </c>
      <c r="D252" s="34" t="str">
        <f t="shared" si="4"/>
        <v>----</v>
      </c>
      <c r="E252" s="4"/>
      <c r="F252" s="4"/>
      <c r="G252" s="4"/>
      <c r="H252" s="4"/>
      <c r="I252" s="4"/>
      <c r="J252" s="4"/>
      <c r="K252" s="4"/>
      <c r="L252" s="4"/>
      <c r="M252" s="4"/>
      <c r="N252" s="4"/>
      <c r="O252" s="4"/>
      <c r="P252" s="4"/>
      <c r="Q252" s="4"/>
      <c r="R252" s="4"/>
      <c r="S252" s="4"/>
      <c r="T252" s="4"/>
      <c r="U252" s="4"/>
      <c r="V252" s="4"/>
      <c r="W252" s="4"/>
      <c r="X252" s="4"/>
      <c r="AJ252" s="47"/>
    </row>
    <row r="253" spans="1:36" s="17" customFormat="1" hidden="1">
      <c r="A253" s="4"/>
      <c r="B253" s="33" t="str">
        <f t="shared" si="2"/>
        <v>----</v>
      </c>
      <c r="C253" s="34">
        <f t="shared" si="4"/>
        <v>0</v>
      </c>
      <c r="D253" s="34" t="str">
        <f t="shared" si="4"/>
        <v>----</v>
      </c>
      <c r="E253" s="4"/>
      <c r="F253" s="4"/>
      <c r="G253" s="4"/>
      <c r="H253" s="4"/>
      <c r="I253" s="4"/>
      <c r="J253" s="4"/>
      <c r="K253" s="4"/>
      <c r="L253" s="4"/>
      <c r="M253" s="4"/>
      <c r="N253" s="4"/>
      <c r="O253" s="4"/>
      <c r="P253" s="4"/>
      <c r="Q253" s="4"/>
      <c r="R253" s="4"/>
      <c r="S253" s="4"/>
      <c r="T253" s="4"/>
      <c r="U253" s="4"/>
      <c r="V253" s="4"/>
      <c r="W253" s="4"/>
      <c r="X253" s="4"/>
      <c r="AJ253" s="47"/>
    </row>
    <row r="254" spans="1:36" s="17" customFormat="1" hidden="1">
      <c r="A254" s="4"/>
      <c r="B254" s="33" t="str">
        <f t="shared" si="2"/>
        <v>----</v>
      </c>
      <c r="C254" s="34">
        <f t="shared" si="4"/>
        <v>0</v>
      </c>
      <c r="D254" s="34" t="str">
        <f t="shared" si="4"/>
        <v>----</v>
      </c>
      <c r="E254" s="4"/>
      <c r="F254" s="4"/>
      <c r="G254" s="4"/>
      <c r="H254" s="4"/>
      <c r="I254" s="4"/>
      <c r="J254" s="4"/>
      <c r="K254" s="4"/>
      <c r="L254" s="4"/>
      <c r="M254" s="4"/>
      <c r="N254" s="4"/>
      <c r="O254" s="4"/>
      <c r="P254" s="4"/>
      <c r="Q254" s="4"/>
      <c r="R254" s="4"/>
      <c r="S254" s="4"/>
      <c r="T254" s="4"/>
      <c r="U254" s="4"/>
      <c r="V254" s="4"/>
      <c r="W254" s="4"/>
      <c r="X254" s="4"/>
      <c r="AJ254" s="47"/>
    </row>
    <row r="255" spans="1:36" s="17" customFormat="1" hidden="1">
      <c r="A255" s="4"/>
      <c r="B255" s="33" t="str">
        <f t="shared" si="2"/>
        <v>----</v>
      </c>
      <c r="C255" s="34">
        <f t="shared" si="4"/>
        <v>0</v>
      </c>
      <c r="D255" s="34" t="str">
        <f t="shared" si="4"/>
        <v>----</v>
      </c>
      <c r="E255" s="4"/>
      <c r="F255" s="4"/>
      <c r="G255" s="4"/>
      <c r="H255" s="4"/>
      <c r="I255" s="4"/>
      <c r="J255" s="4"/>
      <c r="K255" s="4"/>
      <c r="L255" s="4"/>
      <c r="M255" s="4"/>
      <c r="N255" s="4"/>
      <c r="O255" s="4"/>
      <c r="P255" s="4"/>
      <c r="Q255" s="4"/>
      <c r="R255" s="4"/>
      <c r="S255" s="4"/>
      <c r="T255" s="4"/>
      <c r="U255" s="4"/>
      <c r="V255" s="4"/>
      <c r="W255" s="4"/>
      <c r="X255" s="4"/>
      <c r="AJ255" s="47"/>
    </row>
    <row r="256" spans="1:36" s="17" customFormat="1" hidden="1">
      <c r="A256" s="4"/>
      <c r="B256" s="33" t="str">
        <f t="shared" si="2"/>
        <v>----</v>
      </c>
      <c r="C256" s="34">
        <f t="shared" si="4"/>
        <v>0</v>
      </c>
      <c r="D256" s="34" t="str">
        <f t="shared" si="4"/>
        <v>----</v>
      </c>
      <c r="E256" s="4"/>
      <c r="F256" s="4"/>
      <c r="G256" s="4"/>
      <c r="H256" s="4"/>
      <c r="I256" s="4"/>
      <c r="J256" s="4"/>
      <c r="K256" s="4"/>
      <c r="L256" s="4"/>
      <c r="M256" s="4"/>
      <c r="N256" s="4"/>
      <c r="O256" s="4"/>
      <c r="P256" s="4"/>
      <c r="Q256" s="4"/>
      <c r="R256" s="4"/>
      <c r="S256" s="4"/>
      <c r="T256" s="4"/>
      <c r="U256" s="4"/>
      <c r="V256" s="4"/>
      <c r="W256" s="4"/>
      <c r="X256" s="4"/>
      <c r="AJ256" s="47"/>
    </row>
    <row r="257" spans="1:36" s="17" customFormat="1">
      <c r="A257" s="4"/>
      <c r="B257" s="33" t="str">
        <f t="shared" ref="B257:D263" si="5">R14</f>
        <v>Natural gas</v>
      </c>
      <c r="C257" s="34">
        <f t="shared" si="5"/>
        <v>1</v>
      </c>
      <c r="D257" s="34" t="str">
        <f t="shared" si="5"/>
        <v>m3</v>
      </c>
      <c r="E257" s="4"/>
      <c r="F257" s="4"/>
      <c r="G257" s="4"/>
      <c r="H257" s="4"/>
      <c r="I257" s="4"/>
      <c r="J257" s="4"/>
      <c r="K257" s="4"/>
      <c r="L257" s="4"/>
      <c r="M257" s="4"/>
      <c r="N257" s="4"/>
      <c r="O257" s="4"/>
      <c r="P257" s="4"/>
      <c r="Q257" s="4"/>
      <c r="R257" s="4"/>
      <c r="S257" s="4"/>
      <c r="T257" s="4"/>
      <c r="U257" s="4"/>
      <c r="V257" s="4"/>
      <c r="W257" s="4"/>
      <c r="X257" s="4"/>
      <c r="AJ257" s="47"/>
    </row>
    <row r="258" spans="1:36" hidden="1">
      <c r="B258" s="33" t="str">
        <f t="shared" si="5"/>
        <v>----</v>
      </c>
      <c r="C258" s="34">
        <f t="shared" si="5"/>
        <v>0</v>
      </c>
      <c r="D258" s="34" t="str">
        <f t="shared" si="5"/>
        <v>----</v>
      </c>
    </row>
    <row r="259" spans="1:36" hidden="1">
      <c r="B259" s="33" t="str">
        <f t="shared" si="5"/>
        <v>----</v>
      </c>
      <c r="C259" s="34">
        <f t="shared" si="5"/>
        <v>0</v>
      </c>
      <c r="D259" s="34" t="str">
        <f t="shared" si="5"/>
        <v>----</v>
      </c>
    </row>
    <row r="260" spans="1:36" hidden="1">
      <c r="B260" s="33" t="str">
        <f t="shared" si="5"/>
        <v>----</v>
      </c>
      <c r="C260" s="34">
        <f t="shared" si="5"/>
        <v>0</v>
      </c>
      <c r="D260" s="34" t="str">
        <f t="shared" si="5"/>
        <v>----</v>
      </c>
    </row>
    <row r="261" spans="1:36" hidden="1">
      <c r="B261" s="33" t="str">
        <f t="shared" si="5"/>
        <v>----</v>
      </c>
      <c r="C261" s="34">
        <f t="shared" si="5"/>
        <v>0</v>
      </c>
      <c r="D261" s="34" t="str">
        <f t="shared" si="5"/>
        <v>----</v>
      </c>
    </row>
    <row r="262" spans="1:36" hidden="1">
      <c r="B262" s="33" t="str">
        <f t="shared" si="5"/>
        <v>----</v>
      </c>
      <c r="C262" s="34">
        <f t="shared" si="5"/>
        <v>0</v>
      </c>
      <c r="D262" s="34" t="str">
        <f t="shared" si="5"/>
        <v>----</v>
      </c>
    </row>
    <row r="263" spans="1:36" hidden="1">
      <c r="B263" s="33" t="str">
        <f t="shared" si="5"/>
        <v>----</v>
      </c>
      <c r="C263" s="34">
        <f t="shared" si="5"/>
        <v>0</v>
      </c>
      <c r="D263" s="34" t="str">
        <f t="shared" si="5"/>
        <v>----</v>
      </c>
    </row>
    <row r="264" spans="1:36" hidden="1">
      <c r="B264" s="33" t="str">
        <f t="shared" ref="B264:D279" si="6">R21</f>
        <v>----</v>
      </c>
      <c r="C264" s="34">
        <f t="shared" si="6"/>
        <v>0</v>
      </c>
      <c r="D264" s="34" t="str">
        <f t="shared" si="6"/>
        <v>----</v>
      </c>
    </row>
    <row r="265" spans="1:36" hidden="1">
      <c r="B265" s="33" t="str">
        <f t="shared" si="6"/>
        <v>----</v>
      </c>
      <c r="C265" s="34">
        <f t="shared" si="6"/>
        <v>0</v>
      </c>
      <c r="D265" s="34" t="str">
        <f t="shared" si="6"/>
        <v>----</v>
      </c>
    </row>
    <row r="266" spans="1:36" hidden="1">
      <c r="B266" s="33" t="str">
        <f t="shared" si="6"/>
        <v>----</v>
      </c>
      <c r="C266" s="34">
        <f t="shared" si="6"/>
        <v>0</v>
      </c>
      <c r="D266" s="34" t="str">
        <f t="shared" si="6"/>
        <v>----</v>
      </c>
    </row>
    <row r="267" spans="1:36" hidden="1">
      <c r="B267" s="33" t="str">
        <f t="shared" si="6"/>
        <v>----</v>
      </c>
      <c r="C267" s="34">
        <f t="shared" si="6"/>
        <v>0</v>
      </c>
      <c r="D267" s="34" t="str">
        <f t="shared" si="6"/>
        <v>----</v>
      </c>
    </row>
    <row r="268" spans="1:36" hidden="1">
      <c r="B268" s="33" t="str">
        <f t="shared" si="6"/>
        <v>----</v>
      </c>
      <c r="C268" s="34">
        <f t="shared" si="6"/>
        <v>0</v>
      </c>
      <c r="D268" s="34" t="str">
        <f t="shared" si="6"/>
        <v>----</v>
      </c>
    </row>
    <row r="269" spans="1:36" hidden="1">
      <c r="B269" s="33" t="str">
        <f t="shared" si="6"/>
        <v>----</v>
      </c>
      <c r="C269" s="34">
        <f t="shared" si="6"/>
        <v>0</v>
      </c>
      <c r="D269" s="34" t="str">
        <f t="shared" si="6"/>
        <v>----</v>
      </c>
    </row>
    <row r="270" spans="1:36" hidden="1">
      <c r="B270" s="33" t="str">
        <f t="shared" si="6"/>
        <v>----</v>
      </c>
      <c r="C270" s="34">
        <f t="shared" si="6"/>
        <v>0</v>
      </c>
      <c r="D270" s="34" t="str">
        <f t="shared" si="6"/>
        <v>----</v>
      </c>
    </row>
    <row r="271" spans="1:36" hidden="1">
      <c r="B271" s="33" t="str">
        <f t="shared" si="6"/>
        <v>----</v>
      </c>
      <c r="C271" s="34">
        <f t="shared" si="6"/>
        <v>0</v>
      </c>
      <c r="D271" s="34" t="str">
        <f t="shared" si="6"/>
        <v>----</v>
      </c>
    </row>
    <row r="272" spans="1:36" hidden="1">
      <c r="B272" s="33" t="str">
        <f t="shared" si="6"/>
        <v>----</v>
      </c>
      <c r="C272" s="34">
        <f t="shared" si="6"/>
        <v>0</v>
      </c>
      <c r="D272" s="34" t="str">
        <f t="shared" si="6"/>
        <v>----</v>
      </c>
    </row>
    <row r="273" spans="2:4" hidden="1">
      <c r="B273" s="33" t="str">
        <f t="shared" si="6"/>
        <v>----</v>
      </c>
      <c r="C273" s="34">
        <f t="shared" si="6"/>
        <v>0</v>
      </c>
      <c r="D273" s="34" t="str">
        <f t="shared" si="6"/>
        <v>----</v>
      </c>
    </row>
    <row r="274" spans="2:4" hidden="1">
      <c r="B274" s="33" t="str">
        <f t="shared" si="6"/>
        <v>----</v>
      </c>
      <c r="C274" s="34">
        <f t="shared" si="6"/>
        <v>0</v>
      </c>
      <c r="D274" s="34" t="str">
        <f t="shared" si="6"/>
        <v>----</v>
      </c>
    </row>
    <row r="275" spans="2:4" hidden="1">
      <c r="B275" s="33" t="str">
        <f t="shared" si="6"/>
        <v>----</v>
      </c>
      <c r="C275" s="34">
        <f t="shared" si="6"/>
        <v>0</v>
      </c>
      <c r="D275" s="34" t="str">
        <f t="shared" si="6"/>
        <v>----</v>
      </c>
    </row>
    <row r="276" spans="2:4" hidden="1">
      <c r="B276" s="33" t="str">
        <f t="shared" si="6"/>
        <v>----</v>
      </c>
      <c r="C276" s="34">
        <f t="shared" si="6"/>
        <v>0</v>
      </c>
      <c r="D276" s="34" t="str">
        <f t="shared" si="6"/>
        <v>----</v>
      </c>
    </row>
    <row r="277" spans="2:4" hidden="1">
      <c r="B277" s="33" t="str">
        <f t="shared" si="6"/>
        <v>----</v>
      </c>
      <c r="C277" s="34">
        <f t="shared" si="6"/>
        <v>0</v>
      </c>
      <c r="D277" s="34" t="str">
        <f t="shared" si="6"/>
        <v>----</v>
      </c>
    </row>
    <row r="278" spans="2:4" hidden="1">
      <c r="B278" s="33" t="str">
        <f t="shared" si="6"/>
        <v>----</v>
      </c>
      <c r="C278" s="34">
        <f t="shared" si="6"/>
        <v>0</v>
      </c>
      <c r="D278" s="34" t="str">
        <f t="shared" si="6"/>
        <v>----</v>
      </c>
    </row>
    <row r="279" spans="2:4" hidden="1">
      <c r="B279" s="33" t="str">
        <f t="shared" si="6"/>
        <v>----</v>
      </c>
      <c r="C279" s="34">
        <f t="shared" si="6"/>
        <v>0</v>
      </c>
      <c r="D279" s="34" t="str">
        <f t="shared" si="6"/>
        <v>----</v>
      </c>
    </row>
    <row r="280" spans="2:4" hidden="1">
      <c r="B280" s="33" t="str">
        <f t="shared" ref="B280:D286" si="7">R37</f>
        <v>----</v>
      </c>
      <c r="C280" s="34">
        <f t="shared" si="7"/>
        <v>0</v>
      </c>
      <c r="D280" s="34" t="str">
        <f t="shared" si="7"/>
        <v>----</v>
      </c>
    </row>
    <row r="281" spans="2:4" hidden="1">
      <c r="B281" s="33" t="str">
        <f t="shared" si="7"/>
        <v>----</v>
      </c>
      <c r="C281" s="34">
        <f t="shared" si="7"/>
        <v>0</v>
      </c>
      <c r="D281" s="34" t="str">
        <f t="shared" si="7"/>
        <v>----</v>
      </c>
    </row>
    <row r="282" spans="2:4" hidden="1">
      <c r="B282" s="33" t="str">
        <f t="shared" si="7"/>
        <v>----</v>
      </c>
      <c r="C282" s="34">
        <f t="shared" si="7"/>
        <v>0</v>
      </c>
      <c r="D282" s="34" t="str">
        <f t="shared" si="7"/>
        <v>----</v>
      </c>
    </row>
    <row r="283" spans="2:4" hidden="1">
      <c r="B283" s="33" t="str">
        <f t="shared" si="7"/>
        <v>----</v>
      </c>
      <c r="C283" s="34">
        <f t="shared" si="7"/>
        <v>0</v>
      </c>
      <c r="D283" s="34" t="str">
        <f t="shared" si="7"/>
        <v>----</v>
      </c>
    </row>
    <row r="284" spans="2:4" hidden="1">
      <c r="B284" s="33" t="str">
        <f t="shared" si="7"/>
        <v>----</v>
      </c>
      <c r="C284" s="34">
        <f t="shared" si="7"/>
        <v>0</v>
      </c>
      <c r="D284" s="34" t="str">
        <f t="shared" si="7"/>
        <v>----</v>
      </c>
    </row>
    <row r="285" spans="2:4" hidden="1">
      <c r="B285" s="33" t="str">
        <f t="shared" si="7"/>
        <v>----</v>
      </c>
      <c r="C285" s="34">
        <f t="shared" si="7"/>
        <v>0</v>
      </c>
      <c r="D285" s="34" t="str">
        <f t="shared" si="7"/>
        <v>----</v>
      </c>
    </row>
    <row r="286" spans="2:4" hidden="1">
      <c r="B286" s="33" t="str">
        <f t="shared" si="7"/>
        <v>----</v>
      </c>
      <c r="C286" s="34">
        <f t="shared" si="7"/>
        <v>0</v>
      </c>
      <c r="D286" s="34" t="str">
        <f t="shared" si="7"/>
        <v>----</v>
      </c>
    </row>
    <row r="287" spans="2:4">
      <c r="B287" s="33" t="str">
        <f>I11</f>
        <v>Electricity consumption</v>
      </c>
      <c r="C287" s="57">
        <f>N44</f>
        <v>1.1953173333333333</v>
      </c>
      <c r="D287" s="34" t="str">
        <f>O44</f>
        <v>kWh</v>
      </c>
    </row>
    <row r="288" spans="2:4">
      <c r="B288" s="33" t="str">
        <f>W14</f>
        <v>Tap water</v>
      </c>
      <c r="C288" s="34">
        <f>Z14</f>
        <v>0.1</v>
      </c>
      <c r="D288" s="34" t="str">
        <f>AA14</f>
        <v>kg</v>
      </c>
    </row>
    <row r="289" spans="2:4" hidden="1">
      <c r="B289" s="33" t="str">
        <f t="shared" ref="B289:B317" si="8">W15</f>
        <v>----</v>
      </c>
      <c r="C289" s="34">
        <f t="shared" ref="C289:D304" si="9">Z15</f>
        <v>0</v>
      </c>
      <c r="D289" s="34" t="str">
        <f t="shared" si="9"/>
        <v>kg</v>
      </c>
    </row>
    <row r="290" spans="2:4" hidden="1">
      <c r="B290" s="33" t="str">
        <f t="shared" si="8"/>
        <v>----</v>
      </c>
      <c r="C290" s="34">
        <f t="shared" si="9"/>
        <v>0</v>
      </c>
      <c r="D290" s="34" t="str">
        <f t="shared" si="9"/>
        <v>kg</v>
      </c>
    </row>
    <row r="291" spans="2:4" hidden="1">
      <c r="B291" s="33" t="str">
        <f t="shared" si="8"/>
        <v>----</v>
      </c>
      <c r="C291" s="34">
        <f t="shared" si="9"/>
        <v>0</v>
      </c>
      <c r="D291" s="34" t="str">
        <f t="shared" si="9"/>
        <v>kg</v>
      </c>
    </row>
    <row r="292" spans="2:4" hidden="1">
      <c r="B292" s="33" t="str">
        <f t="shared" si="8"/>
        <v>----</v>
      </c>
      <c r="C292" s="34">
        <f t="shared" si="9"/>
        <v>0</v>
      </c>
      <c r="D292" s="34" t="str">
        <f t="shared" si="9"/>
        <v>kg</v>
      </c>
    </row>
    <row r="293" spans="2:4" hidden="1">
      <c r="B293" s="33" t="str">
        <f t="shared" si="8"/>
        <v>----</v>
      </c>
      <c r="C293" s="34">
        <f t="shared" si="9"/>
        <v>0</v>
      </c>
      <c r="D293" s="34" t="str">
        <f t="shared" si="9"/>
        <v>kg</v>
      </c>
    </row>
    <row r="294" spans="2:4" hidden="1">
      <c r="B294" s="33" t="str">
        <f t="shared" si="8"/>
        <v>----</v>
      </c>
      <c r="C294" s="34">
        <f t="shared" si="9"/>
        <v>0</v>
      </c>
      <c r="D294" s="34" t="str">
        <f t="shared" si="9"/>
        <v>kg</v>
      </c>
    </row>
    <row r="295" spans="2:4" hidden="1">
      <c r="B295" s="33" t="str">
        <f t="shared" si="8"/>
        <v>----</v>
      </c>
      <c r="C295" s="34">
        <f t="shared" si="9"/>
        <v>0</v>
      </c>
      <c r="D295" s="34" t="str">
        <f t="shared" si="9"/>
        <v>kg</v>
      </c>
    </row>
    <row r="296" spans="2:4" hidden="1">
      <c r="B296" s="33" t="str">
        <f t="shared" si="8"/>
        <v>----</v>
      </c>
      <c r="C296" s="34">
        <f t="shared" si="9"/>
        <v>0</v>
      </c>
      <c r="D296" s="34" t="str">
        <f t="shared" si="9"/>
        <v>kg</v>
      </c>
    </row>
    <row r="297" spans="2:4" hidden="1">
      <c r="B297" s="33" t="str">
        <f t="shared" si="8"/>
        <v>----</v>
      </c>
      <c r="C297" s="34">
        <f t="shared" si="9"/>
        <v>0</v>
      </c>
      <c r="D297" s="34" t="str">
        <f t="shared" si="9"/>
        <v>kg</v>
      </c>
    </row>
    <row r="298" spans="2:4" hidden="1">
      <c r="B298" s="33" t="str">
        <f t="shared" si="8"/>
        <v>----</v>
      </c>
      <c r="C298" s="34">
        <f t="shared" si="9"/>
        <v>0</v>
      </c>
      <c r="D298" s="34" t="str">
        <f t="shared" si="9"/>
        <v>kg</v>
      </c>
    </row>
    <row r="299" spans="2:4" hidden="1">
      <c r="B299" s="33" t="str">
        <f t="shared" si="8"/>
        <v>----</v>
      </c>
      <c r="C299" s="34">
        <f t="shared" si="9"/>
        <v>0</v>
      </c>
      <c r="D299" s="34" t="str">
        <f t="shared" si="9"/>
        <v>kg</v>
      </c>
    </row>
    <row r="300" spans="2:4" hidden="1">
      <c r="B300" s="33" t="str">
        <f t="shared" si="8"/>
        <v>----</v>
      </c>
      <c r="C300" s="34">
        <f t="shared" si="9"/>
        <v>0</v>
      </c>
      <c r="D300" s="34" t="str">
        <f t="shared" si="9"/>
        <v>kg</v>
      </c>
    </row>
    <row r="301" spans="2:4" hidden="1">
      <c r="B301" s="33" t="str">
        <f t="shared" si="8"/>
        <v>----</v>
      </c>
      <c r="C301" s="34">
        <f t="shared" si="9"/>
        <v>0</v>
      </c>
      <c r="D301" s="34" t="str">
        <f t="shared" si="9"/>
        <v>kg</v>
      </c>
    </row>
    <row r="302" spans="2:4" hidden="1">
      <c r="B302" s="33" t="str">
        <f t="shared" si="8"/>
        <v>----</v>
      </c>
      <c r="C302" s="34">
        <f t="shared" si="9"/>
        <v>0</v>
      </c>
      <c r="D302" s="34" t="str">
        <f t="shared" si="9"/>
        <v>kg</v>
      </c>
    </row>
    <row r="303" spans="2:4" hidden="1">
      <c r="B303" s="33" t="str">
        <f t="shared" si="8"/>
        <v>----</v>
      </c>
      <c r="C303" s="34">
        <f t="shared" si="9"/>
        <v>0</v>
      </c>
      <c r="D303" s="34" t="str">
        <f t="shared" si="9"/>
        <v>kg</v>
      </c>
    </row>
    <row r="304" spans="2:4" hidden="1">
      <c r="B304" s="33" t="str">
        <f t="shared" si="8"/>
        <v>----</v>
      </c>
      <c r="C304" s="34">
        <f t="shared" si="9"/>
        <v>0</v>
      </c>
      <c r="D304" s="34" t="str">
        <f t="shared" si="9"/>
        <v>kg</v>
      </c>
    </row>
    <row r="305" spans="2:4" hidden="1">
      <c r="B305" s="33" t="str">
        <f t="shared" si="8"/>
        <v>----</v>
      </c>
      <c r="C305" s="34">
        <f t="shared" ref="C305:D317" si="10">Z31</f>
        <v>0</v>
      </c>
      <c r="D305" s="34" t="str">
        <f t="shared" si="10"/>
        <v>kg</v>
      </c>
    </row>
    <row r="306" spans="2:4" hidden="1">
      <c r="B306" s="33" t="str">
        <f t="shared" si="8"/>
        <v>----</v>
      </c>
      <c r="C306" s="34">
        <f t="shared" si="10"/>
        <v>0</v>
      </c>
      <c r="D306" s="34" t="str">
        <f t="shared" si="10"/>
        <v>kg</v>
      </c>
    </row>
    <row r="307" spans="2:4" hidden="1">
      <c r="B307" s="33" t="str">
        <f t="shared" si="8"/>
        <v>----</v>
      </c>
      <c r="C307" s="34">
        <f t="shared" si="10"/>
        <v>0</v>
      </c>
      <c r="D307" s="34" t="str">
        <f t="shared" si="10"/>
        <v>kg</v>
      </c>
    </row>
    <row r="308" spans="2:4" hidden="1">
      <c r="B308" s="33" t="str">
        <f t="shared" si="8"/>
        <v>----</v>
      </c>
      <c r="C308" s="34">
        <f t="shared" si="10"/>
        <v>0</v>
      </c>
      <c r="D308" s="34" t="str">
        <f t="shared" si="10"/>
        <v>kg</v>
      </c>
    </row>
    <row r="309" spans="2:4" hidden="1">
      <c r="B309" s="33" t="str">
        <f t="shared" si="8"/>
        <v>----</v>
      </c>
      <c r="C309" s="34">
        <f t="shared" si="10"/>
        <v>0</v>
      </c>
      <c r="D309" s="34" t="str">
        <f t="shared" si="10"/>
        <v>kg</v>
      </c>
    </row>
    <row r="310" spans="2:4" hidden="1">
      <c r="B310" s="33" t="str">
        <f t="shared" si="8"/>
        <v>----</v>
      </c>
      <c r="C310" s="34">
        <f t="shared" si="10"/>
        <v>0</v>
      </c>
      <c r="D310" s="34" t="str">
        <f t="shared" si="10"/>
        <v>kg</v>
      </c>
    </row>
    <row r="311" spans="2:4" hidden="1">
      <c r="B311" s="33" t="str">
        <f t="shared" si="8"/>
        <v>----</v>
      </c>
      <c r="C311" s="34">
        <f t="shared" si="10"/>
        <v>0</v>
      </c>
      <c r="D311" s="34" t="str">
        <f t="shared" si="10"/>
        <v>kg</v>
      </c>
    </row>
    <row r="312" spans="2:4" hidden="1">
      <c r="B312" s="33" t="str">
        <f t="shared" si="8"/>
        <v>----</v>
      </c>
      <c r="C312" s="34">
        <f t="shared" si="10"/>
        <v>0</v>
      </c>
      <c r="D312" s="34" t="str">
        <f t="shared" si="10"/>
        <v>kg</v>
      </c>
    </row>
    <row r="313" spans="2:4" hidden="1">
      <c r="B313" s="33" t="str">
        <f t="shared" si="8"/>
        <v>----</v>
      </c>
      <c r="C313" s="34">
        <f t="shared" si="10"/>
        <v>0</v>
      </c>
      <c r="D313" s="34" t="str">
        <f t="shared" si="10"/>
        <v>kg</v>
      </c>
    </row>
    <row r="314" spans="2:4" hidden="1">
      <c r="B314" s="33" t="str">
        <f t="shared" si="8"/>
        <v>----</v>
      </c>
      <c r="C314" s="34">
        <f t="shared" si="10"/>
        <v>0</v>
      </c>
      <c r="D314" s="34" t="str">
        <f t="shared" si="10"/>
        <v>kg</v>
      </c>
    </row>
    <row r="315" spans="2:4" hidden="1">
      <c r="B315" s="33" t="str">
        <f t="shared" si="8"/>
        <v>----</v>
      </c>
      <c r="C315" s="34">
        <f t="shared" si="10"/>
        <v>0</v>
      </c>
      <c r="D315" s="34" t="str">
        <f t="shared" si="10"/>
        <v>kg</v>
      </c>
    </row>
    <row r="316" spans="2:4" hidden="1">
      <c r="B316" s="33" t="str">
        <f t="shared" si="8"/>
        <v>----</v>
      </c>
      <c r="C316" s="34">
        <f t="shared" si="10"/>
        <v>0</v>
      </c>
      <c r="D316" s="34" t="str">
        <f t="shared" si="10"/>
        <v>kg</v>
      </c>
    </row>
    <row r="317" spans="2:4" hidden="1">
      <c r="B317" s="37" t="str">
        <f t="shared" si="8"/>
        <v>----</v>
      </c>
      <c r="C317" s="34">
        <f t="shared" si="10"/>
        <v>0</v>
      </c>
      <c r="D317" s="34" t="str">
        <f t="shared" si="10"/>
        <v>kg</v>
      </c>
    </row>
    <row r="318" spans="2:4">
      <c r="B318" s="33"/>
    </row>
    <row r="319" spans="2:4">
      <c r="B319" s="33"/>
    </row>
    <row r="320" spans="2:4">
      <c r="B320" s="33"/>
    </row>
    <row r="321" spans="2:2">
      <c r="B321" s="33"/>
    </row>
  </sheetData>
  <autoFilter ref="B226:D317" xr:uid="{49838E64-FAF5-4566-AA1C-75005AC7572C}">
    <filterColumn colId="0">
      <filters>
        <filter val="Copper oxide"/>
        <filter val="Electricity consumption"/>
        <filter val="Natural gas"/>
        <filter val="Polymethyl methacrylate"/>
        <filter val="Tap water"/>
        <filter val="Tetramethylammonium hydroxide"/>
      </filters>
    </filterColumn>
  </autoFilter>
  <dataConsolidate/>
  <mergeCells count="9">
    <mergeCell ref="B224:D224"/>
    <mergeCell ref="B225:D225"/>
    <mergeCell ref="B10:AA10"/>
    <mergeCell ref="B11:F11"/>
    <mergeCell ref="I11:O11"/>
    <mergeCell ref="R11:T11"/>
    <mergeCell ref="W11:AA11"/>
    <mergeCell ref="I44:M44"/>
    <mergeCell ref="W44:Y44"/>
  </mergeCells>
  <dataValidations count="1">
    <dataValidation type="list" allowBlank="1" showInputMessage="1" showErrorMessage="1" sqref="CE6:CE9" xr:uid="{1A9FD13F-64E9-45A2-A64A-6EF0DD21A19B}">
      <formula1>#REF!</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r:uid="{C934F776-D0DD-4D13-A781-7F014C83A39E}">
          <x14:formula1>
            <xm:f>Reagents!$L$4:$L$10</xm:f>
          </x14:formula1>
          <xm:sqref>R14:R43</xm:sqref>
        </x14:dataValidation>
        <x14:dataValidation type="list" allowBlank="1" showInputMessage="1" showErrorMessage="1" xr:uid="{F3EF89D1-FC9D-4490-B5B6-A90E05050012}">
          <x14:formula1>
            <xm:f>Reagents!$O$4:$O$8</xm:f>
          </x14:formula1>
          <xm:sqref>W14:W43</xm:sqref>
        </x14:dataValidation>
        <x14:dataValidation type="list" allowBlank="1" showInputMessage="1" showErrorMessage="1" xr:uid="{B9FABCA0-10EF-42B9-94E3-0EFE2D1921F3}">
          <x14:formula1>
            <xm:f>Reagents!$H$4:$H$33</xm:f>
          </x14:formula1>
          <xm:sqref>I14:I43</xm:sqref>
        </x14:dataValidation>
        <x14:dataValidation type="list" allowBlank="1" showInputMessage="1" showErrorMessage="1" xr:uid="{8848327A-AC89-47EC-8E37-1B5B9B722BDE}">
          <x14:formula1>
            <xm:f>Reagents!$B$4:$B$66</xm:f>
          </x14:formula1>
          <xm:sqref>B14:B43</xm:sqref>
        </x14:dataValidation>
        <x14:dataValidation type="list" allowBlank="1" showInputMessage="1" showErrorMessage="1" xr:uid="{4D87D031-2F21-4679-8B1D-81E3244BAD3F}">
          <x14:formula1>
            <xm:f>Reagents!$Q$4:$Q$7</xm:f>
          </x14:formula1>
          <xm:sqref>Y14:Y43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06D15-1CC8-4130-B50C-BDEFB9C0EB42}">
  <sheetPr filterMode="1"/>
  <dimension ref="A3:BE321"/>
  <sheetViews>
    <sheetView zoomScale="85" zoomScaleNormal="85" workbookViewId="0">
      <pane ySplit="7" topLeftCell="A8" activePane="bottomLeft" state="frozen"/>
      <selection pane="bottomLeft" activeCell="K323" sqref="K323"/>
    </sheetView>
  </sheetViews>
  <sheetFormatPr baseColWidth="10" defaultColWidth="11.42578125" defaultRowHeight="15"/>
  <cols>
    <col min="1" max="1" width="3.85546875" style="4" customWidth="1"/>
    <col min="2" max="2" width="32.42578125" style="4" customWidth="1"/>
    <col min="3" max="3" width="13.42578125" style="4" bestFit="1" customWidth="1"/>
    <col min="4" max="4" width="12.42578125" style="4" bestFit="1" customWidth="1"/>
    <col min="5" max="5" width="9.28515625" style="4" bestFit="1" customWidth="1"/>
    <col min="6" max="6" width="5" style="4" bestFit="1" customWidth="1"/>
    <col min="7" max="7" width="3" style="4" customWidth="1"/>
    <col min="8" max="8" width="3.42578125" style="4" customWidth="1"/>
    <col min="9" max="9" width="21.28515625" style="4" bestFit="1" customWidth="1"/>
    <col min="10" max="10" width="14.28515625" style="4" customWidth="1"/>
    <col min="11" max="11" width="35.140625" style="4" bestFit="1" customWidth="1"/>
    <col min="12" max="12" width="8.28515625" style="4" customWidth="1"/>
    <col min="13" max="13" width="5" style="4" bestFit="1" customWidth="1"/>
    <col min="14" max="14" width="13.42578125" style="4" bestFit="1" customWidth="1"/>
    <col min="15" max="15" width="5" style="4" bestFit="1" customWidth="1"/>
    <col min="16" max="16" width="2.140625" style="4" customWidth="1"/>
    <col min="17" max="17" width="2.85546875" style="4" customWidth="1"/>
    <col min="18" max="18" width="14.28515625" style="4" bestFit="1" customWidth="1"/>
    <col min="19" max="19" width="8.140625" style="4" bestFit="1" customWidth="1"/>
    <col min="20" max="20" width="5" style="4" bestFit="1" customWidth="1"/>
    <col min="21" max="21" width="2" style="4" customWidth="1"/>
    <col min="22" max="22" width="3.42578125" style="4" customWidth="1"/>
    <col min="23" max="23" width="17" style="4" customWidth="1"/>
    <col min="24" max="24" width="8.140625" style="4" bestFit="1" customWidth="1"/>
    <col min="25" max="25" width="5" style="17" bestFit="1" customWidth="1"/>
    <col min="26" max="26" width="8.140625" style="17" bestFit="1" customWidth="1"/>
    <col min="27" max="27" width="5" style="17" bestFit="1" customWidth="1"/>
    <col min="28" max="28" width="2.28515625" style="17" customWidth="1"/>
    <col min="29" max="29" width="1.42578125" style="17" customWidth="1"/>
    <col min="30" max="30" width="13" style="17" customWidth="1"/>
    <col min="31" max="35" width="11.42578125" style="17" customWidth="1"/>
    <col min="36" max="36" width="4.7109375" style="47" customWidth="1"/>
    <col min="37" max="37" width="16.42578125" style="17" customWidth="1"/>
    <col min="38" max="38" width="11.42578125" style="17" customWidth="1"/>
    <col min="39" max="39" width="28.85546875" style="17" customWidth="1"/>
    <col min="40" max="40" width="12" style="17" customWidth="1"/>
    <col min="41" max="42" width="11.42578125" style="17" customWidth="1"/>
    <col min="43" max="43" width="13.28515625" style="17" customWidth="1"/>
    <col min="44" max="44" width="11.42578125" style="17" customWidth="1"/>
    <col min="45" max="45" width="12.7109375" style="17" customWidth="1"/>
    <col min="46" max="46" width="13.7109375" style="17" customWidth="1"/>
    <col min="47" max="47" width="13.140625" style="17" customWidth="1"/>
    <col min="48" max="48" width="12.28515625" style="17" customWidth="1"/>
    <col min="49" max="49" width="11.42578125" style="17" customWidth="1"/>
    <col min="50" max="50" width="14.42578125" style="17" customWidth="1"/>
    <col min="51" max="53" width="11.42578125" style="17" customWidth="1"/>
    <col min="54" max="54" width="13" style="17" customWidth="1"/>
    <col min="55" max="56" width="11.42578125" style="17" customWidth="1"/>
    <col min="57" max="57" width="13.140625" style="17" customWidth="1"/>
    <col min="58" max="75" width="11.42578125" style="4"/>
    <col min="76" max="76" width="11.42578125" style="4" customWidth="1"/>
    <col min="77" max="77" width="11.42578125" style="4"/>
    <col min="78" max="80" width="11.42578125" style="4" customWidth="1"/>
    <col min="81" max="81" width="25.85546875" style="4" customWidth="1"/>
    <col min="82" max="84" width="11.42578125" style="4" customWidth="1"/>
    <col min="85" max="86" width="11.42578125" style="4"/>
    <col min="87" max="87" width="12" style="4" bestFit="1" customWidth="1"/>
    <col min="88" max="89" width="11.42578125" style="4" bestFit="1" customWidth="1"/>
    <col min="90" max="90" width="13.42578125" style="4" customWidth="1"/>
    <col min="91" max="96" width="11.42578125" style="4" bestFit="1" customWidth="1"/>
    <col min="97" max="97" width="13.85546875" style="4" customWidth="1"/>
    <col min="98" max="100" width="11.42578125" style="4" bestFit="1" customWidth="1"/>
    <col min="101" max="101" width="13.7109375" style="4" bestFit="1" customWidth="1"/>
    <col min="102" max="103" width="11.42578125" style="4" bestFit="1" customWidth="1"/>
    <col min="104" max="104" width="14.140625" style="4" customWidth="1"/>
    <col min="105" max="16384" width="11.42578125" style="4"/>
  </cols>
  <sheetData>
    <row r="3" spans="1:57" ht="25.5">
      <c r="G3" s="42" t="s">
        <v>0</v>
      </c>
      <c r="BE3" s="4"/>
    </row>
    <row r="4" spans="1:57" ht="18">
      <c r="G4" s="4" t="s">
        <v>10</v>
      </c>
      <c r="BE4" s="4"/>
    </row>
    <row r="5" spans="1:57" ht="18">
      <c r="G5" s="4" t="s">
        <v>2</v>
      </c>
      <c r="BE5" s="4"/>
    </row>
    <row r="6" spans="1:57">
      <c r="G6" s="9"/>
      <c r="H6" s="9"/>
      <c r="I6" s="9"/>
      <c r="J6" s="9"/>
      <c r="K6" s="9"/>
      <c r="L6" s="9"/>
      <c r="M6" s="9"/>
      <c r="N6" s="9"/>
      <c r="O6" s="9"/>
      <c r="P6" s="9"/>
      <c r="Q6" s="9"/>
      <c r="R6" s="9"/>
      <c r="S6" s="9"/>
      <c r="T6" s="9"/>
      <c r="U6" s="9"/>
      <c r="V6" s="9"/>
      <c r="W6" s="9"/>
      <c r="X6" s="9"/>
      <c r="Y6" s="18"/>
      <c r="Z6" s="18"/>
      <c r="AA6" s="18"/>
      <c r="AB6" s="18"/>
      <c r="AC6" s="18"/>
      <c r="AD6" s="18"/>
      <c r="AE6" s="18"/>
      <c r="AF6" s="18"/>
      <c r="AG6" s="18"/>
      <c r="AH6" s="18"/>
      <c r="AI6" s="18"/>
      <c r="AJ6" s="48"/>
      <c r="AK6" s="18"/>
      <c r="AL6" s="18"/>
      <c r="BE6" s="4"/>
    </row>
    <row r="7" spans="1:57">
      <c r="G7" s="9"/>
      <c r="H7" s="9"/>
      <c r="I7" s="9"/>
      <c r="J7" s="9"/>
      <c r="K7" s="9"/>
      <c r="L7" s="9"/>
      <c r="M7" s="9"/>
      <c r="N7" s="9"/>
      <c r="O7" s="9"/>
      <c r="P7" s="9"/>
      <c r="Q7" s="9"/>
      <c r="R7" s="9"/>
      <c r="S7" s="9"/>
      <c r="T7" s="9"/>
      <c r="U7" s="9"/>
      <c r="V7" s="9"/>
      <c r="W7" s="9"/>
      <c r="X7" s="9"/>
      <c r="Y7" s="18"/>
      <c r="Z7" s="18"/>
      <c r="AA7" s="18"/>
      <c r="AB7" s="18"/>
      <c r="AC7" s="18"/>
      <c r="AD7" s="18"/>
      <c r="AE7" s="18"/>
      <c r="AF7" s="18"/>
      <c r="AG7" s="18"/>
      <c r="AH7" s="18"/>
      <c r="AI7" s="18"/>
      <c r="AJ7" s="48"/>
      <c r="AK7" s="18"/>
      <c r="AL7" s="18"/>
      <c r="BE7" s="4"/>
    </row>
    <row r="8" spans="1:57">
      <c r="B8" s="21" t="s">
        <v>11</v>
      </c>
      <c r="C8" s="44"/>
      <c r="D8" s="44"/>
      <c r="G8" s="9"/>
      <c r="H8" s="9"/>
      <c r="I8" s="21" t="s">
        <v>12</v>
      </c>
      <c r="J8" s="44"/>
      <c r="K8" s="9"/>
      <c r="L8" s="9"/>
      <c r="M8" s="9"/>
      <c r="N8" s="9"/>
      <c r="O8" s="9"/>
      <c r="P8" s="9"/>
      <c r="Q8" s="9"/>
      <c r="R8" s="9"/>
      <c r="S8" s="9"/>
      <c r="T8" s="9"/>
      <c r="U8" s="9"/>
      <c r="V8" s="9"/>
      <c r="W8" s="9"/>
      <c r="X8" s="9"/>
      <c r="Y8" s="18"/>
      <c r="Z8" s="18"/>
      <c r="AA8" s="18"/>
      <c r="AB8" s="18"/>
      <c r="AC8" s="18"/>
      <c r="AD8" s="18"/>
      <c r="AE8" s="18"/>
      <c r="AF8" s="18"/>
      <c r="AG8" s="18"/>
      <c r="AH8" s="18"/>
      <c r="AI8" s="18"/>
      <c r="AJ8" s="48"/>
      <c r="AK8" s="18"/>
      <c r="AL8" s="18"/>
      <c r="BE8" s="4"/>
    </row>
    <row r="9" spans="1:57">
      <c r="B9" s="21"/>
      <c r="G9" s="9"/>
      <c r="H9" s="9"/>
      <c r="I9" s="21"/>
      <c r="K9" s="9"/>
      <c r="L9" s="11"/>
      <c r="M9" s="11"/>
      <c r="N9" s="9"/>
      <c r="O9" s="9"/>
      <c r="P9" s="9"/>
      <c r="Q9" s="9"/>
      <c r="R9" s="9"/>
      <c r="S9" s="9"/>
      <c r="T9" s="9"/>
      <c r="U9" s="9"/>
      <c r="V9" s="9"/>
      <c r="W9" s="9"/>
      <c r="X9" s="9"/>
      <c r="Y9" s="18"/>
      <c r="Z9" s="18"/>
      <c r="AA9" s="18"/>
      <c r="AB9" s="18"/>
      <c r="AC9" s="18"/>
      <c r="AD9" s="18"/>
      <c r="AE9" s="18"/>
      <c r="AF9" s="18"/>
      <c r="AG9" s="18"/>
      <c r="AH9" s="18"/>
      <c r="AI9" s="18"/>
      <c r="AJ9" s="18"/>
      <c r="AK9" s="18"/>
      <c r="AL9" s="18"/>
      <c r="BE9" s="4"/>
    </row>
    <row r="10" spans="1:57" ht="22.5">
      <c r="B10" s="81" t="s">
        <v>326</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BE10" s="4"/>
    </row>
    <row r="11" spans="1:57" ht="19.5" thickBot="1">
      <c r="B11" s="84" t="s">
        <v>14</v>
      </c>
      <c r="C11" s="84"/>
      <c r="D11" s="84"/>
      <c r="E11" s="84"/>
      <c r="F11" s="84"/>
      <c r="I11" s="84" t="s">
        <v>15</v>
      </c>
      <c r="J11" s="84"/>
      <c r="K11" s="84"/>
      <c r="L11" s="84"/>
      <c r="M11" s="84"/>
      <c r="N11" s="84"/>
      <c r="O11" s="84"/>
      <c r="R11" s="84" t="s">
        <v>16</v>
      </c>
      <c r="S11" s="84"/>
      <c r="T11" s="84"/>
      <c r="W11" s="84" t="s">
        <v>17</v>
      </c>
      <c r="X11" s="84"/>
      <c r="Y11" s="84"/>
      <c r="Z11" s="84"/>
      <c r="AA11" s="84"/>
      <c r="AG11" s="38"/>
      <c r="AH11" s="38"/>
      <c r="AI11" s="38"/>
      <c r="AJ11" s="49"/>
      <c r="AK11" s="38"/>
      <c r="AL11" s="38"/>
      <c r="BE11" s="4"/>
    </row>
    <row r="12" spans="1:57" ht="15.75" thickTop="1">
      <c r="Y12" s="4"/>
      <c r="AG12" s="4"/>
      <c r="AH12" s="4"/>
      <c r="AI12" s="4"/>
      <c r="AJ12" s="50"/>
      <c r="AK12" s="4"/>
      <c r="AL12" s="4"/>
      <c r="BE12" s="4"/>
    </row>
    <row r="13" spans="1:57" ht="26.25" thickBot="1">
      <c r="B13" s="25" t="s">
        <v>18</v>
      </c>
      <c r="C13" s="26" t="s">
        <v>19</v>
      </c>
      <c r="D13" s="26" t="s">
        <v>20</v>
      </c>
      <c r="E13" s="26" t="s">
        <v>21</v>
      </c>
      <c r="F13" s="26" t="s">
        <v>22</v>
      </c>
      <c r="G13" s="7"/>
      <c r="H13" s="7"/>
      <c r="I13" s="25" t="s">
        <v>23</v>
      </c>
      <c r="J13" s="26" t="s">
        <v>24</v>
      </c>
      <c r="K13" s="26" t="s">
        <v>25</v>
      </c>
      <c r="L13" s="26" t="s">
        <v>26</v>
      </c>
      <c r="M13" s="26" t="s">
        <v>22</v>
      </c>
      <c r="N13" s="26" t="s">
        <v>27</v>
      </c>
      <c r="O13" s="26" t="s">
        <v>22</v>
      </c>
      <c r="R13" s="20" t="s">
        <v>16</v>
      </c>
      <c r="S13" s="6" t="s">
        <v>21</v>
      </c>
      <c r="T13" s="6" t="s">
        <v>22</v>
      </c>
      <c r="U13" s="7"/>
      <c r="W13" s="20" t="s">
        <v>28</v>
      </c>
      <c r="X13" s="6" t="s">
        <v>21</v>
      </c>
      <c r="Y13" s="6" t="s">
        <v>22</v>
      </c>
      <c r="Z13" s="6" t="s">
        <v>21</v>
      </c>
      <c r="AA13" s="6" t="s">
        <v>22</v>
      </c>
      <c r="AB13" s="19"/>
      <c r="AG13" s="11"/>
      <c r="AH13" s="11"/>
      <c r="AI13" s="11"/>
      <c r="AJ13" s="51"/>
      <c r="AK13" s="11"/>
      <c r="AL13" s="11"/>
      <c r="BE13" s="4"/>
    </row>
    <row r="14" spans="1:57" ht="15.75" thickTop="1">
      <c r="A14" s="21">
        <v>1</v>
      </c>
      <c r="B14" s="22" t="s">
        <v>109</v>
      </c>
      <c r="C14" s="24" t="str">
        <f>VLOOKUP(B14,Reagents!$B$4:$E$55,2,FALSE)</f>
        <v>NaOH</v>
      </c>
      <c r="D14" s="24" t="str">
        <f>VLOOKUP(B14,Reagents!$B$4:$E$55,3,FALSE)</f>
        <v>1310-73-2</v>
      </c>
      <c r="E14" s="23">
        <v>1</v>
      </c>
      <c r="F14" s="24" t="str">
        <f>VLOOKUP(B14,Reagents!$B$4:$E$55,4,FALSE)</f>
        <v>kg</v>
      </c>
      <c r="H14" s="21">
        <v>1</v>
      </c>
      <c r="I14" s="22" t="s">
        <v>198</v>
      </c>
      <c r="J14" s="24">
        <f>VLOOKUP(I14,Reagents!$H$4:$J$33,2,FALSE)</f>
        <v>3.3000000000000002E-2</v>
      </c>
      <c r="K14" s="24" t="str">
        <f>VLOOKUP(I14,Reagents!$H$4:$J$33,3,FALSE)</f>
        <v>Mettler Toledo ML802E</v>
      </c>
      <c r="L14" s="35">
        <v>2000</v>
      </c>
      <c r="M14" s="13" t="s">
        <v>31</v>
      </c>
      <c r="N14" s="24">
        <f t="shared" ref="N14:N43" si="0">J14*(L14/60)</f>
        <v>1.1000000000000001</v>
      </c>
      <c r="O14" s="24" t="s">
        <v>32</v>
      </c>
      <c r="Q14" s="21">
        <v>1</v>
      </c>
      <c r="R14" s="14" t="s">
        <v>39</v>
      </c>
      <c r="S14" s="14"/>
      <c r="T14" s="13" t="str">
        <f>VLOOKUP(R14,Reagents!$L$4:$M$10,2,FALSE)</f>
        <v>----</v>
      </c>
      <c r="V14" s="21">
        <v>1</v>
      </c>
      <c r="W14" s="12" t="s">
        <v>39</v>
      </c>
      <c r="X14" s="32"/>
      <c r="Y14" s="32" t="s">
        <v>39</v>
      </c>
      <c r="Z14" s="13">
        <f>_xlfn.IFS(Y14="mL",X14/1000,Y14="uL",X14/1000000,Y14="L",X14,Y14="----",0)</f>
        <v>0</v>
      </c>
      <c r="AA14" s="13" t="s">
        <v>36</v>
      </c>
      <c r="AG14" s="34"/>
      <c r="AH14" s="34"/>
      <c r="AI14" s="34"/>
      <c r="AJ14" s="52"/>
      <c r="AK14" s="34"/>
      <c r="AL14" s="40"/>
      <c r="BE14" s="4"/>
    </row>
    <row r="15" spans="1:57">
      <c r="A15" s="21">
        <v>2</v>
      </c>
      <c r="B15" s="14" t="s">
        <v>39</v>
      </c>
      <c r="C15" s="24" t="str">
        <f>VLOOKUP(B15,Reagents!$B$4:$E$55,2,FALSE)</f>
        <v>----</v>
      </c>
      <c r="D15" s="24" t="str">
        <f>VLOOKUP(B15,Reagents!$B$4:$E$55,3,FALSE)</f>
        <v>----</v>
      </c>
      <c r="E15" s="15"/>
      <c r="F15" s="24" t="str">
        <f>VLOOKUP(B15,Reagents!$B$4:$E$55,4,FALSE)</f>
        <v>----</v>
      </c>
      <c r="H15" s="21">
        <v>2</v>
      </c>
      <c r="I15" s="14" t="s">
        <v>39</v>
      </c>
      <c r="J15" s="24">
        <f>VLOOKUP(I15,Reagents!$H$4:$J$33,2,FALSE)</f>
        <v>0</v>
      </c>
      <c r="K15" s="13" t="str">
        <f>VLOOKUP(I15,Reagents!$H$4:$J$33,3,FALSE)</f>
        <v>----</v>
      </c>
      <c r="L15" s="35"/>
      <c r="M15" s="13" t="s">
        <v>31</v>
      </c>
      <c r="N15" s="89">
        <f t="shared" si="0"/>
        <v>0</v>
      </c>
      <c r="O15" s="24" t="s">
        <v>32</v>
      </c>
      <c r="Q15" s="21">
        <v>2</v>
      </c>
      <c r="R15" s="14" t="s">
        <v>39</v>
      </c>
      <c r="S15" s="14"/>
      <c r="T15" s="13" t="str">
        <f>VLOOKUP(R15,Reagents!$L$4:$M$10,2,FALSE)</f>
        <v>----</v>
      </c>
      <c r="V15" s="21">
        <v>2</v>
      </c>
      <c r="W15" s="12" t="s">
        <v>39</v>
      </c>
      <c r="X15" s="32"/>
      <c r="Y15" s="32" t="s">
        <v>39</v>
      </c>
      <c r="Z15" s="13">
        <f>_xlfn.IFS(Y15="mL",X15/1000,Y15="uL",X15/1000000,Y15="L",X15,Y15="----",0)</f>
        <v>0</v>
      </c>
      <c r="AA15" s="13" t="s">
        <v>36</v>
      </c>
      <c r="AG15" s="34"/>
      <c r="AH15" s="34"/>
      <c r="AI15" s="34"/>
      <c r="AJ15" s="52"/>
      <c r="AK15" s="34"/>
      <c r="AL15" s="40"/>
      <c r="BE15" s="4"/>
    </row>
    <row r="16" spans="1:57">
      <c r="A16" s="21">
        <v>3</v>
      </c>
      <c r="B16" s="14" t="s">
        <v>39</v>
      </c>
      <c r="C16" s="24" t="str">
        <f>VLOOKUP(B16,Reagents!$B$4:$E$55,2,FALSE)</f>
        <v>----</v>
      </c>
      <c r="D16" s="24" t="str">
        <f>VLOOKUP(B16,Reagents!$B$4:$E$55,3,FALSE)</f>
        <v>----</v>
      </c>
      <c r="E16" s="15"/>
      <c r="F16" s="24" t="str">
        <f>VLOOKUP(B16,Reagents!$B$4:$E$55,4,FALSE)</f>
        <v>----</v>
      </c>
      <c r="H16" s="21">
        <v>3</v>
      </c>
      <c r="I16" s="14" t="s">
        <v>39</v>
      </c>
      <c r="J16" s="24">
        <f>VLOOKUP(I16,Reagents!$H$4:$J$33,2,FALSE)</f>
        <v>0</v>
      </c>
      <c r="K16" s="13" t="str">
        <f>VLOOKUP(I16,Reagents!$H$4:$J$33,3,FALSE)</f>
        <v>----</v>
      </c>
      <c r="L16" s="35"/>
      <c r="M16" s="13" t="s">
        <v>31</v>
      </c>
      <c r="N16" s="24">
        <f t="shared" si="0"/>
        <v>0</v>
      </c>
      <c r="O16" s="24" t="s">
        <v>32</v>
      </c>
      <c r="Q16" s="21">
        <v>3</v>
      </c>
      <c r="R16" s="14" t="s">
        <v>39</v>
      </c>
      <c r="S16" s="14"/>
      <c r="T16" s="13" t="str">
        <f>VLOOKUP(R16,Reagents!$L$4:$M$10,2,FALSE)</f>
        <v>----</v>
      </c>
      <c r="V16" s="21">
        <v>3</v>
      </c>
      <c r="W16" s="12" t="s">
        <v>39</v>
      </c>
      <c r="X16" s="32"/>
      <c r="Y16" s="32" t="s">
        <v>39</v>
      </c>
      <c r="Z16" s="13">
        <f t="shared" ref="Z16:Z43" si="1">_xlfn.IFS(Y16="mL",X16/1000,Y16="uL",X16/1000000,Y16="L",X16,Y16="----",0)</f>
        <v>0</v>
      </c>
      <c r="AA16" s="13" t="s">
        <v>36</v>
      </c>
      <c r="AG16" s="34"/>
      <c r="AH16" s="34"/>
      <c r="AI16" s="34"/>
      <c r="AJ16" s="52"/>
      <c r="AK16" s="34"/>
      <c r="AL16" s="40"/>
      <c r="BE16" s="4"/>
    </row>
    <row r="17" spans="1:57">
      <c r="A17" s="21">
        <v>4</v>
      </c>
      <c r="B17" s="14" t="s">
        <v>39</v>
      </c>
      <c r="C17" s="24" t="str">
        <f>VLOOKUP(B17,Reagents!$B$4:$E$55,2,FALSE)</f>
        <v>----</v>
      </c>
      <c r="D17" s="24" t="str">
        <f>VLOOKUP(B17,Reagents!$B$4:$E$55,3,FALSE)</f>
        <v>----</v>
      </c>
      <c r="E17" s="15"/>
      <c r="F17" s="24" t="str">
        <f>VLOOKUP(B17,Reagents!$B$4:$E$55,4,FALSE)</f>
        <v>----</v>
      </c>
      <c r="H17" s="21">
        <v>4</v>
      </c>
      <c r="I17" s="14" t="s">
        <v>39</v>
      </c>
      <c r="J17" s="24">
        <f>VLOOKUP(I17,Reagents!$H$4:$J$33,2,FALSE)</f>
        <v>0</v>
      </c>
      <c r="K17" s="13" t="str">
        <f>VLOOKUP(I17,Reagents!$H$4:$J$33,3,FALSE)</f>
        <v>----</v>
      </c>
      <c r="L17" s="35"/>
      <c r="M17" s="13" t="s">
        <v>31</v>
      </c>
      <c r="N17" s="24">
        <f t="shared" si="0"/>
        <v>0</v>
      </c>
      <c r="O17" s="24" t="s">
        <v>32</v>
      </c>
      <c r="Q17" s="21">
        <v>4</v>
      </c>
      <c r="R17" s="14" t="s">
        <v>39</v>
      </c>
      <c r="S17" s="14"/>
      <c r="T17" s="13" t="str">
        <f>VLOOKUP(R17,Reagents!$L$4:$M$10,2,FALSE)</f>
        <v>----</v>
      </c>
      <c r="V17" s="21">
        <v>4</v>
      </c>
      <c r="W17" s="12" t="s">
        <v>39</v>
      </c>
      <c r="X17" s="32"/>
      <c r="Y17" s="32" t="s">
        <v>39</v>
      </c>
      <c r="Z17" s="13">
        <f t="shared" si="1"/>
        <v>0</v>
      </c>
      <c r="AA17" s="13" t="s">
        <v>36</v>
      </c>
      <c r="AG17" s="34"/>
      <c r="AH17" s="34"/>
      <c r="AI17" s="34"/>
      <c r="AJ17" s="52"/>
      <c r="AK17" s="34"/>
      <c r="AL17" s="40"/>
      <c r="BE17" s="4"/>
    </row>
    <row r="18" spans="1:57" ht="15" customHeight="1">
      <c r="A18" s="21">
        <v>5</v>
      </c>
      <c r="B18" s="14" t="s">
        <v>39</v>
      </c>
      <c r="C18" s="24" t="str">
        <f>VLOOKUP(B18,Reagents!$B$4:$E$55,2,FALSE)</f>
        <v>----</v>
      </c>
      <c r="D18" s="24" t="str">
        <f>VLOOKUP(B18,Reagents!$B$4:$E$55,3,FALSE)</f>
        <v>----</v>
      </c>
      <c r="E18" s="15"/>
      <c r="F18" s="24" t="str">
        <f>VLOOKUP(B18,Reagents!$B$4:$E$55,4,FALSE)</f>
        <v>----</v>
      </c>
      <c r="H18" s="21">
        <v>5</v>
      </c>
      <c r="I18" s="14" t="s">
        <v>39</v>
      </c>
      <c r="J18" s="24">
        <f>VLOOKUP(I18,Reagents!$H$4:$J$33,2,FALSE)</f>
        <v>0</v>
      </c>
      <c r="K18" s="13" t="str">
        <f>VLOOKUP(I18,Reagents!$H$4:$J$33,3,FALSE)</f>
        <v>----</v>
      </c>
      <c r="L18" s="35"/>
      <c r="M18" s="13" t="s">
        <v>31</v>
      </c>
      <c r="N18" s="24">
        <f t="shared" si="0"/>
        <v>0</v>
      </c>
      <c r="O18" s="24" t="s">
        <v>32</v>
      </c>
      <c r="Q18" s="21">
        <v>5</v>
      </c>
      <c r="R18" s="14" t="s">
        <v>39</v>
      </c>
      <c r="S18" s="14"/>
      <c r="T18" s="13" t="str">
        <f>VLOOKUP(R18,Reagents!$L$4:$M$10,2,FALSE)</f>
        <v>----</v>
      </c>
      <c r="V18" s="21">
        <v>5</v>
      </c>
      <c r="W18" s="12" t="s">
        <v>39</v>
      </c>
      <c r="X18" s="32"/>
      <c r="Y18" s="32" t="s">
        <v>39</v>
      </c>
      <c r="Z18" s="13">
        <f t="shared" si="1"/>
        <v>0</v>
      </c>
      <c r="AA18" s="13" t="s">
        <v>36</v>
      </c>
      <c r="AG18" s="34"/>
      <c r="AH18" s="34"/>
      <c r="AI18" s="34"/>
      <c r="AJ18" s="52"/>
      <c r="AK18" s="34"/>
      <c r="AL18" s="40"/>
      <c r="BE18" s="4"/>
    </row>
    <row r="19" spans="1:57" ht="15" customHeight="1">
      <c r="A19" s="21">
        <v>6</v>
      </c>
      <c r="B19" s="14" t="s">
        <v>39</v>
      </c>
      <c r="C19" s="24" t="str">
        <f>VLOOKUP(B19,Reagents!$B$4:$E$55,2,FALSE)</f>
        <v>----</v>
      </c>
      <c r="D19" s="24" t="str">
        <f>VLOOKUP(B19,Reagents!$B$4:$E$55,3,FALSE)</f>
        <v>----</v>
      </c>
      <c r="E19" s="15"/>
      <c r="F19" s="24" t="str">
        <f>VLOOKUP(B19,Reagents!$B$4:$E$55,4,FALSE)</f>
        <v>----</v>
      </c>
      <c r="H19" s="21">
        <v>6</v>
      </c>
      <c r="I19" s="14" t="s">
        <v>39</v>
      </c>
      <c r="J19" s="24">
        <f>VLOOKUP(I19,Reagents!$H$4:$J$33,2,FALSE)</f>
        <v>0</v>
      </c>
      <c r="K19" s="13" t="str">
        <f>VLOOKUP(I19,Reagents!$H$4:$J$33,3,FALSE)</f>
        <v>----</v>
      </c>
      <c r="L19" s="35"/>
      <c r="M19" s="13" t="s">
        <v>31</v>
      </c>
      <c r="N19" s="24">
        <f t="shared" si="0"/>
        <v>0</v>
      </c>
      <c r="O19" s="24" t="s">
        <v>32</v>
      </c>
      <c r="Q19" s="21">
        <v>6</v>
      </c>
      <c r="R19" s="14" t="s">
        <v>39</v>
      </c>
      <c r="S19" s="14"/>
      <c r="T19" s="13" t="str">
        <f>VLOOKUP(R19,Reagents!$L$4:$M$10,2,FALSE)</f>
        <v>----</v>
      </c>
      <c r="V19" s="21">
        <v>6</v>
      </c>
      <c r="W19" s="12" t="s">
        <v>39</v>
      </c>
      <c r="X19" s="32"/>
      <c r="Y19" s="32" t="s">
        <v>39</v>
      </c>
      <c r="Z19" s="13">
        <f t="shared" si="1"/>
        <v>0</v>
      </c>
      <c r="AA19" s="13" t="s">
        <v>36</v>
      </c>
      <c r="AG19" s="34"/>
      <c r="AH19" s="34"/>
      <c r="AI19" s="34"/>
      <c r="AJ19" s="52"/>
      <c r="AK19" s="34"/>
      <c r="AL19" s="40"/>
      <c r="BE19" s="4"/>
    </row>
    <row r="20" spans="1:57" ht="15" customHeight="1">
      <c r="A20" s="21">
        <v>7</v>
      </c>
      <c r="B20" s="14" t="s">
        <v>39</v>
      </c>
      <c r="C20" s="24" t="str">
        <f>VLOOKUP(B20,Reagents!$B$4:$E$55,2,FALSE)</f>
        <v>----</v>
      </c>
      <c r="D20" s="24" t="str">
        <f>VLOOKUP(B20,Reagents!$B$4:$E$55,3,FALSE)</f>
        <v>----</v>
      </c>
      <c r="E20" s="15"/>
      <c r="F20" s="24" t="str">
        <f>VLOOKUP(B20,Reagents!$B$4:$E$55,4,FALSE)</f>
        <v>----</v>
      </c>
      <c r="H20" s="21">
        <v>7</v>
      </c>
      <c r="I20" s="14" t="s">
        <v>39</v>
      </c>
      <c r="J20" s="24">
        <f>VLOOKUP(I20,Reagents!$H$4:$J$33,2,FALSE)</f>
        <v>0</v>
      </c>
      <c r="K20" s="13" t="str">
        <f>VLOOKUP(I20,Reagents!$H$4:$J$33,3,FALSE)</f>
        <v>----</v>
      </c>
      <c r="L20" s="35"/>
      <c r="M20" s="13" t="s">
        <v>31</v>
      </c>
      <c r="N20" s="24">
        <f t="shared" si="0"/>
        <v>0</v>
      </c>
      <c r="O20" s="24" t="s">
        <v>32</v>
      </c>
      <c r="Q20" s="21">
        <v>7</v>
      </c>
      <c r="R20" s="14" t="s">
        <v>39</v>
      </c>
      <c r="S20" s="14"/>
      <c r="T20" s="13" t="str">
        <f>VLOOKUP(R20,Reagents!$L$4:$M$10,2,FALSE)</f>
        <v>----</v>
      </c>
      <c r="V20" s="21">
        <v>7</v>
      </c>
      <c r="W20" s="12" t="s">
        <v>39</v>
      </c>
      <c r="X20" s="32"/>
      <c r="Y20" s="32" t="s">
        <v>39</v>
      </c>
      <c r="Z20" s="13">
        <f t="shared" si="1"/>
        <v>0</v>
      </c>
      <c r="AA20" s="13" t="s">
        <v>36</v>
      </c>
      <c r="AG20" s="34"/>
      <c r="AH20" s="34"/>
      <c r="AI20" s="34"/>
      <c r="AJ20" s="52"/>
      <c r="AK20" s="34"/>
      <c r="AL20" s="40"/>
      <c r="BE20" s="4"/>
    </row>
    <row r="21" spans="1:57" ht="15" customHeight="1">
      <c r="A21" s="21">
        <v>8</v>
      </c>
      <c r="B21" s="14" t="s">
        <v>39</v>
      </c>
      <c r="C21" s="24" t="str">
        <f>VLOOKUP(B21,Reagents!$B$4:$E$55,2,FALSE)</f>
        <v>----</v>
      </c>
      <c r="D21" s="24" t="str">
        <f>VLOOKUP(B21,Reagents!$B$4:$E$55,3,FALSE)</f>
        <v>----</v>
      </c>
      <c r="E21" s="15"/>
      <c r="F21" s="24" t="str">
        <f>VLOOKUP(B21,Reagents!$B$4:$E$55,4,FALSE)</f>
        <v>----</v>
      </c>
      <c r="H21" s="21">
        <v>8</v>
      </c>
      <c r="I21" s="14" t="s">
        <v>39</v>
      </c>
      <c r="J21" s="24">
        <f>VLOOKUP(I21,Reagents!$H$4:$J$33,2,FALSE)</f>
        <v>0</v>
      </c>
      <c r="K21" s="13" t="str">
        <f>VLOOKUP(I21,Reagents!$H$4:$J$33,3,FALSE)</f>
        <v>----</v>
      </c>
      <c r="L21" s="35"/>
      <c r="M21" s="13" t="s">
        <v>31</v>
      </c>
      <c r="N21" s="24">
        <f t="shared" si="0"/>
        <v>0</v>
      </c>
      <c r="O21" s="24" t="s">
        <v>32</v>
      </c>
      <c r="Q21" s="21">
        <v>8</v>
      </c>
      <c r="R21" s="14" t="s">
        <v>39</v>
      </c>
      <c r="S21" s="14"/>
      <c r="T21" s="13" t="str">
        <f>VLOOKUP(R21,Reagents!$L$4:$M$10,2,FALSE)</f>
        <v>----</v>
      </c>
      <c r="V21" s="21">
        <v>8</v>
      </c>
      <c r="W21" s="12" t="s">
        <v>39</v>
      </c>
      <c r="X21" s="32"/>
      <c r="Y21" s="32" t="s">
        <v>39</v>
      </c>
      <c r="Z21" s="13">
        <f t="shared" si="1"/>
        <v>0</v>
      </c>
      <c r="AA21" s="13" t="s">
        <v>36</v>
      </c>
      <c r="AG21" s="34"/>
      <c r="AH21" s="34"/>
      <c r="AI21" s="34"/>
      <c r="AJ21" s="52"/>
      <c r="AK21" s="34"/>
      <c r="AL21" s="40"/>
      <c r="BE21" s="4"/>
    </row>
    <row r="22" spans="1:57" ht="15" customHeight="1">
      <c r="A22" s="21">
        <v>9</v>
      </c>
      <c r="B22" s="14" t="s">
        <v>39</v>
      </c>
      <c r="C22" s="24" t="str">
        <f>VLOOKUP(B22,Reagents!$B$4:$E$55,2,FALSE)</f>
        <v>----</v>
      </c>
      <c r="D22" s="24" t="str">
        <f>VLOOKUP(B22,Reagents!$B$4:$E$55,3,FALSE)</f>
        <v>----</v>
      </c>
      <c r="E22" s="15"/>
      <c r="F22" s="24" t="str">
        <f>VLOOKUP(B22,Reagents!$B$4:$E$55,4,FALSE)</f>
        <v>----</v>
      </c>
      <c r="H22" s="21">
        <v>9</v>
      </c>
      <c r="I22" s="14" t="s">
        <v>39</v>
      </c>
      <c r="J22" s="24">
        <f>VLOOKUP(I22,Reagents!$H$4:$J$33,2,FALSE)</f>
        <v>0</v>
      </c>
      <c r="K22" s="13" t="str">
        <f>VLOOKUP(I22,Reagents!$H$4:$J$33,3,FALSE)</f>
        <v>----</v>
      </c>
      <c r="L22" s="35"/>
      <c r="M22" s="13" t="s">
        <v>31</v>
      </c>
      <c r="N22" s="24">
        <f t="shared" si="0"/>
        <v>0</v>
      </c>
      <c r="O22" s="24" t="s">
        <v>32</v>
      </c>
      <c r="Q22" s="21">
        <v>9</v>
      </c>
      <c r="R22" s="14" t="s">
        <v>39</v>
      </c>
      <c r="S22" s="14"/>
      <c r="T22" s="13" t="str">
        <f>VLOOKUP(R22,Reagents!$L$4:$M$10,2,FALSE)</f>
        <v>----</v>
      </c>
      <c r="V22" s="21">
        <v>9</v>
      </c>
      <c r="W22" s="12" t="s">
        <v>39</v>
      </c>
      <c r="X22" s="32"/>
      <c r="Y22" s="32" t="s">
        <v>39</v>
      </c>
      <c r="Z22" s="13">
        <f t="shared" si="1"/>
        <v>0</v>
      </c>
      <c r="AA22" s="13" t="s">
        <v>36</v>
      </c>
      <c r="AG22" s="34"/>
      <c r="AH22" s="34"/>
      <c r="AI22" s="34"/>
      <c r="AJ22" s="52"/>
      <c r="AK22" s="34"/>
      <c r="AL22" s="40"/>
      <c r="BE22" s="4"/>
    </row>
    <row r="23" spans="1:57" ht="15" customHeight="1">
      <c r="A23" s="21">
        <v>10</v>
      </c>
      <c r="B23" s="14" t="s">
        <v>39</v>
      </c>
      <c r="C23" s="24" t="str">
        <f>VLOOKUP(B23,Reagents!$B$4:$E$55,2,FALSE)</f>
        <v>----</v>
      </c>
      <c r="D23" s="24" t="str">
        <f>VLOOKUP(B23,Reagents!$B$4:$E$55,3,FALSE)</f>
        <v>----</v>
      </c>
      <c r="E23" s="15"/>
      <c r="F23" s="24" t="str">
        <f>VLOOKUP(B23,Reagents!$B$4:$E$55,4,FALSE)</f>
        <v>----</v>
      </c>
      <c r="H23" s="21">
        <v>10</v>
      </c>
      <c r="I23" s="14" t="s">
        <v>39</v>
      </c>
      <c r="J23" s="24">
        <f>VLOOKUP(I23,Reagents!$H$4:$J$33,2,FALSE)</f>
        <v>0</v>
      </c>
      <c r="K23" s="13" t="str">
        <f>VLOOKUP(I23,Reagents!$H$4:$J$33,3,FALSE)</f>
        <v>----</v>
      </c>
      <c r="L23" s="35"/>
      <c r="M23" s="13" t="s">
        <v>31</v>
      </c>
      <c r="N23" s="24">
        <f t="shared" si="0"/>
        <v>0</v>
      </c>
      <c r="O23" s="24" t="s">
        <v>32</v>
      </c>
      <c r="Q23" s="21">
        <v>10</v>
      </c>
      <c r="R23" s="14" t="s">
        <v>39</v>
      </c>
      <c r="S23" s="14"/>
      <c r="T23" s="13" t="str">
        <f>VLOOKUP(R23,Reagents!$L$4:$M$10,2,FALSE)</f>
        <v>----</v>
      </c>
      <c r="V23" s="21">
        <v>10</v>
      </c>
      <c r="W23" s="12" t="s">
        <v>39</v>
      </c>
      <c r="X23" s="32"/>
      <c r="Y23" s="32" t="s">
        <v>39</v>
      </c>
      <c r="Z23" s="13">
        <f t="shared" si="1"/>
        <v>0</v>
      </c>
      <c r="AA23" s="13" t="s">
        <v>36</v>
      </c>
      <c r="AG23" s="34"/>
      <c r="AH23" s="34"/>
      <c r="AI23" s="34"/>
      <c r="AJ23" s="52"/>
      <c r="AK23" s="34"/>
      <c r="AL23" s="40"/>
      <c r="BE23" s="4"/>
    </row>
    <row r="24" spans="1:57" ht="15" customHeight="1">
      <c r="A24" s="21">
        <v>11</v>
      </c>
      <c r="B24" s="14" t="s">
        <v>39</v>
      </c>
      <c r="C24" s="24" t="str">
        <f>VLOOKUP(B24,Reagents!$B$4:$E$55,2,FALSE)</f>
        <v>----</v>
      </c>
      <c r="D24" s="24" t="str">
        <f>VLOOKUP(B24,Reagents!$B$4:$E$55,3,FALSE)</f>
        <v>----</v>
      </c>
      <c r="E24" s="15"/>
      <c r="F24" s="24" t="str">
        <f>VLOOKUP(B24,Reagents!$B$4:$E$55,4,FALSE)</f>
        <v>----</v>
      </c>
      <c r="H24" s="21">
        <v>11</v>
      </c>
      <c r="I24" s="14" t="s">
        <v>39</v>
      </c>
      <c r="J24" s="24">
        <f>VLOOKUP(I24,Reagents!$H$4:$J$33,2,FALSE)</f>
        <v>0</v>
      </c>
      <c r="K24" s="13" t="str">
        <f>VLOOKUP(I24,Reagents!$H$4:$J$33,3,FALSE)</f>
        <v>----</v>
      </c>
      <c r="L24" s="35"/>
      <c r="M24" s="13" t="s">
        <v>31</v>
      </c>
      <c r="N24" s="24">
        <f t="shared" si="0"/>
        <v>0</v>
      </c>
      <c r="O24" s="24" t="s">
        <v>32</v>
      </c>
      <c r="Q24" s="21">
        <v>11</v>
      </c>
      <c r="R24" s="14" t="s">
        <v>39</v>
      </c>
      <c r="S24" s="14"/>
      <c r="T24" s="13" t="str">
        <f>VLOOKUP(R24,Reagents!$L$4:$M$10,2,FALSE)</f>
        <v>----</v>
      </c>
      <c r="V24" s="21">
        <v>11</v>
      </c>
      <c r="W24" s="12" t="s">
        <v>39</v>
      </c>
      <c r="X24" s="32"/>
      <c r="Y24" s="32" t="s">
        <v>39</v>
      </c>
      <c r="Z24" s="13">
        <f t="shared" si="1"/>
        <v>0</v>
      </c>
      <c r="AA24" s="13" t="s">
        <v>36</v>
      </c>
      <c r="AG24" s="34"/>
      <c r="AH24" s="34"/>
      <c r="AI24" s="34"/>
      <c r="AJ24" s="52"/>
      <c r="AK24" s="34"/>
      <c r="AL24" s="40"/>
      <c r="BE24" s="4"/>
    </row>
    <row r="25" spans="1:57" ht="15" customHeight="1">
      <c r="A25" s="21">
        <v>12</v>
      </c>
      <c r="B25" s="14" t="s">
        <v>39</v>
      </c>
      <c r="C25" s="24" t="str">
        <f>VLOOKUP(B25,Reagents!$B$4:$E$55,2,FALSE)</f>
        <v>----</v>
      </c>
      <c r="D25" s="24" t="str">
        <f>VLOOKUP(B25,Reagents!$B$4:$E$55,3,FALSE)</f>
        <v>----</v>
      </c>
      <c r="E25" s="15"/>
      <c r="F25" s="24" t="str">
        <f>VLOOKUP(B25,Reagents!$B$4:$E$55,4,FALSE)</f>
        <v>----</v>
      </c>
      <c r="H25" s="21">
        <v>12</v>
      </c>
      <c r="I25" s="14" t="s">
        <v>39</v>
      </c>
      <c r="J25" s="24">
        <f>VLOOKUP(I25,Reagents!$H$4:$J$33,2,FALSE)</f>
        <v>0</v>
      </c>
      <c r="K25" s="13" t="str">
        <f>VLOOKUP(I25,Reagents!$H$4:$J$33,3,FALSE)</f>
        <v>----</v>
      </c>
      <c r="L25" s="35"/>
      <c r="M25" s="13" t="s">
        <v>31</v>
      </c>
      <c r="N25" s="24">
        <f t="shared" si="0"/>
        <v>0</v>
      </c>
      <c r="O25" s="24" t="s">
        <v>32</v>
      </c>
      <c r="Q25" s="21">
        <v>12</v>
      </c>
      <c r="R25" s="14" t="s">
        <v>39</v>
      </c>
      <c r="S25" s="14"/>
      <c r="T25" s="13" t="str">
        <f>VLOOKUP(R25,Reagents!$L$4:$M$10,2,FALSE)</f>
        <v>----</v>
      </c>
      <c r="V25" s="21">
        <v>12</v>
      </c>
      <c r="W25" s="12" t="s">
        <v>39</v>
      </c>
      <c r="X25" s="32"/>
      <c r="Y25" s="32" t="s">
        <v>39</v>
      </c>
      <c r="Z25" s="13">
        <f t="shared" si="1"/>
        <v>0</v>
      </c>
      <c r="AA25" s="13" t="s">
        <v>36</v>
      </c>
      <c r="AG25" s="34"/>
      <c r="AH25" s="34"/>
      <c r="AI25" s="34"/>
      <c r="AJ25" s="52"/>
      <c r="AK25" s="34"/>
      <c r="AL25" s="40"/>
      <c r="BE25" s="4"/>
    </row>
    <row r="26" spans="1:57" ht="15" customHeight="1">
      <c r="A26" s="21">
        <v>13</v>
      </c>
      <c r="B26" s="14" t="s">
        <v>39</v>
      </c>
      <c r="C26" s="24" t="str">
        <f>VLOOKUP(B26,Reagents!$B$4:$E$55,2,FALSE)</f>
        <v>----</v>
      </c>
      <c r="D26" s="24" t="str">
        <f>VLOOKUP(B26,Reagents!$B$4:$E$55,3,FALSE)</f>
        <v>----</v>
      </c>
      <c r="E26" s="15"/>
      <c r="F26" s="24" t="str">
        <f>VLOOKUP(B26,Reagents!$B$4:$E$55,4,FALSE)</f>
        <v>----</v>
      </c>
      <c r="H26" s="21">
        <v>13</v>
      </c>
      <c r="I26" s="14" t="s">
        <v>39</v>
      </c>
      <c r="J26" s="24">
        <f>VLOOKUP(I26,Reagents!$H$4:$J$33,2,FALSE)</f>
        <v>0</v>
      </c>
      <c r="K26" s="13" t="str">
        <f>VLOOKUP(I26,Reagents!$H$4:$J$33,3,FALSE)</f>
        <v>----</v>
      </c>
      <c r="L26" s="35"/>
      <c r="M26" s="13" t="s">
        <v>31</v>
      </c>
      <c r="N26" s="24">
        <f t="shared" si="0"/>
        <v>0</v>
      </c>
      <c r="O26" s="24" t="s">
        <v>32</v>
      </c>
      <c r="Q26" s="21">
        <v>13</v>
      </c>
      <c r="R26" s="14" t="s">
        <v>39</v>
      </c>
      <c r="S26" s="14"/>
      <c r="T26" s="13" t="str">
        <f>VLOOKUP(R26,Reagents!$L$4:$M$10,2,FALSE)</f>
        <v>----</v>
      </c>
      <c r="V26" s="21">
        <v>13</v>
      </c>
      <c r="W26" s="12" t="s">
        <v>39</v>
      </c>
      <c r="X26" s="32"/>
      <c r="Y26" s="32" t="s">
        <v>39</v>
      </c>
      <c r="Z26" s="13">
        <f t="shared" si="1"/>
        <v>0</v>
      </c>
      <c r="AA26" s="13" t="s">
        <v>36</v>
      </c>
      <c r="AG26" s="34"/>
      <c r="AH26" s="34"/>
      <c r="AI26" s="34"/>
      <c r="AJ26" s="52"/>
      <c r="AK26" s="34"/>
      <c r="AL26" s="40"/>
      <c r="BE26" s="4"/>
    </row>
    <row r="27" spans="1:57" ht="15" customHeight="1">
      <c r="A27" s="21">
        <v>14</v>
      </c>
      <c r="B27" s="14" t="s">
        <v>39</v>
      </c>
      <c r="C27" s="24" t="str">
        <f>VLOOKUP(B27,Reagents!$B$4:$E$55,2,FALSE)</f>
        <v>----</v>
      </c>
      <c r="D27" s="24" t="str">
        <f>VLOOKUP(B27,Reagents!$B$4:$E$55,3,FALSE)</f>
        <v>----</v>
      </c>
      <c r="E27" s="15"/>
      <c r="F27" s="24" t="str">
        <f>VLOOKUP(B27,Reagents!$B$4:$E$55,4,FALSE)</f>
        <v>----</v>
      </c>
      <c r="H27" s="21">
        <v>14</v>
      </c>
      <c r="I27" s="14" t="s">
        <v>39</v>
      </c>
      <c r="J27" s="24">
        <f>VLOOKUP(I27,Reagents!$H$4:$J$33,2,FALSE)</f>
        <v>0</v>
      </c>
      <c r="K27" s="13" t="str">
        <f>VLOOKUP(I27,Reagents!$H$4:$J$33,3,FALSE)</f>
        <v>----</v>
      </c>
      <c r="L27" s="35"/>
      <c r="M27" s="13" t="s">
        <v>31</v>
      </c>
      <c r="N27" s="24">
        <f t="shared" si="0"/>
        <v>0</v>
      </c>
      <c r="O27" s="24" t="s">
        <v>32</v>
      </c>
      <c r="Q27" s="21">
        <v>14</v>
      </c>
      <c r="R27" s="14" t="s">
        <v>39</v>
      </c>
      <c r="S27" s="14"/>
      <c r="T27" s="13" t="str">
        <f>VLOOKUP(R27,Reagents!$L$4:$M$10,2,FALSE)</f>
        <v>----</v>
      </c>
      <c r="V27" s="21">
        <v>14</v>
      </c>
      <c r="W27" s="12" t="s">
        <v>39</v>
      </c>
      <c r="X27" s="32"/>
      <c r="Y27" s="32" t="s">
        <v>39</v>
      </c>
      <c r="Z27" s="13">
        <f t="shared" si="1"/>
        <v>0</v>
      </c>
      <c r="AA27" s="13" t="s">
        <v>36</v>
      </c>
      <c r="AG27" s="34"/>
      <c r="AH27" s="34"/>
      <c r="AI27" s="34"/>
      <c r="AJ27" s="52"/>
      <c r="AK27" s="34"/>
      <c r="AL27" s="40"/>
      <c r="BE27" s="4"/>
    </row>
    <row r="28" spans="1:57" ht="15" customHeight="1">
      <c r="A28" s="21">
        <v>15</v>
      </c>
      <c r="B28" s="14" t="s">
        <v>39</v>
      </c>
      <c r="C28" s="24" t="str">
        <f>VLOOKUP(B28,Reagents!$B$4:$E$55,2,FALSE)</f>
        <v>----</v>
      </c>
      <c r="D28" s="24" t="str">
        <f>VLOOKUP(B28,Reagents!$B$4:$E$55,3,FALSE)</f>
        <v>----</v>
      </c>
      <c r="E28" s="15"/>
      <c r="F28" s="24" t="str">
        <f>VLOOKUP(B28,Reagents!$B$4:$E$55,4,FALSE)</f>
        <v>----</v>
      </c>
      <c r="H28" s="21">
        <v>15</v>
      </c>
      <c r="I28" s="14" t="s">
        <v>39</v>
      </c>
      <c r="J28" s="24">
        <f>VLOOKUP(I28,Reagents!$H$4:$J$33,2,FALSE)</f>
        <v>0</v>
      </c>
      <c r="K28" s="13" t="str">
        <f>VLOOKUP(I28,Reagents!$H$4:$J$33,3,FALSE)</f>
        <v>----</v>
      </c>
      <c r="L28" s="35"/>
      <c r="M28" s="13" t="s">
        <v>31</v>
      </c>
      <c r="N28" s="24">
        <f t="shared" si="0"/>
        <v>0</v>
      </c>
      <c r="O28" s="24" t="s">
        <v>32</v>
      </c>
      <c r="Q28" s="21">
        <v>15</v>
      </c>
      <c r="R28" s="14" t="s">
        <v>39</v>
      </c>
      <c r="S28" s="14"/>
      <c r="T28" s="13" t="str">
        <f>VLOOKUP(R28,Reagents!$L$4:$M$10,2,FALSE)</f>
        <v>----</v>
      </c>
      <c r="V28" s="21">
        <v>15</v>
      </c>
      <c r="W28" s="12" t="s">
        <v>39</v>
      </c>
      <c r="X28" s="32"/>
      <c r="Y28" s="32" t="s">
        <v>39</v>
      </c>
      <c r="Z28" s="13">
        <f t="shared" si="1"/>
        <v>0</v>
      </c>
      <c r="AA28" s="13" t="s">
        <v>36</v>
      </c>
      <c r="AG28" s="34"/>
      <c r="AH28" s="34"/>
      <c r="AI28" s="34"/>
      <c r="AJ28" s="52"/>
      <c r="AK28" s="34"/>
      <c r="AL28" s="40"/>
      <c r="BE28" s="4"/>
    </row>
    <row r="29" spans="1:57">
      <c r="A29" s="21">
        <v>16</v>
      </c>
      <c r="B29" s="14" t="s">
        <v>39</v>
      </c>
      <c r="C29" s="24" t="str">
        <f>VLOOKUP(B29,Reagents!$B$4:$E$55,2,FALSE)</f>
        <v>----</v>
      </c>
      <c r="D29" s="24" t="str">
        <f>VLOOKUP(B29,Reagents!$B$4:$E$55,3,FALSE)</f>
        <v>----</v>
      </c>
      <c r="E29" s="15"/>
      <c r="F29" s="24" t="str">
        <f>VLOOKUP(B29,Reagents!$B$4:$E$55,4,FALSE)</f>
        <v>----</v>
      </c>
      <c r="H29" s="21">
        <v>16</v>
      </c>
      <c r="I29" s="14" t="s">
        <v>39</v>
      </c>
      <c r="J29" s="24">
        <f>VLOOKUP(I29,Reagents!$H$4:$J$33,2,FALSE)</f>
        <v>0</v>
      </c>
      <c r="K29" s="13" t="str">
        <f>VLOOKUP(I29,Reagents!$H$4:$J$33,3,FALSE)</f>
        <v>----</v>
      </c>
      <c r="L29" s="35"/>
      <c r="M29" s="13" t="s">
        <v>31</v>
      </c>
      <c r="N29" s="24">
        <f t="shared" si="0"/>
        <v>0</v>
      </c>
      <c r="O29" s="24" t="s">
        <v>32</v>
      </c>
      <c r="Q29" s="21">
        <v>16</v>
      </c>
      <c r="R29" s="14" t="s">
        <v>39</v>
      </c>
      <c r="S29" s="14"/>
      <c r="T29" s="13" t="str">
        <f>VLOOKUP(R29,Reagents!$L$4:$M$10,2,FALSE)</f>
        <v>----</v>
      </c>
      <c r="V29" s="21">
        <v>16</v>
      </c>
      <c r="W29" s="12" t="s">
        <v>39</v>
      </c>
      <c r="X29" s="32"/>
      <c r="Y29" s="32" t="s">
        <v>39</v>
      </c>
      <c r="Z29" s="13">
        <f t="shared" si="1"/>
        <v>0</v>
      </c>
      <c r="AA29" s="13" t="s">
        <v>36</v>
      </c>
      <c r="AG29" s="34"/>
      <c r="AH29" s="34"/>
      <c r="AI29" s="34"/>
      <c r="AJ29" s="52"/>
      <c r="AK29" s="34"/>
      <c r="AL29" s="40"/>
      <c r="BE29" s="4"/>
    </row>
    <row r="30" spans="1:57" ht="15" customHeight="1">
      <c r="A30" s="21">
        <v>17</v>
      </c>
      <c r="B30" s="14" t="s">
        <v>39</v>
      </c>
      <c r="C30" s="24" t="str">
        <f>VLOOKUP(B30,Reagents!$B$4:$E$55,2,FALSE)</f>
        <v>----</v>
      </c>
      <c r="D30" s="24" t="str">
        <f>VLOOKUP(B30,Reagents!$B$4:$E$55,3,FALSE)</f>
        <v>----</v>
      </c>
      <c r="E30" s="15"/>
      <c r="F30" s="24" t="str">
        <f>VLOOKUP(B30,Reagents!$B$4:$E$55,4,FALSE)</f>
        <v>----</v>
      </c>
      <c r="H30" s="21">
        <v>17</v>
      </c>
      <c r="I30" s="14" t="s">
        <v>39</v>
      </c>
      <c r="J30" s="24">
        <f>VLOOKUP(I30,Reagents!$H$4:$J$33,2,FALSE)</f>
        <v>0</v>
      </c>
      <c r="K30" s="13" t="str">
        <f>VLOOKUP(I30,Reagents!$H$4:$J$33,3,FALSE)</f>
        <v>----</v>
      </c>
      <c r="L30" s="35"/>
      <c r="M30" s="13" t="s">
        <v>31</v>
      </c>
      <c r="N30" s="24">
        <f t="shared" si="0"/>
        <v>0</v>
      </c>
      <c r="O30" s="24" t="s">
        <v>32</v>
      </c>
      <c r="Q30" s="21">
        <v>17</v>
      </c>
      <c r="R30" s="14" t="s">
        <v>39</v>
      </c>
      <c r="S30" s="14"/>
      <c r="T30" s="13" t="str">
        <f>VLOOKUP(R30,Reagents!$L$4:$M$10,2,FALSE)</f>
        <v>----</v>
      </c>
      <c r="V30" s="21">
        <v>17</v>
      </c>
      <c r="W30" s="12" t="s">
        <v>39</v>
      </c>
      <c r="X30" s="32"/>
      <c r="Y30" s="32" t="s">
        <v>39</v>
      </c>
      <c r="Z30" s="13">
        <f t="shared" si="1"/>
        <v>0</v>
      </c>
      <c r="AA30" s="13" t="s">
        <v>36</v>
      </c>
      <c r="AG30" s="34"/>
      <c r="AH30" s="34"/>
      <c r="AI30" s="34"/>
      <c r="AJ30" s="52"/>
      <c r="AK30" s="34"/>
      <c r="AL30" s="40"/>
      <c r="BE30" s="4"/>
    </row>
    <row r="31" spans="1:57" ht="15" customHeight="1">
      <c r="A31" s="21">
        <v>18</v>
      </c>
      <c r="B31" s="14" t="s">
        <v>39</v>
      </c>
      <c r="C31" s="24" t="str">
        <f>VLOOKUP(B31,Reagents!$B$4:$E$55,2,FALSE)</f>
        <v>----</v>
      </c>
      <c r="D31" s="24" t="str">
        <f>VLOOKUP(B31,Reagents!$B$4:$E$55,3,FALSE)</f>
        <v>----</v>
      </c>
      <c r="E31" s="15"/>
      <c r="F31" s="24" t="str">
        <f>VLOOKUP(B31,Reagents!$B$4:$E$55,4,FALSE)</f>
        <v>----</v>
      </c>
      <c r="H31" s="21">
        <v>18</v>
      </c>
      <c r="I31" s="14" t="s">
        <v>39</v>
      </c>
      <c r="J31" s="24">
        <f>VLOOKUP(I31,Reagents!$H$4:$J$33,2,FALSE)</f>
        <v>0</v>
      </c>
      <c r="K31" s="13" t="str">
        <f>VLOOKUP(I31,Reagents!$H$4:$J$33,3,FALSE)</f>
        <v>----</v>
      </c>
      <c r="L31" s="35"/>
      <c r="M31" s="13" t="s">
        <v>31</v>
      </c>
      <c r="N31" s="24">
        <f t="shared" si="0"/>
        <v>0</v>
      </c>
      <c r="O31" s="24" t="s">
        <v>32</v>
      </c>
      <c r="Q31" s="21">
        <v>18</v>
      </c>
      <c r="R31" s="14" t="s">
        <v>39</v>
      </c>
      <c r="S31" s="14"/>
      <c r="T31" s="13" t="str">
        <f>VLOOKUP(R31,Reagents!$L$4:$M$10,2,FALSE)</f>
        <v>----</v>
      </c>
      <c r="V31" s="21">
        <v>18</v>
      </c>
      <c r="W31" s="12" t="s">
        <v>39</v>
      </c>
      <c r="X31" s="32"/>
      <c r="Y31" s="32" t="s">
        <v>39</v>
      </c>
      <c r="Z31" s="13">
        <f t="shared" si="1"/>
        <v>0</v>
      </c>
      <c r="AA31" s="13" t="s">
        <v>36</v>
      </c>
      <c r="AG31" s="34"/>
      <c r="AH31" s="34"/>
      <c r="AI31" s="34"/>
      <c r="AJ31" s="52"/>
      <c r="AK31" s="34"/>
      <c r="AL31" s="40"/>
      <c r="BE31" s="4"/>
    </row>
    <row r="32" spans="1:57" ht="15" customHeight="1">
      <c r="A32" s="21">
        <v>19</v>
      </c>
      <c r="B32" s="14" t="s">
        <v>39</v>
      </c>
      <c r="C32" s="24" t="str">
        <f>VLOOKUP(B32,Reagents!$B$4:$E$55,2,FALSE)</f>
        <v>----</v>
      </c>
      <c r="D32" s="24" t="str">
        <f>VLOOKUP(B32,Reagents!$B$4:$E$55,3,FALSE)</f>
        <v>----</v>
      </c>
      <c r="E32" s="15"/>
      <c r="F32" s="24" t="str">
        <f>VLOOKUP(B32,Reagents!$B$4:$E$55,4,FALSE)</f>
        <v>----</v>
      </c>
      <c r="H32" s="21">
        <v>19</v>
      </c>
      <c r="I32" s="14" t="s">
        <v>39</v>
      </c>
      <c r="J32" s="24">
        <f>VLOOKUP(I32,Reagents!$H$4:$J$33,2,FALSE)</f>
        <v>0</v>
      </c>
      <c r="K32" s="13" t="str">
        <f>VLOOKUP(I32,Reagents!$H$4:$J$33,3,FALSE)</f>
        <v>----</v>
      </c>
      <c r="L32" s="35"/>
      <c r="M32" s="13" t="s">
        <v>31</v>
      </c>
      <c r="N32" s="24">
        <f t="shared" si="0"/>
        <v>0</v>
      </c>
      <c r="O32" s="24" t="s">
        <v>32</v>
      </c>
      <c r="Q32" s="21">
        <v>19</v>
      </c>
      <c r="R32" s="14" t="s">
        <v>39</v>
      </c>
      <c r="S32" s="14"/>
      <c r="T32" s="13" t="str">
        <f>VLOOKUP(R32,Reagents!$L$4:$M$10,2,FALSE)</f>
        <v>----</v>
      </c>
      <c r="V32" s="21">
        <v>19</v>
      </c>
      <c r="W32" s="12" t="s">
        <v>39</v>
      </c>
      <c r="X32" s="32"/>
      <c r="Y32" s="32" t="s">
        <v>39</v>
      </c>
      <c r="Z32" s="13">
        <f t="shared" si="1"/>
        <v>0</v>
      </c>
      <c r="AA32" s="13" t="s">
        <v>36</v>
      </c>
      <c r="AG32" s="34"/>
      <c r="AH32" s="34"/>
      <c r="AI32" s="34"/>
      <c r="AJ32" s="52"/>
      <c r="AK32" s="34"/>
      <c r="AL32" s="40"/>
      <c r="BE32" s="4"/>
    </row>
    <row r="33" spans="1:57" ht="15" customHeight="1">
      <c r="A33" s="21">
        <v>20</v>
      </c>
      <c r="B33" s="14" t="s">
        <v>39</v>
      </c>
      <c r="C33" s="24" t="str">
        <f>VLOOKUP(B33,Reagents!$B$4:$E$55,2,FALSE)</f>
        <v>----</v>
      </c>
      <c r="D33" s="24" t="str">
        <f>VLOOKUP(B33,Reagents!$B$4:$E$55,3,FALSE)</f>
        <v>----</v>
      </c>
      <c r="E33" s="15"/>
      <c r="F33" s="24" t="str">
        <f>VLOOKUP(B33,Reagents!$B$4:$E$55,4,FALSE)</f>
        <v>----</v>
      </c>
      <c r="H33" s="21">
        <v>20</v>
      </c>
      <c r="I33" s="14" t="s">
        <v>39</v>
      </c>
      <c r="J33" s="24">
        <f>VLOOKUP(I33,Reagents!$H$4:$J$33,2,FALSE)</f>
        <v>0</v>
      </c>
      <c r="K33" s="13" t="str">
        <f>VLOOKUP(I33,Reagents!$H$4:$J$33,3,FALSE)</f>
        <v>----</v>
      </c>
      <c r="L33" s="35"/>
      <c r="M33" s="13" t="s">
        <v>31</v>
      </c>
      <c r="N33" s="24">
        <f t="shared" si="0"/>
        <v>0</v>
      </c>
      <c r="O33" s="24" t="s">
        <v>32</v>
      </c>
      <c r="Q33" s="21">
        <v>20</v>
      </c>
      <c r="R33" s="14" t="s">
        <v>39</v>
      </c>
      <c r="S33" s="14"/>
      <c r="T33" s="13" t="str">
        <f>VLOOKUP(R33,Reagents!$L$4:$M$10,2,FALSE)</f>
        <v>----</v>
      </c>
      <c r="V33" s="21">
        <v>20</v>
      </c>
      <c r="W33" s="12" t="s">
        <v>39</v>
      </c>
      <c r="X33" s="32"/>
      <c r="Y33" s="32" t="s">
        <v>39</v>
      </c>
      <c r="Z33" s="13">
        <f t="shared" si="1"/>
        <v>0</v>
      </c>
      <c r="AA33" s="13" t="s">
        <v>36</v>
      </c>
      <c r="AG33" s="34"/>
      <c r="AH33" s="34"/>
      <c r="AI33" s="34"/>
      <c r="AJ33" s="52"/>
      <c r="AK33" s="34"/>
      <c r="AL33" s="40"/>
      <c r="BE33" s="4"/>
    </row>
    <row r="34" spans="1:57" ht="15" customHeight="1">
      <c r="A34" s="21">
        <v>21</v>
      </c>
      <c r="B34" s="14" t="s">
        <v>39</v>
      </c>
      <c r="C34" s="24" t="str">
        <f>VLOOKUP(B34,Reagents!$B$4:$E$55,2,FALSE)</f>
        <v>----</v>
      </c>
      <c r="D34" s="24" t="str">
        <f>VLOOKUP(B34,Reagents!$B$4:$E$55,3,FALSE)</f>
        <v>----</v>
      </c>
      <c r="E34" s="15"/>
      <c r="F34" s="24" t="str">
        <f>VLOOKUP(B34,Reagents!$B$4:$E$55,4,FALSE)</f>
        <v>----</v>
      </c>
      <c r="H34" s="21">
        <v>21</v>
      </c>
      <c r="I34" s="14" t="s">
        <v>39</v>
      </c>
      <c r="J34" s="24">
        <f>VLOOKUP(I34,Reagents!$H$4:$J$33,2,FALSE)</f>
        <v>0</v>
      </c>
      <c r="K34" s="13" t="str">
        <f>VLOOKUP(I34,Reagents!$H$4:$J$33,3,FALSE)</f>
        <v>----</v>
      </c>
      <c r="L34" s="35"/>
      <c r="M34" s="13" t="s">
        <v>31</v>
      </c>
      <c r="N34" s="24">
        <f t="shared" si="0"/>
        <v>0</v>
      </c>
      <c r="O34" s="24" t="s">
        <v>32</v>
      </c>
      <c r="Q34" s="21">
        <v>21</v>
      </c>
      <c r="R34" s="14" t="s">
        <v>39</v>
      </c>
      <c r="S34" s="14"/>
      <c r="T34" s="13" t="str">
        <f>VLOOKUP(R34,Reagents!$L$4:$M$10,2,FALSE)</f>
        <v>----</v>
      </c>
      <c r="V34" s="21">
        <v>21</v>
      </c>
      <c r="W34" s="12" t="s">
        <v>39</v>
      </c>
      <c r="X34" s="32"/>
      <c r="Y34" s="32" t="s">
        <v>39</v>
      </c>
      <c r="Z34" s="13">
        <f t="shared" si="1"/>
        <v>0</v>
      </c>
      <c r="AA34" s="13" t="s">
        <v>36</v>
      </c>
      <c r="AG34" s="34"/>
      <c r="AH34" s="34"/>
      <c r="AI34" s="34"/>
      <c r="AJ34" s="52"/>
      <c r="AK34" s="34"/>
      <c r="AL34" s="40"/>
      <c r="BE34" s="4"/>
    </row>
    <row r="35" spans="1:57" ht="15" customHeight="1">
      <c r="A35" s="21">
        <v>22</v>
      </c>
      <c r="B35" s="14" t="s">
        <v>39</v>
      </c>
      <c r="C35" s="24" t="str">
        <f>VLOOKUP(B35,Reagents!$B$4:$E$55,2,FALSE)</f>
        <v>----</v>
      </c>
      <c r="D35" s="24" t="str">
        <f>VLOOKUP(B35,Reagents!$B$4:$E$55,3,FALSE)</f>
        <v>----</v>
      </c>
      <c r="E35" s="15"/>
      <c r="F35" s="24" t="str">
        <f>VLOOKUP(B35,Reagents!$B$4:$E$55,4,FALSE)</f>
        <v>----</v>
      </c>
      <c r="H35" s="21">
        <v>22</v>
      </c>
      <c r="I35" s="14" t="s">
        <v>39</v>
      </c>
      <c r="J35" s="24">
        <f>VLOOKUP(I35,Reagents!$H$4:$J$33,2,FALSE)</f>
        <v>0</v>
      </c>
      <c r="K35" s="13" t="str">
        <f>VLOOKUP(I35,Reagents!$H$4:$J$33,3,FALSE)</f>
        <v>----</v>
      </c>
      <c r="L35" s="35"/>
      <c r="M35" s="13" t="s">
        <v>31</v>
      </c>
      <c r="N35" s="24">
        <f t="shared" si="0"/>
        <v>0</v>
      </c>
      <c r="O35" s="24" t="s">
        <v>32</v>
      </c>
      <c r="Q35" s="21">
        <v>22</v>
      </c>
      <c r="R35" s="14" t="s">
        <v>39</v>
      </c>
      <c r="S35" s="14"/>
      <c r="T35" s="13" t="str">
        <f>VLOOKUP(R35,Reagents!$L$4:$M$10,2,FALSE)</f>
        <v>----</v>
      </c>
      <c r="V35" s="21">
        <v>22</v>
      </c>
      <c r="W35" s="12" t="s">
        <v>39</v>
      </c>
      <c r="X35" s="32"/>
      <c r="Y35" s="32" t="s">
        <v>39</v>
      </c>
      <c r="Z35" s="13">
        <f t="shared" si="1"/>
        <v>0</v>
      </c>
      <c r="AA35" s="13" t="s">
        <v>36</v>
      </c>
      <c r="AG35" s="34"/>
      <c r="AH35" s="34"/>
      <c r="AI35" s="34"/>
      <c r="AJ35" s="52"/>
      <c r="AK35" s="34"/>
      <c r="AL35" s="40"/>
      <c r="BE35" s="4"/>
    </row>
    <row r="36" spans="1:57">
      <c r="A36" s="21">
        <v>23</v>
      </c>
      <c r="B36" s="14" t="s">
        <v>39</v>
      </c>
      <c r="C36" s="24" t="str">
        <f>VLOOKUP(B36,Reagents!$B$4:$E$55,2,FALSE)</f>
        <v>----</v>
      </c>
      <c r="D36" s="24" t="str">
        <f>VLOOKUP(B36,Reagents!$B$4:$E$55,3,FALSE)</f>
        <v>----</v>
      </c>
      <c r="E36" s="15"/>
      <c r="F36" s="24" t="str">
        <f>VLOOKUP(B36,Reagents!$B$4:$E$55,4,FALSE)</f>
        <v>----</v>
      </c>
      <c r="H36" s="21">
        <v>23</v>
      </c>
      <c r="I36" s="14" t="s">
        <v>39</v>
      </c>
      <c r="J36" s="24">
        <f>VLOOKUP(I36,Reagents!$H$4:$J$33,2,FALSE)</f>
        <v>0</v>
      </c>
      <c r="K36" s="13" t="str">
        <f>VLOOKUP(I36,Reagents!$H$4:$J$33,3,FALSE)</f>
        <v>----</v>
      </c>
      <c r="L36" s="35"/>
      <c r="M36" s="13" t="s">
        <v>31</v>
      </c>
      <c r="N36" s="24">
        <f t="shared" si="0"/>
        <v>0</v>
      </c>
      <c r="O36" s="24" t="s">
        <v>32</v>
      </c>
      <c r="Q36" s="21">
        <v>23</v>
      </c>
      <c r="R36" s="14" t="s">
        <v>39</v>
      </c>
      <c r="S36" s="14"/>
      <c r="T36" s="13" t="str">
        <f>VLOOKUP(R36,Reagents!$L$4:$M$10,2,FALSE)</f>
        <v>----</v>
      </c>
      <c r="V36" s="21">
        <v>23</v>
      </c>
      <c r="W36" s="12" t="s">
        <v>39</v>
      </c>
      <c r="X36" s="32"/>
      <c r="Y36" s="32" t="s">
        <v>39</v>
      </c>
      <c r="Z36" s="13">
        <f t="shared" si="1"/>
        <v>0</v>
      </c>
      <c r="AA36" s="13" t="s">
        <v>36</v>
      </c>
      <c r="AG36" s="34"/>
      <c r="AH36" s="34"/>
      <c r="AI36" s="34"/>
      <c r="AJ36" s="52"/>
      <c r="AK36" s="34"/>
      <c r="AL36" s="40"/>
      <c r="BE36" s="4"/>
    </row>
    <row r="37" spans="1:57">
      <c r="A37" s="21">
        <v>24</v>
      </c>
      <c r="B37" s="14" t="s">
        <v>39</v>
      </c>
      <c r="C37" s="24" t="str">
        <f>VLOOKUP(B37,Reagents!$B$4:$E$55,2,FALSE)</f>
        <v>----</v>
      </c>
      <c r="D37" s="24" t="str">
        <f>VLOOKUP(B37,Reagents!$B$4:$E$55,3,FALSE)</f>
        <v>----</v>
      </c>
      <c r="E37" s="15"/>
      <c r="F37" s="24" t="str">
        <f>VLOOKUP(B37,Reagents!$B$4:$E$55,4,FALSE)</f>
        <v>----</v>
      </c>
      <c r="H37" s="21">
        <v>24</v>
      </c>
      <c r="I37" s="14" t="s">
        <v>39</v>
      </c>
      <c r="J37" s="24">
        <f>VLOOKUP(I37,Reagents!$H$4:$J$33,2,FALSE)</f>
        <v>0</v>
      </c>
      <c r="K37" s="13" t="str">
        <f>VLOOKUP(I37,Reagents!$H$4:$J$33,3,FALSE)</f>
        <v>----</v>
      </c>
      <c r="L37" s="35"/>
      <c r="M37" s="13" t="s">
        <v>31</v>
      </c>
      <c r="N37" s="24">
        <f t="shared" si="0"/>
        <v>0</v>
      </c>
      <c r="O37" s="24" t="s">
        <v>32</v>
      </c>
      <c r="Q37" s="21">
        <v>24</v>
      </c>
      <c r="R37" s="14" t="s">
        <v>39</v>
      </c>
      <c r="S37" s="14"/>
      <c r="T37" s="13" t="str">
        <f>VLOOKUP(R37,Reagents!$L$4:$M$10,2,FALSE)</f>
        <v>----</v>
      </c>
      <c r="V37" s="21">
        <v>24</v>
      </c>
      <c r="W37" s="12" t="s">
        <v>39</v>
      </c>
      <c r="X37" s="32"/>
      <c r="Y37" s="32" t="s">
        <v>39</v>
      </c>
      <c r="Z37" s="13">
        <f t="shared" si="1"/>
        <v>0</v>
      </c>
      <c r="AA37" s="13" t="s">
        <v>36</v>
      </c>
      <c r="AG37" s="34"/>
      <c r="AH37" s="34"/>
      <c r="AI37" s="34"/>
      <c r="AJ37" s="52"/>
      <c r="AK37" s="34"/>
      <c r="AL37" s="40"/>
      <c r="BE37" s="4"/>
    </row>
    <row r="38" spans="1:57">
      <c r="A38" s="21">
        <v>25</v>
      </c>
      <c r="B38" s="14" t="s">
        <v>39</v>
      </c>
      <c r="C38" s="24" t="str">
        <f>VLOOKUP(B38,Reagents!$B$4:$E$55,2,FALSE)</f>
        <v>----</v>
      </c>
      <c r="D38" s="24" t="str">
        <f>VLOOKUP(B38,Reagents!$B$4:$E$55,3,FALSE)</f>
        <v>----</v>
      </c>
      <c r="E38" s="15"/>
      <c r="F38" s="24" t="str">
        <f>VLOOKUP(B38,Reagents!$B$4:$E$55,4,FALSE)</f>
        <v>----</v>
      </c>
      <c r="H38" s="21">
        <v>25</v>
      </c>
      <c r="I38" s="14" t="s">
        <v>39</v>
      </c>
      <c r="J38" s="24">
        <f>VLOOKUP(I38,Reagents!$H$4:$J$33,2,FALSE)</f>
        <v>0</v>
      </c>
      <c r="K38" s="13" t="str">
        <f>VLOOKUP(I38,Reagents!$H$4:$J$33,3,FALSE)</f>
        <v>----</v>
      </c>
      <c r="L38" s="35"/>
      <c r="M38" s="13" t="s">
        <v>31</v>
      </c>
      <c r="N38" s="24">
        <f t="shared" si="0"/>
        <v>0</v>
      </c>
      <c r="O38" s="24" t="s">
        <v>32</v>
      </c>
      <c r="Q38" s="21">
        <v>25</v>
      </c>
      <c r="R38" s="14" t="s">
        <v>39</v>
      </c>
      <c r="S38" s="14"/>
      <c r="T38" s="13" t="str">
        <f>VLOOKUP(R38,Reagents!$L$4:$M$10,2,FALSE)</f>
        <v>----</v>
      </c>
      <c r="V38" s="21">
        <v>25</v>
      </c>
      <c r="W38" s="12" t="s">
        <v>39</v>
      </c>
      <c r="X38" s="32"/>
      <c r="Y38" s="32" t="s">
        <v>39</v>
      </c>
      <c r="Z38" s="13">
        <f t="shared" si="1"/>
        <v>0</v>
      </c>
      <c r="AA38" s="13" t="s">
        <v>36</v>
      </c>
      <c r="BE38" s="4"/>
    </row>
    <row r="39" spans="1:57">
      <c r="A39" s="21">
        <v>26</v>
      </c>
      <c r="B39" s="14" t="s">
        <v>39</v>
      </c>
      <c r="C39" s="24" t="str">
        <f>VLOOKUP(B39,Reagents!$B$4:$E$55,2,FALSE)</f>
        <v>----</v>
      </c>
      <c r="D39" s="24" t="str">
        <f>VLOOKUP(B39,Reagents!$B$4:$E$55,3,FALSE)</f>
        <v>----</v>
      </c>
      <c r="E39" s="15"/>
      <c r="F39" s="24" t="str">
        <f>VLOOKUP(B39,Reagents!$B$4:$E$55,4,FALSE)</f>
        <v>----</v>
      </c>
      <c r="H39" s="21">
        <v>26</v>
      </c>
      <c r="I39" s="14" t="s">
        <v>39</v>
      </c>
      <c r="J39" s="24">
        <f>VLOOKUP(I39,Reagents!$H$4:$J$33,2,FALSE)</f>
        <v>0</v>
      </c>
      <c r="K39" s="13" t="str">
        <f>VLOOKUP(I39,Reagents!$H$4:$J$33,3,FALSE)</f>
        <v>----</v>
      </c>
      <c r="L39" s="35"/>
      <c r="M39" s="13" t="s">
        <v>31</v>
      </c>
      <c r="N39" s="24">
        <f t="shared" si="0"/>
        <v>0</v>
      </c>
      <c r="O39" s="24" t="s">
        <v>32</v>
      </c>
      <c r="Q39" s="21">
        <v>26</v>
      </c>
      <c r="R39" s="14" t="s">
        <v>39</v>
      </c>
      <c r="S39" s="14"/>
      <c r="T39" s="13" t="str">
        <f>VLOOKUP(R39,Reagents!$L$4:$M$10,2,FALSE)</f>
        <v>----</v>
      </c>
      <c r="V39" s="21">
        <v>26</v>
      </c>
      <c r="W39" s="12" t="s">
        <v>39</v>
      </c>
      <c r="X39" s="32"/>
      <c r="Y39" s="32" t="s">
        <v>39</v>
      </c>
      <c r="Z39" s="13">
        <f t="shared" si="1"/>
        <v>0</v>
      </c>
      <c r="AA39" s="13" t="s">
        <v>36</v>
      </c>
      <c r="BE39" s="4"/>
    </row>
    <row r="40" spans="1:57">
      <c r="A40" s="21">
        <v>27</v>
      </c>
      <c r="B40" s="14" t="s">
        <v>39</v>
      </c>
      <c r="C40" s="24" t="str">
        <f>VLOOKUP(B40,Reagents!$B$4:$E$55,2,FALSE)</f>
        <v>----</v>
      </c>
      <c r="D40" s="24" t="str">
        <f>VLOOKUP(B40,Reagents!$B$4:$E$55,3,FALSE)</f>
        <v>----</v>
      </c>
      <c r="E40" s="15"/>
      <c r="F40" s="24" t="str">
        <f>VLOOKUP(B40,Reagents!$B$4:$E$55,4,FALSE)</f>
        <v>----</v>
      </c>
      <c r="H40" s="21">
        <v>27</v>
      </c>
      <c r="I40" s="14" t="s">
        <v>39</v>
      </c>
      <c r="J40" s="24">
        <f>VLOOKUP(I40,Reagents!$H$4:$J$33,2,FALSE)</f>
        <v>0</v>
      </c>
      <c r="K40" s="13" t="str">
        <f>VLOOKUP(I40,Reagents!$H$4:$J$33,3,FALSE)</f>
        <v>----</v>
      </c>
      <c r="L40" s="35"/>
      <c r="M40" s="13" t="s">
        <v>31</v>
      </c>
      <c r="N40" s="24">
        <f t="shared" si="0"/>
        <v>0</v>
      </c>
      <c r="O40" s="24" t="s">
        <v>32</v>
      </c>
      <c r="Q40" s="21">
        <v>27</v>
      </c>
      <c r="R40" s="14" t="s">
        <v>39</v>
      </c>
      <c r="S40" s="14"/>
      <c r="T40" s="13" t="str">
        <f>VLOOKUP(R40,Reagents!$L$4:$M$10,2,FALSE)</f>
        <v>----</v>
      </c>
      <c r="V40" s="21">
        <v>27</v>
      </c>
      <c r="W40" s="12" t="s">
        <v>39</v>
      </c>
      <c r="X40" s="32"/>
      <c r="Y40" s="32" t="s">
        <v>39</v>
      </c>
      <c r="Z40" s="13">
        <f t="shared" si="1"/>
        <v>0</v>
      </c>
      <c r="AA40" s="13" t="s">
        <v>36</v>
      </c>
      <c r="BE40" s="4"/>
    </row>
    <row r="41" spans="1:57">
      <c r="A41" s="21">
        <v>28</v>
      </c>
      <c r="B41" s="14" t="s">
        <v>39</v>
      </c>
      <c r="C41" s="24" t="str">
        <f>VLOOKUP(B41,Reagents!$B$4:$E$55,2,FALSE)</f>
        <v>----</v>
      </c>
      <c r="D41" s="24" t="str">
        <f>VLOOKUP(B41,Reagents!$B$4:$E$55,3,FALSE)</f>
        <v>----</v>
      </c>
      <c r="E41" s="15"/>
      <c r="F41" s="24" t="str">
        <f>VLOOKUP(B41,Reagents!$B$4:$E$55,4,FALSE)</f>
        <v>----</v>
      </c>
      <c r="H41" s="21">
        <v>28</v>
      </c>
      <c r="I41" s="14" t="s">
        <v>39</v>
      </c>
      <c r="J41" s="24">
        <f>VLOOKUP(I41,Reagents!$H$4:$J$33,2,FALSE)</f>
        <v>0</v>
      </c>
      <c r="K41" s="13" t="str">
        <f>VLOOKUP(I41,Reagents!$H$4:$J$33,3,FALSE)</f>
        <v>----</v>
      </c>
      <c r="L41" s="35"/>
      <c r="M41" s="13" t="s">
        <v>31</v>
      </c>
      <c r="N41" s="24">
        <f t="shared" si="0"/>
        <v>0</v>
      </c>
      <c r="O41" s="24" t="s">
        <v>32</v>
      </c>
      <c r="Q41" s="21">
        <v>28</v>
      </c>
      <c r="R41" s="14" t="s">
        <v>39</v>
      </c>
      <c r="S41" s="14"/>
      <c r="T41" s="13" t="str">
        <f>VLOOKUP(R41,Reagents!$L$4:$M$10,2,FALSE)</f>
        <v>----</v>
      </c>
      <c r="V41" s="21">
        <v>28</v>
      </c>
      <c r="W41" s="12" t="s">
        <v>39</v>
      </c>
      <c r="X41" s="32"/>
      <c r="Y41" s="32" t="s">
        <v>39</v>
      </c>
      <c r="Z41" s="13">
        <f t="shared" si="1"/>
        <v>0</v>
      </c>
      <c r="AA41" s="13" t="s">
        <v>36</v>
      </c>
      <c r="BE41" s="4"/>
    </row>
    <row r="42" spans="1:57">
      <c r="A42" s="21">
        <v>29</v>
      </c>
      <c r="B42" s="14" t="s">
        <v>39</v>
      </c>
      <c r="C42" s="24" t="str">
        <f>VLOOKUP(B42,Reagents!$B$4:$E$55,2,FALSE)</f>
        <v>----</v>
      </c>
      <c r="D42" s="24" t="str">
        <f>VLOOKUP(B42,Reagents!$B$4:$E$55,3,FALSE)</f>
        <v>----</v>
      </c>
      <c r="E42" s="15"/>
      <c r="F42" s="24" t="str">
        <f>VLOOKUP(B42,Reagents!$B$4:$E$55,4,FALSE)</f>
        <v>----</v>
      </c>
      <c r="H42" s="21">
        <v>29</v>
      </c>
      <c r="I42" s="14" t="s">
        <v>39</v>
      </c>
      <c r="J42" s="24">
        <f>VLOOKUP(I42,Reagents!$H$4:$J$33,2,FALSE)</f>
        <v>0</v>
      </c>
      <c r="K42" s="13" t="str">
        <f>VLOOKUP(I42,Reagents!$H$4:$J$33,3,FALSE)</f>
        <v>----</v>
      </c>
      <c r="L42" s="35"/>
      <c r="M42" s="13" t="s">
        <v>31</v>
      </c>
      <c r="N42" s="24">
        <f t="shared" si="0"/>
        <v>0</v>
      </c>
      <c r="O42" s="24" t="s">
        <v>32</v>
      </c>
      <c r="Q42" s="21">
        <v>29</v>
      </c>
      <c r="R42" s="14" t="s">
        <v>39</v>
      </c>
      <c r="S42" s="14"/>
      <c r="T42" s="13" t="str">
        <f>VLOOKUP(R42,Reagents!$L$4:$M$10,2,FALSE)</f>
        <v>----</v>
      </c>
      <c r="V42" s="21">
        <v>29</v>
      </c>
      <c r="W42" s="12" t="s">
        <v>39</v>
      </c>
      <c r="X42" s="32"/>
      <c r="Y42" s="32" t="s">
        <v>39</v>
      </c>
      <c r="Z42" s="13">
        <f t="shared" si="1"/>
        <v>0</v>
      </c>
      <c r="AA42" s="13" t="s">
        <v>36</v>
      </c>
      <c r="BE42" s="4"/>
    </row>
    <row r="43" spans="1:57">
      <c r="A43" s="21">
        <v>30</v>
      </c>
      <c r="B43" s="14" t="s">
        <v>39</v>
      </c>
      <c r="C43" s="24" t="str">
        <f>VLOOKUP(B43,Reagents!$B$4:$E$55,2,FALSE)</f>
        <v>----</v>
      </c>
      <c r="D43" s="24" t="str">
        <f>VLOOKUP(B43,Reagents!$B$4:$E$55,3,FALSE)</f>
        <v>----</v>
      </c>
      <c r="E43" s="15"/>
      <c r="F43" s="24" t="str">
        <f>VLOOKUP(B43,Reagents!$B$4:$E$55,4,FALSE)</f>
        <v>----</v>
      </c>
      <c r="H43" s="21">
        <v>30</v>
      </c>
      <c r="I43" s="14" t="s">
        <v>39</v>
      </c>
      <c r="J43" s="24">
        <f>VLOOKUP(I43,Reagents!$H$4:$J$33,2,FALSE)</f>
        <v>0</v>
      </c>
      <c r="K43" s="13" t="str">
        <f>VLOOKUP(I43,Reagents!$H$4:$J$33,3,FALSE)</f>
        <v>----</v>
      </c>
      <c r="L43" s="35"/>
      <c r="M43" s="13" t="s">
        <v>31</v>
      </c>
      <c r="N43" s="24">
        <f t="shared" si="0"/>
        <v>0</v>
      </c>
      <c r="O43" s="24" t="s">
        <v>32</v>
      </c>
      <c r="Q43" s="21">
        <v>30</v>
      </c>
      <c r="R43" s="14" t="s">
        <v>39</v>
      </c>
      <c r="S43" s="14"/>
      <c r="T43" s="13" t="str">
        <f>VLOOKUP(R43,Reagents!$L$4:$M$10,2,FALSE)</f>
        <v>----</v>
      </c>
      <c r="V43" s="21">
        <v>30</v>
      </c>
      <c r="W43" s="12" t="s">
        <v>39</v>
      </c>
      <c r="X43" s="32"/>
      <c r="Y43" s="32" t="s">
        <v>39</v>
      </c>
      <c r="Z43" s="13">
        <f t="shared" si="1"/>
        <v>0</v>
      </c>
      <c r="AA43" s="13" t="s">
        <v>36</v>
      </c>
      <c r="BE43" s="4"/>
    </row>
    <row r="44" spans="1:57">
      <c r="I44" s="85" t="str">
        <f>IF(N44=0,"----","Electricity consumption")</f>
        <v>Electricity consumption</v>
      </c>
      <c r="J44" s="86"/>
      <c r="K44" s="86"/>
      <c r="L44" s="86"/>
      <c r="M44" s="87"/>
      <c r="N44" s="56">
        <f>SUM(N14:N43)</f>
        <v>1.1000000000000001</v>
      </c>
      <c r="O44" s="36" t="s">
        <v>32</v>
      </c>
      <c r="W44" s="88" t="s">
        <v>49</v>
      </c>
      <c r="X44" s="88"/>
      <c r="Y44" s="88"/>
      <c r="Z44" s="54">
        <f>SUM(Z14:Z43)</f>
        <v>0</v>
      </c>
      <c r="AA44" s="13" t="s">
        <v>36</v>
      </c>
      <c r="BE44" s="4"/>
    </row>
    <row r="45" spans="1:57">
      <c r="BE45" s="4"/>
    </row>
    <row r="46" spans="1:57">
      <c r="BE46" s="4"/>
    </row>
    <row r="47" spans="1:57">
      <c r="BE47" s="4"/>
    </row>
    <row r="48" spans="1:57">
      <c r="BE48" s="4"/>
    </row>
    <row r="49" spans="57:57">
      <c r="BE49" s="4"/>
    </row>
    <row r="50" spans="57:57">
      <c r="BE50" s="4"/>
    </row>
    <row r="51" spans="57:57">
      <c r="BE51" s="4"/>
    </row>
    <row r="52" spans="57:57">
      <c r="BE52" s="4"/>
    </row>
    <row r="53" spans="57:57">
      <c r="BE53" s="4"/>
    </row>
    <row r="54" spans="57:57">
      <c r="BE54" s="4"/>
    </row>
    <row r="55" spans="57:57">
      <c r="BE55" s="4"/>
    </row>
    <row r="67" spans="9:17">
      <c r="I67" s="3"/>
    </row>
    <row r="69" spans="9:17" ht="18">
      <c r="Q69" s="41"/>
    </row>
    <row r="121" spans="9:9" ht="18">
      <c r="I121" s="41"/>
    </row>
    <row r="141" spans="11:11" ht="18">
      <c r="K141" s="41"/>
    </row>
    <row r="224" spans="2:4" ht="19.5" thickBot="1">
      <c r="B224" s="83" t="s">
        <v>50</v>
      </c>
      <c r="C224" s="83"/>
      <c r="D224" s="83"/>
    </row>
    <row r="225" spans="1:37" ht="15.75" thickTop="1">
      <c r="B225" s="82">
        <f>C8</f>
        <v>0</v>
      </c>
      <c r="C225" s="82"/>
      <c r="D225" s="82"/>
    </row>
    <row r="226" spans="1:37" s="17" customFormat="1" ht="15.75" thickBot="1">
      <c r="A226" s="4"/>
      <c r="B226" s="27" t="s">
        <v>51</v>
      </c>
      <c r="C226" s="28" t="s">
        <v>21</v>
      </c>
      <c r="D226" s="28" t="s">
        <v>22</v>
      </c>
      <c r="E226" s="4"/>
      <c r="F226" s="4"/>
      <c r="G226" s="4"/>
      <c r="H226" s="4"/>
      <c r="I226" s="4"/>
      <c r="J226" s="4"/>
      <c r="K226" s="4"/>
      <c r="L226" s="4"/>
      <c r="M226" s="4"/>
      <c r="N226" s="4"/>
      <c r="O226" s="4"/>
      <c r="P226" s="4"/>
      <c r="Q226" s="4"/>
      <c r="R226" s="4"/>
      <c r="S226" s="4"/>
      <c r="T226" s="4"/>
      <c r="U226" s="4"/>
      <c r="V226" s="4"/>
      <c r="W226" s="4"/>
      <c r="X226" s="4"/>
      <c r="AJ226" s="47"/>
    </row>
    <row r="227" spans="1:37" s="17" customFormat="1" ht="15.75" thickTop="1">
      <c r="A227" s="4"/>
      <c r="B227" s="33" t="str">
        <f t="shared" ref="B227:B256" si="2">B14</f>
        <v xml:space="preserve">Sodium hydroxide </v>
      </c>
      <c r="C227" s="34">
        <f t="shared" ref="C227:D242" si="3">E14</f>
        <v>1</v>
      </c>
      <c r="D227" s="34" t="str">
        <f t="shared" si="3"/>
        <v>kg</v>
      </c>
      <c r="E227" s="4"/>
      <c r="F227" s="4"/>
      <c r="G227" s="4"/>
      <c r="H227" s="4"/>
      <c r="I227" s="4"/>
      <c r="J227" s="4"/>
      <c r="K227" s="4"/>
      <c r="L227" s="4"/>
      <c r="M227" s="4"/>
      <c r="N227" s="4"/>
      <c r="O227" s="4"/>
      <c r="P227" s="4"/>
      <c r="Q227" s="4"/>
      <c r="R227" s="4"/>
      <c r="S227" s="4"/>
      <c r="T227" s="4"/>
      <c r="U227" s="4"/>
      <c r="V227" s="4"/>
      <c r="W227" s="4"/>
      <c r="X227" s="4"/>
      <c r="AJ227" s="47"/>
    </row>
    <row r="228" spans="1:37" s="17" customFormat="1">
      <c r="A228" s="4"/>
      <c r="B228" s="33" t="str">
        <f t="shared" si="2"/>
        <v>----</v>
      </c>
      <c r="C228" s="34">
        <f t="shared" si="3"/>
        <v>0</v>
      </c>
      <c r="D228" s="34" t="str">
        <f t="shared" si="3"/>
        <v>----</v>
      </c>
      <c r="E228" s="4"/>
      <c r="F228" s="4"/>
      <c r="G228" s="4"/>
      <c r="H228" s="4"/>
      <c r="I228" s="4"/>
      <c r="J228" s="4"/>
      <c r="K228" s="4"/>
      <c r="L228" s="4"/>
      <c r="M228" s="4"/>
      <c r="N228" s="4"/>
      <c r="O228" s="4"/>
      <c r="P228" s="4"/>
      <c r="Q228" s="4"/>
      <c r="R228" s="4"/>
      <c r="S228" s="4"/>
      <c r="T228" s="4"/>
      <c r="U228" s="4"/>
      <c r="V228" s="4"/>
      <c r="W228" s="4"/>
      <c r="X228" s="4"/>
      <c r="AJ228" s="47"/>
    </row>
    <row r="229" spans="1:37" s="17" customFormat="1">
      <c r="A229" s="4"/>
      <c r="B229" s="33" t="str">
        <f t="shared" si="2"/>
        <v>----</v>
      </c>
      <c r="C229" s="34">
        <f t="shared" si="3"/>
        <v>0</v>
      </c>
      <c r="D229" s="34" t="str">
        <f t="shared" si="3"/>
        <v>----</v>
      </c>
      <c r="E229" s="4"/>
      <c r="F229" s="4"/>
      <c r="G229" s="4"/>
      <c r="H229" s="4"/>
      <c r="I229" s="4"/>
      <c r="J229" s="4"/>
      <c r="K229" s="4"/>
      <c r="L229" s="4"/>
      <c r="M229" s="4"/>
      <c r="N229" s="4"/>
      <c r="O229" s="4"/>
      <c r="P229" s="4"/>
      <c r="Q229" s="4"/>
      <c r="R229" s="4"/>
      <c r="S229" s="4"/>
      <c r="T229" s="4"/>
      <c r="U229" s="4"/>
      <c r="V229" s="4"/>
      <c r="W229" s="4"/>
      <c r="X229" s="4"/>
      <c r="AJ229" s="47"/>
    </row>
    <row r="230" spans="1:37" s="17" customFormat="1">
      <c r="A230" s="4"/>
      <c r="B230" s="33" t="str">
        <f t="shared" si="2"/>
        <v>----</v>
      </c>
      <c r="C230" s="34">
        <f t="shared" si="3"/>
        <v>0</v>
      </c>
      <c r="D230" s="34" t="str">
        <f t="shared" si="3"/>
        <v>----</v>
      </c>
      <c r="E230" s="4"/>
      <c r="F230" s="4"/>
      <c r="G230" s="4"/>
      <c r="H230" s="4"/>
      <c r="I230" s="4"/>
      <c r="J230" s="4"/>
      <c r="K230" s="4"/>
      <c r="L230" s="4"/>
      <c r="M230" s="4"/>
      <c r="N230" s="4"/>
      <c r="O230" s="4"/>
      <c r="P230" s="4"/>
      <c r="Q230" s="4"/>
      <c r="R230" s="4"/>
      <c r="S230" s="4"/>
      <c r="T230" s="4"/>
      <c r="U230" s="4"/>
      <c r="V230" s="4"/>
      <c r="W230" s="4"/>
      <c r="X230" s="4"/>
      <c r="AJ230" s="47"/>
    </row>
    <row r="231" spans="1:37" s="17" customFormat="1" ht="15" hidden="1" customHeight="1">
      <c r="A231" s="4"/>
      <c r="B231" s="33" t="str">
        <f t="shared" si="2"/>
        <v>----</v>
      </c>
      <c r="C231" s="34">
        <f t="shared" si="3"/>
        <v>0</v>
      </c>
      <c r="D231" s="34" t="str">
        <f t="shared" si="3"/>
        <v>----</v>
      </c>
      <c r="E231" s="4"/>
      <c r="F231" s="4"/>
      <c r="G231" s="4"/>
      <c r="H231" s="4"/>
      <c r="I231" s="4"/>
      <c r="J231" s="4"/>
      <c r="K231" s="4"/>
      <c r="L231" s="4"/>
      <c r="M231" s="4"/>
      <c r="N231" s="4"/>
      <c r="O231" s="4"/>
      <c r="P231" s="4"/>
      <c r="Q231" s="4"/>
      <c r="R231" s="4"/>
      <c r="S231" s="4"/>
      <c r="T231" s="4"/>
      <c r="U231" s="4"/>
      <c r="V231" s="4"/>
      <c r="W231" s="4"/>
      <c r="X231" s="4"/>
      <c r="AK231" s="43"/>
    </row>
    <row r="232" spans="1:37" s="17" customFormat="1" ht="15" hidden="1" customHeight="1">
      <c r="A232" s="4"/>
      <c r="B232" s="33" t="str">
        <f t="shared" si="2"/>
        <v>----</v>
      </c>
      <c r="C232" s="34">
        <f t="shared" si="3"/>
        <v>0</v>
      </c>
      <c r="D232" s="34" t="str">
        <f t="shared" si="3"/>
        <v>----</v>
      </c>
      <c r="E232" s="4"/>
      <c r="F232" s="4"/>
      <c r="G232" s="4"/>
      <c r="H232" s="4"/>
      <c r="I232" s="4"/>
      <c r="J232" s="4"/>
      <c r="K232" s="4"/>
      <c r="L232" s="4"/>
      <c r="M232" s="4"/>
      <c r="N232" s="4"/>
      <c r="O232" s="4"/>
      <c r="P232" s="4"/>
      <c r="Q232" s="4"/>
      <c r="R232" s="4"/>
      <c r="S232" s="4"/>
      <c r="T232" s="4"/>
      <c r="U232" s="4"/>
      <c r="V232" s="4"/>
      <c r="W232" s="4"/>
      <c r="X232" s="4"/>
    </row>
    <row r="233" spans="1:37" s="17" customFormat="1" ht="15" hidden="1" customHeight="1">
      <c r="A233" s="4"/>
      <c r="B233" s="33" t="str">
        <f t="shared" si="2"/>
        <v>----</v>
      </c>
      <c r="C233" s="34">
        <f t="shared" si="3"/>
        <v>0</v>
      </c>
      <c r="D233" s="34" t="str">
        <f t="shared" si="3"/>
        <v>----</v>
      </c>
      <c r="E233" s="4"/>
      <c r="F233" s="4"/>
      <c r="G233" s="4"/>
      <c r="H233" s="4"/>
      <c r="I233" s="4"/>
      <c r="J233" s="4"/>
      <c r="K233" s="4"/>
      <c r="L233" s="4"/>
      <c r="M233" s="4"/>
      <c r="N233" s="4"/>
      <c r="O233" s="4"/>
      <c r="P233" s="4"/>
      <c r="Q233" s="4"/>
      <c r="R233" s="4"/>
      <c r="S233" s="4"/>
      <c r="T233" s="4"/>
      <c r="U233" s="4"/>
      <c r="V233" s="4"/>
      <c r="W233" s="4"/>
      <c r="X233" s="4"/>
    </row>
    <row r="234" spans="1:37" s="17" customFormat="1" hidden="1">
      <c r="A234" s="4"/>
      <c r="B234" s="33" t="str">
        <f t="shared" si="2"/>
        <v>----</v>
      </c>
      <c r="C234" s="34">
        <f t="shared" si="3"/>
        <v>0</v>
      </c>
      <c r="D234" s="34" t="str">
        <f t="shared" si="3"/>
        <v>----</v>
      </c>
      <c r="E234" s="4"/>
      <c r="F234" s="4"/>
      <c r="G234" s="4"/>
      <c r="H234" s="4"/>
      <c r="I234" s="4"/>
      <c r="J234" s="4"/>
      <c r="K234" s="4"/>
      <c r="L234" s="4"/>
      <c r="M234" s="4"/>
      <c r="N234" s="4"/>
      <c r="O234" s="4"/>
      <c r="P234" s="4"/>
      <c r="Q234" s="4"/>
      <c r="R234" s="4"/>
      <c r="S234" s="4"/>
      <c r="T234" s="4"/>
      <c r="U234" s="4"/>
      <c r="V234" s="4"/>
      <c r="W234" s="4"/>
      <c r="X234" s="4"/>
    </row>
    <row r="235" spans="1:37" s="17" customFormat="1" hidden="1">
      <c r="A235" s="4"/>
      <c r="B235" s="33" t="str">
        <f t="shared" si="2"/>
        <v>----</v>
      </c>
      <c r="C235" s="34">
        <f t="shared" si="3"/>
        <v>0</v>
      </c>
      <c r="D235" s="34" t="str">
        <f t="shared" si="3"/>
        <v>----</v>
      </c>
      <c r="E235" s="4"/>
      <c r="F235" s="4"/>
      <c r="G235" s="4"/>
      <c r="H235" s="4"/>
      <c r="I235" s="4"/>
      <c r="J235" s="4"/>
      <c r="K235" s="4"/>
      <c r="L235" s="4"/>
      <c r="M235" s="4"/>
      <c r="N235" s="4"/>
      <c r="O235" s="4"/>
      <c r="P235" s="4"/>
      <c r="Q235" s="4"/>
      <c r="R235" s="4"/>
      <c r="S235" s="4"/>
      <c r="T235" s="4"/>
      <c r="U235" s="4"/>
      <c r="V235" s="4"/>
      <c r="W235" s="4"/>
      <c r="X235" s="4"/>
    </row>
    <row r="236" spans="1:37" s="17" customFormat="1" hidden="1">
      <c r="A236" s="4"/>
      <c r="B236" s="33" t="str">
        <f t="shared" si="2"/>
        <v>----</v>
      </c>
      <c r="C236" s="34">
        <f t="shared" si="3"/>
        <v>0</v>
      </c>
      <c r="D236" s="34" t="str">
        <f t="shared" si="3"/>
        <v>----</v>
      </c>
      <c r="E236" s="4"/>
      <c r="F236" s="4"/>
      <c r="G236" s="4"/>
      <c r="H236" s="4"/>
      <c r="I236" s="4"/>
      <c r="J236" s="4"/>
      <c r="K236" s="4"/>
      <c r="L236" s="4"/>
      <c r="M236" s="4"/>
      <c r="N236" s="4"/>
      <c r="O236" s="4"/>
      <c r="P236" s="4"/>
      <c r="Q236" s="4"/>
      <c r="R236" s="4"/>
      <c r="S236" s="4"/>
      <c r="T236" s="4"/>
      <c r="U236" s="4"/>
      <c r="V236" s="4"/>
      <c r="W236" s="4"/>
      <c r="X236" s="4"/>
    </row>
    <row r="237" spans="1:37" s="17" customFormat="1" hidden="1">
      <c r="A237" s="4"/>
      <c r="B237" s="33" t="str">
        <f t="shared" si="2"/>
        <v>----</v>
      </c>
      <c r="C237" s="34">
        <f t="shared" si="3"/>
        <v>0</v>
      </c>
      <c r="D237" s="34" t="str">
        <f t="shared" si="3"/>
        <v>----</v>
      </c>
      <c r="E237" s="4"/>
      <c r="F237" s="4"/>
      <c r="G237" s="4"/>
      <c r="H237" s="4"/>
      <c r="I237" s="4"/>
      <c r="J237" s="4"/>
      <c r="K237" s="4"/>
      <c r="L237" s="4"/>
      <c r="M237" s="4"/>
      <c r="N237" s="4"/>
      <c r="O237" s="4"/>
      <c r="P237" s="4"/>
      <c r="Q237" s="4"/>
      <c r="R237" s="4"/>
      <c r="S237" s="4"/>
      <c r="T237" s="4"/>
      <c r="U237" s="4"/>
      <c r="V237" s="4"/>
      <c r="W237" s="4"/>
      <c r="X237" s="4"/>
    </row>
    <row r="238" spans="1:37" s="17" customFormat="1" hidden="1">
      <c r="A238" s="4"/>
      <c r="B238" s="33" t="str">
        <f t="shared" si="2"/>
        <v>----</v>
      </c>
      <c r="C238" s="34">
        <f t="shared" si="3"/>
        <v>0</v>
      </c>
      <c r="D238" s="34" t="str">
        <f t="shared" si="3"/>
        <v>----</v>
      </c>
      <c r="E238" s="4"/>
      <c r="F238" s="4"/>
      <c r="G238" s="4"/>
      <c r="H238" s="4"/>
      <c r="I238" s="4"/>
      <c r="J238" s="4"/>
      <c r="K238" s="4"/>
      <c r="L238" s="4"/>
      <c r="M238" s="4"/>
      <c r="N238" s="4"/>
      <c r="O238" s="4"/>
      <c r="P238" s="4"/>
      <c r="Q238" s="4"/>
      <c r="R238" s="4"/>
      <c r="S238" s="4"/>
      <c r="T238" s="4"/>
      <c r="U238" s="4"/>
      <c r="V238" s="4"/>
      <c r="W238" s="4"/>
      <c r="X238" s="4"/>
    </row>
    <row r="239" spans="1:37" s="17" customFormat="1" hidden="1">
      <c r="A239" s="4"/>
      <c r="B239" s="33" t="str">
        <f t="shared" si="2"/>
        <v>----</v>
      </c>
      <c r="C239" s="34">
        <f t="shared" si="3"/>
        <v>0</v>
      </c>
      <c r="D239" s="34" t="str">
        <f t="shared" si="3"/>
        <v>----</v>
      </c>
      <c r="E239" s="4"/>
      <c r="F239" s="4"/>
      <c r="G239" s="4"/>
      <c r="H239" s="4"/>
      <c r="I239" s="4"/>
      <c r="J239" s="4"/>
      <c r="K239" s="4"/>
      <c r="L239" s="4"/>
      <c r="M239" s="4"/>
      <c r="N239" s="4"/>
      <c r="O239" s="4"/>
      <c r="P239" s="4"/>
      <c r="Q239" s="4"/>
      <c r="R239" s="4"/>
      <c r="S239" s="4"/>
      <c r="T239" s="4"/>
      <c r="U239" s="4"/>
      <c r="V239" s="4"/>
      <c r="W239" s="4"/>
      <c r="X239" s="4"/>
    </row>
    <row r="240" spans="1:37" s="17" customFormat="1" hidden="1">
      <c r="A240" s="4"/>
      <c r="B240" s="33" t="str">
        <f t="shared" si="2"/>
        <v>----</v>
      </c>
      <c r="C240" s="34">
        <f t="shared" si="3"/>
        <v>0</v>
      </c>
      <c r="D240" s="34" t="str">
        <f t="shared" si="3"/>
        <v>----</v>
      </c>
      <c r="E240" s="4"/>
      <c r="F240" s="4"/>
      <c r="G240" s="4"/>
      <c r="H240" s="4"/>
      <c r="I240" s="4"/>
      <c r="J240" s="4"/>
      <c r="K240" s="4"/>
      <c r="L240" s="4"/>
      <c r="M240" s="4"/>
      <c r="N240" s="4"/>
      <c r="O240" s="4"/>
      <c r="P240" s="4"/>
      <c r="Q240" s="4"/>
      <c r="R240" s="4"/>
      <c r="S240" s="4"/>
      <c r="T240" s="4"/>
      <c r="U240" s="4"/>
      <c r="V240" s="4"/>
      <c r="W240" s="4"/>
      <c r="X240" s="4"/>
    </row>
    <row r="241" spans="1:36" s="17" customFormat="1" hidden="1">
      <c r="A241" s="4"/>
      <c r="B241" s="33" t="str">
        <f t="shared" si="2"/>
        <v>----</v>
      </c>
      <c r="C241" s="34">
        <f t="shared" si="3"/>
        <v>0</v>
      </c>
      <c r="D241" s="34" t="str">
        <f t="shared" si="3"/>
        <v>----</v>
      </c>
      <c r="E241" s="4"/>
      <c r="F241" s="4"/>
      <c r="G241" s="4"/>
      <c r="H241" s="4"/>
      <c r="I241" s="4"/>
      <c r="J241" s="4"/>
      <c r="K241" s="4"/>
      <c r="L241" s="4"/>
      <c r="M241" s="4"/>
      <c r="N241" s="4"/>
      <c r="O241" s="4"/>
      <c r="P241" s="4"/>
      <c r="Q241" s="4"/>
      <c r="R241" s="4"/>
      <c r="S241" s="4"/>
      <c r="T241" s="4"/>
      <c r="U241" s="4"/>
      <c r="V241" s="4"/>
      <c r="W241" s="4"/>
      <c r="X241" s="4"/>
    </row>
    <row r="242" spans="1:36" s="17" customFormat="1" hidden="1">
      <c r="A242" s="4"/>
      <c r="B242" s="33" t="str">
        <f t="shared" si="2"/>
        <v>----</v>
      </c>
      <c r="C242" s="34">
        <f t="shared" si="3"/>
        <v>0</v>
      </c>
      <c r="D242" s="34" t="str">
        <f t="shared" si="3"/>
        <v>----</v>
      </c>
      <c r="E242" s="4"/>
      <c r="F242" s="4"/>
      <c r="G242" s="4"/>
      <c r="H242" s="4"/>
      <c r="I242" s="4"/>
      <c r="J242" s="4"/>
      <c r="K242" s="4"/>
      <c r="L242" s="4"/>
      <c r="M242" s="4"/>
      <c r="N242" s="4"/>
      <c r="O242" s="4"/>
      <c r="P242" s="4"/>
      <c r="Q242" s="4"/>
      <c r="R242" s="4"/>
      <c r="S242" s="4"/>
      <c r="T242" s="4"/>
      <c r="U242" s="4"/>
      <c r="V242" s="4"/>
      <c r="W242" s="4"/>
      <c r="X242" s="4"/>
      <c r="AJ242" s="47"/>
    </row>
    <row r="243" spans="1:36" s="17" customFormat="1" hidden="1">
      <c r="A243" s="4"/>
      <c r="B243" s="33" t="str">
        <f t="shared" si="2"/>
        <v>----</v>
      </c>
      <c r="C243" s="34">
        <f t="shared" ref="C243:D256" si="4">E30</f>
        <v>0</v>
      </c>
      <c r="D243" s="34" t="str">
        <f t="shared" si="4"/>
        <v>----</v>
      </c>
      <c r="E243" s="4"/>
      <c r="F243" s="4"/>
      <c r="G243" s="4"/>
      <c r="H243" s="4"/>
      <c r="I243" s="4"/>
      <c r="J243" s="4"/>
      <c r="K243" s="4"/>
      <c r="L243" s="4"/>
      <c r="M243" s="4"/>
      <c r="N243" s="4"/>
      <c r="O243" s="4"/>
      <c r="P243" s="4"/>
      <c r="Q243" s="4"/>
      <c r="R243" s="4"/>
      <c r="S243" s="4"/>
      <c r="T243" s="4"/>
      <c r="U243" s="4"/>
      <c r="V243" s="4"/>
      <c r="W243" s="4"/>
      <c r="X243" s="4"/>
    </row>
    <row r="244" spans="1:36" s="17" customFormat="1" hidden="1">
      <c r="A244" s="4"/>
      <c r="B244" s="33" t="str">
        <f t="shared" si="2"/>
        <v>----</v>
      </c>
      <c r="C244" s="34">
        <f t="shared" si="4"/>
        <v>0</v>
      </c>
      <c r="D244" s="34" t="str">
        <f t="shared" si="4"/>
        <v>----</v>
      </c>
      <c r="E244" s="4"/>
      <c r="F244" s="4"/>
      <c r="G244" s="4"/>
      <c r="H244" s="4"/>
      <c r="I244" s="4"/>
      <c r="J244" s="4"/>
      <c r="K244" s="4"/>
      <c r="L244" s="4"/>
      <c r="M244" s="4"/>
      <c r="N244" s="4"/>
      <c r="O244" s="4"/>
      <c r="P244" s="4"/>
      <c r="Q244" s="4"/>
      <c r="R244" s="4"/>
      <c r="S244" s="4"/>
      <c r="T244" s="4"/>
      <c r="U244" s="4"/>
      <c r="V244" s="4"/>
      <c r="W244" s="4"/>
      <c r="X244" s="4"/>
    </row>
    <row r="245" spans="1:36" s="17" customFormat="1" hidden="1">
      <c r="A245" s="4"/>
      <c r="B245" s="33" t="str">
        <f t="shared" si="2"/>
        <v>----</v>
      </c>
      <c r="C245" s="34">
        <f t="shared" si="4"/>
        <v>0</v>
      </c>
      <c r="D245" s="34" t="str">
        <f t="shared" si="4"/>
        <v>----</v>
      </c>
      <c r="E245" s="4"/>
      <c r="F245" s="4"/>
      <c r="G245" s="4"/>
      <c r="H245" s="4"/>
      <c r="I245" s="4"/>
      <c r="J245" s="4"/>
      <c r="K245" s="4"/>
      <c r="L245" s="4"/>
      <c r="M245" s="4"/>
      <c r="N245" s="4"/>
      <c r="O245" s="4"/>
      <c r="P245" s="4"/>
      <c r="Q245" s="4"/>
      <c r="R245" s="4"/>
      <c r="S245" s="4"/>
      <c r="T245" s="4"/>
      <c r="U245" s="4"/>
      <c r="V245" s="4"/>
      <c r="W245" s="4"/>
      <c r="X245" s="4"/>
    </row>
    <row r="246" spans="1:36" s="17" customFormat="1" hidden="1">
      <c r="A246" s="4"/>
      <c r="B246" s="33" t="str">
        <f t="shared" si="2"/>
        <v>----</v>
      </c>
      <c r="C246" s="34">
        <f t="shared" si="4"/>
        <v>0</v>
      </c>
      <c r="D246" s="34" t="str">
        <f t="shared" si="4"/>
        <v>----</v>
      </c>
      <c r="E246" s="4"/>
      <c r="F246" s="4"/>
      <c r="G246" s="4"/>
      <c r="H246" s="4"/>
      <c r="I246" s="4"/>
      <c r="J246" s="4"/>
      <c r="K246" s="4"/>
      <c r="L246" s="4"/>
      <c r="M246" s="4"/>
      <c r="N246" s="4"/>
      <c r="O246" s="4"/>
      <c r="P246" s="4"/>
      <c r="Q246" s="4"/>
      <c r="R246" s="4"/>
      <c r="S246" s="4"/>
      <c r="T246" s="4"/>
      <c r="U246" s="4"/>
      <c r="V246" s="4"/>
      <c r="W246" s="4"/>
      <c r="X246" s="4"/>
    </row>
    <row r="247" spans="1:36" s="17" customFormat="1" hidden="1">
      <c r="A247" s="4"/>
      <c r="B247" s="33" t="str">
        <f t="shared" si="2"/>
        <v>----</v>
      </c>
      <c r="C247" s="34">
        <f t="shared" si="4"/>
        <v>0</v>
      </c>
      <c r="D247" s="34" t="str">
        <f t="shared" si="4"/>
        <v>----</v>
      </c>
      <c r="E247" s="4"/>
      <c r="F247" s="4"/>
      <c r="G247" s="4"/>
      <c r="H247" s="4"/>
      <c r="I247" s="4"/>
      <c r="J247" s="4"/>
      <c r="K247" s="4"/>
      <c r="L247" s="4"/>
      <c r="M247" s="4"/>
      <c r="N247" s="4"/>
      <c r="O247" s="4"/>
      <c r="P247" s="4"/>
      <c r="Q247" s="4"/>
      <c r="R247" s="4"/>
      <c r="S247" s="4"/>
      <c r="T247" s="4"/>
      <c r="U247" s="4"/>
      <c r="V247" s="4"/>
      <c r="W247" s="4"/>
      <c r="X247" s="4"/>
    </row>
    <row r="248" spans="1:36" s="17" customFormat="1" hidden="1">
      <c r="A248" s="4"/>
      <c r="B248" s="33" t="str">
        <f t="shared" si="2"/>
        <v>----</v>
      </c>
      <c r="C248" s="34">
        <f t="shared" si="4"/>
        <v>0</v>
      </c>
      <c r="D248" s="34" t="str">
        <f t="shared" si="4"/>
        <v>----</v>
      </c>
      <c r="E248" s="4"/>
      <c r="F248" s="4"/>
      <c r="G248" s="4"/>
      <c r="H248" s="4"/>
      <c r="I248" s="4"/>
      <c r="J248" s="4"/>
      <c r="K248" s="4"/>
      <c r="L248" s="4"/>
      <c r="M248" s="4"/>
      <c r="N248" s="4"/>
      <c r="O248" s="4"/>
      <c r="P248" s="4"/>
      <c r="Q248" s="4"/>
      <c r="R248" s="4"/>
      <c r="S248" s="4"/>
      <c r="T248" s="4"/>
      <c r="U248" s="4"/>
      <c r="V248" s="4"/>
      <c r="W248" s="4"/>
      <c r="X248" s="4"/>
    </row>
    <row r="249" spans="1:36" s="17" customFormat="1" hidden="1">
      <c r="A249" s="4"/>
      <c r="B249" s="33" t="str">
        <f t="shared" si="2"/>
        <v>----</v>
      </c>
      <c r="C249" s="34">
        <f t="shared" si="4"/>
        <v>0</v>
      </c>
      <c r="D249" s="34" t="str">
        <f t="shared" si="4"/>
        <v>----</v>
      </c>
      <c r="E249" s="4"/>
      <c r="F249" s="4"/>
      <c r="G249" s="4"/>
      <c r="H249" s="4"/>
      <c r="I249" s="4"/>
      <c r="J249" s="4"/>
      <c r="K249" s="4"/>
      <c r="L249" s="4"/>
      <c r="M249" s="4"/>
      <c r="N249" s="4"/>
      <c r="O249" s="4"/>
      <c r="P249" s="4"/>
      <c r="Q249" s="4"/>
      <c r="R249" s="4"/>
      <c r="S249" s="4"/>
      <c r="T249" s="4"/>
      <c r="U249" s="4"/>
      <c r="V249" s="4"/>
      <c r="W249" s="4"/>
      <c r="X249" s="4"/>
      <c r="AJ249" s="47"/>
    </row>
    <row r="250" spans="1:36" s="17" customFormat="1" hidden="1">
      <c r="A250" s="4"/>
      <c r="B250" s="33" t="str">
        <f t="shared" si="2"/>
        <v>----</v>
      </c>
      <c r="C250" s="34">
        <f t="shared" si="4"/>
        <v>0</v>
      </c>
      <c r="D250" s="34" t="str">
        <f t="shared" si="4"/>
        <v>----</v>
      </c>
      <c r="E250" s="4"/>
      <c r="F250" s="4"/>
      <c r="G250" s="4"/>
      <c r="H250" s="4"/>
      <c r="I250" s="4"/>
      <c r="J250" s="4"/>
      <c r="K250" s="4"/>
      <c r="L250" s="4"/>
      <c r="M250" s="4"/>
      <c r="N250" s="4"/>
      <c r="O250" s="4"/>
      <c r="P250" s="4"/>
      <c r="Q250" s="4"/>
      <c r="R250" s="4"/>
      <c r="S250" s="4"/>
      <c r="T250" s="4"/>
      <c r="U250" s="4"/>
      <c r="V250" s="4"/>
      <c r="W250" s="4"/>
      <c r="X250" s="4"/>
      <c r="AJ250" s="47"/>
    </row>
    <row r="251" spans="1:36" s="17" customFormat="1" hidden="1">
      <c r="A251" s="4"/>
      <c r="B251" s="33" t="str">
        <f t="shared" si="2"/>
        <v>----</v>
      </c>
      <c r="C251" s="34">
        <f t="shared" si="4"/>
        <v>0</v>
      </c>
      <c r="D251" s="34" t="str">
        <f t="shared" si="4"/>
        <v>----</v>
      </c>
      <c r="E251" s="4"/>
      <c r="F251" s="4"/>
      <c r="G251" s="4"/>
      <c r="H251" s="4"/>
      <c r="I251" s="4"/>
      <c r="J251" s="4"/>
      <c r="K251" s="4"/>
      <c r="L251" s="4"/>
      <c r="M251" s="4"/>
      <c r="N251" s="4"/>
      <c r="O251" s="4"/>
      <c r="P251" s="4"/>
      <c r="Q251" s="4"/>
      <c r="R251" s="4"/>
      <c r="S251" s="4"/>
      <c r="T251" s="4"/>
      <c r="U251" s="4"/>
      <c r="V251" s="4"/>
      <c r="W251" s="4"/>
      <c r="X251" s="4"/>
      <c r="AJ251" s="47"/>
    </row>
    <row r="252" spans="1:36" s="17" customFormat="1" hidden="1">
      <c r="A252" s="4"/>
      <c r="B252" s="33" t="str">
        <f t="shared" si="2"/>
        <v>----</v>
      </c>
      <c r="C252" s="34">
        <f t="shared" si="4"/>
        <v>0</v>
      </c>
      <c r="D252" s="34" t="str">
        <f t="shared" si="4"/>
        <v>----</v>
      </c>
      <c r="E252" s="4"/>
      <c r="F252" s="4"/>
      <c r="G252" s="4"/>
      <c r="H252" s="4"/>
      <c r="I252" s="4"/>
      <c r="J252" s="4"/>
      <c r="K252" s="4"/>
      <c r="L252" s="4"/>
      <c r="M252" s="4"/>
      <c r="N252" s="4"/>
      <c r="O252" s="4"/>
      <c r="P252" s="4"/>
      <c r="Q252" s="4"/>
      <c r="R252" s="4"/>
      <c r="S252" s="4"/>
      <c r="T252" s="4"/>
      <c r="U252" s="4"/>
      <c r="V252" s="4"/>
      <c r="W252" s="4"/>
      <c r="X252" s="4"/>
      <c r="AJ252" s="47"/>
    </row>
    <row r="253" spans="1:36" s="17" customFormat="1" hidden="1">
      <c r="A253" s="4"/>
      <c r="B253" s="33" t="str">
        <f t="shared" si="2"/>
        <v>----</v>
      </c>
      <c r="C253" s="34">
        <f t="shared" si="4"/>
        <v>0</v>
      </c>
      <c r="D253" s="34" t="str">
        <f t="shared" si="4"/>
        <v>----</v>
      </c>
      <c r="E253" s="4"/>
      <c r="F253" s="4"/>
      <c r="G253" s="4"/>
      <c r="H253" s="4"/>
      <c r="I253" s="4"/>
      <c r="J253" s="4"/>
      <c r="K253" s="4"/>
      <c r="L253" s="4"/>
      <c r="M253" s="4"/>
      <c r="N253" s="4"/>
      <c r="O253" s="4"/>
      <c r="P253" s="4"/>
      <c r="Q253" s="4"/>
      <c r="R253" s="4"/>
      <c r="S253" s="4"/>
      <c r="T253" s="4"/>
      <c r="U253" s="4"/>
      <c r="V253" s="4"/>
      <c r="W253" s="4"/>
      <c r="X253" s="4"/>
      <c r="AJ253" s="47"/>
    </row>
    <row r="254" spans="1:36" s="17" customFormat="1" hidden="1">
      <c r="A254" s="4"/>
      <c r="B254" s="33" t="str">
        <f t="shared" si="2"/>
        <v>----</v>
      </c>
      <c r="C254" s="34">
        <f t="shared" si="4"/>
        <v>0</v>
      </c>
      <c r="D254" s="34" t="str">
        <f t="shared" si="4"/>
        <v>----</v>
      </c>
      <c r="E254" s="4"/>
      <c r="F254" s="4"/>
      <c r="G254" s="4"/>
      <c r="H254" s="4"/>
      <c r="I254" s="4"/>
      <c r="J254" s="4"/>
      <c r="K254" s="4"/>
      <c r="L254" s="4"/>
      <c r="M254" s="4"/>
      <c r="N254" s="4"/>
      <c r="O254" s="4"/>
      <c r="P254" s="4"/>
      <c r="Q254" s="4"/>
      <c r="R254" s="4"/>
      <c r="S254" s="4"/>
      <c r="T254" s="4"/>
      <c r="U254" s="4"/>
      <c r="V254" s="4"/>
      <c r="W254" s="4"/>
      <c r="X254" s="4"/>
      <c r="AJ254" s="47"/>
    </row>
    <row r="255" spans="1:36" s="17" customFormat="1" hidden="1">
      <c r="A255" s="4"/>
      <c r="B255" s="33" t="str">
        <f t="shared" si="2"/>
        <v>----</v>
      </c>
      <c r="C255" s="34">
        <f t="shared" si="4"/>
        <v>0</v>
      </c>
      <c r="D255" s="34" t="str">
        <f t="shared" si="4"/>
        <v>----</v>
      </c>
      <c r="E255" s="4"/>
      <c r="F255" s="4"/>
      <c r="G255" s="4"/>
      <c r="H255" s="4"/>
      <c r="I255" s="4"/>
      <c r="J255" s="4"/>
      <c r="K255" s="4"/>
      <c r="L255" s="4"/>
      <c r="M255" s="4"/>
      <c r="N255" s="4"/>
      <c r="O255" s="4"/>
      <c r="P255" s="4"/>
      <c r="Q255" s="4"/>
      <c r="R255" s="4"/>
      <c r="S255" s="4"/>
      <c r="T255" s="4"/>
      <c r="U255" s="4"/>
      <c r="V255" s="4"/>
      <c r="W255" s="4"/>
      <c r="X255" s="4"/>
      <c r="AJ255" s="47"/>
    </row>
    <row r="256" spans="1:36" s="17" customFormat="1" hidden="1">
      <c r="A256" s="4"/>
      <c r="B256" s="33" t="str">
        <f t="shared" si="2"/>
        <v>----</v>
      </c>
      <c r="C256" s="34">
        <f t="shared" si="4"/>
        <v>0</v>
      </c>
      <c r="D256" s="34" t="str">
        <f t="shared" si="4"/>
        <v>----</v>
      </c>
      <c r="E256" s="4"/>
      <c r="F256" s="4"/>
      <c r="G256" s="4"/>
      <c r="H256" s="4"/>
      <c r="I256" s="4"/>
      <c r="J256" s="4"/>
      <c r="K256" s="4"/>
      <c r="L256" s="4"/>
      <c r="M256" s="4"/>
      <c r="N256" s="4"/>
      <c r="O256" s="4"/>
      <c r="P256" s="4"/>
      <c r="Q256" s="4"/>
      <c r="R256" s="4"/>
      <c r="S256" s="4"/>
      <c r="T256" s="4"/>
      <c r="U256" s="4"/>
      <c r="V256" s="4"/>
      <c r="W256" s="4"/>
      <c r="X256" s="4"/>
      <c r="AJ256" s="47"/>
    </row>
    <row r="257" spans="1:36" s="17" customFormat="1">
      <c r="A257" s="4"/>
      <c r="B257" s="33" t="str">
        <f t="shared" ref="B257:D263" si="5">R14</f>
        <v>----</v>
      </c>
      <c r="C257" s="34">
        <f t="shared" si="5"/>
        <v>0</v>
      </c>
      <c r="D257" s="34" t="str">
        <f t="shared" si="5"/>
        <v>----</v>
      </c>
      <c r="E257" s="4"/>
      <c r="F257" s="4"/>
      <c r="G257" s="4"/>
      <c r="H257" s="4"/>
      <c r="I257" s="4"/>
      <c r="J257" s="4"/>
      <c r="K257" s="4"/>
      <c r="L257" s="4"/>
      <c r="M257" s="4"/>
      <c r="N257" s="4"/>
      <c r="O257" s="4"/>
      <c r="P257" s="4"/>
      <c r="Q257" s="4"/>
      <c r="R257" s="4"/>
      <c r="S257" s="4"/>
      <c r="T257" s="4"/>
      <c r="U257" s="4"/>
      <c r="V257" s="4"/>
      <c r="W257" s="4"/>
      <c r="X257" s="4"/>
      <c r="AJ257" s="47"/>
    </row>
    <row r="258" spans="1:36" hidden="1">
      <c r="B258" s="33" t="str">
        <f t="shared" si="5"/>
        <v>----</v>
      </c>
      <c r="C258" s="34">
        <f t="shared" si="5"/>
        <v>0</v>
      </c>
      <c r="D258" s="34" t="str">
        <f t="shared" si="5"/>
        <v>----</v>
      </c>
    </row>
    <row r="259" spans="1:36" hidden="1">
      <c r="B259" s="33" t="str">
        <f t="shared" si="5"/>
        <v>----</v>
      </c>
      <c r="C259" s="34">
        <f t="shared" si="5"/>
        <v>0</v>
      </c>
      <c r="D259" s="34" t="str">
        <f t="shared" si="5"/>
        <v>----</v>
      </c>
    </row>
    <row r="260" spans="1:36" hidden="1">
      <c r="B260" s="33" t="str">
        <f t="shared" si="5"/>
        <v>----</v>
      </c>
      <c r="C260" s="34">
        <f t="shared" si="5"/>
        <v>0</v>
      </c>
      <c r="D260" s="34" t="str">
        <f t="shared" si="5"/>
        <v>----</v>
      </c>
    </row>
    <row r="261" spans="1:36" hidden="1">
      <c r="B261" s="33" t="str">
        <f t="shared" si="5"/>
        <v>----</v>
      </c>
      <c r="C261" s="34">
        <f t="shared" si="5"/>
        <v>0</v>
      </c>
      <c r="D261" s="34" t="str">
        <f t="shared" si="5"/>
        <v>----</v>
      </c>
    </row>
    <row r="262" spans="1:36" hidden="1">
      <c r="B262" s="33" t="str">
        <f t="shared" si="5"/>
        <v>----</v>
      </c>
      <c r="C262" s="34">
        <f t="shared" si="5"/>
        <v>0</v>
      </c>
      <c r="D262" s="34" t="str">
        <f t="shared" si="5"/>
        <v>----</v>
      </c>
    </row>
    <row r="263" spans="1:36" hidden="1">
      <c r="B263" s="33" t="str">
        <f t="shared" si="5"/>
        <v>----</v>
      </c>
      <c r="C263" s="34">
        <f t="shared" si="5"/>
        <v>0</v>
      </c>
      <c r="D263" s="34" t="str">
        <f t="shared" si="5"/>
        <v>----</v>
      </c>
    </row>
    <row r="264" spans="1:36" hidden="1">
      <c r="B264" s="33" t="str">
        <f t="shared" ref="B264:D279" si="6">R21</f>
        <v>----</v>
      </c>
      <c r="C264" s="34">
        <f t="shared" si="6"/>
        <v>0</v>
      </c>
      <c r="D264" s="34" t="str">
        <f t="shared" si="6"/>
        <v>----</v>
      </c>
    </row>
    <row r="265" spans="1:36" hidden="1">
      <c r="B265" s="33" t="str">
        <f t="shared" si="6"/>
        <v>----</v>
      </c>
      <c r="C265" s="34">
        <f t="shared" si="6"/>
        <v>0</v>
      </c>
      <c r="D265" s="34" t="str">
        <f t="shared" si="6"/>
        <v>----</v>
      </c>
    </row>
    <row r="266" spans="1:36" hidden="1">
      <c r="B266" s="33" t="str">
        <f t="shared" si="6"/>
        <v>----</v>
      </c>
      <c r="C266" s="34">
        <f t="shared" si="6"/>
        <v>0</v>
      </c>
      <c r="D266" s="34" t="str">
        <f t="shared" si="6"/>
        <v>----</v>
      </c>
    </row>
    <row r="267" spans="1:36" hidden="1">
      <c r="B267" s="33" t="str">
        <f t="shared" si="6"/>
        <v>----</v>
      </c>
      <c r="C267" s="34">
        <f t="shared" si="6"/>
        <v>0</v>
      </c>
      <c r="D267" s="34" t="str">
        <f t="shared" si="6"/>
        <v>----</v>
      </c>
    </row>
    <row r="268" spans="1:36" hidden="1">
      <c r="B268" s="33" t="str">
        <f t="shared" si="6"/>
        <v>----</v>
      </c>
      <c r="C268" s="34">
        <f t="shared" si="6"/>
        <v>0</v>
      </c>
      <c r="D268" s="34" t="str">
        <f t="shared" si="6"/>
        <v>----</v>
      </c>
    </row>
    <row r="269" spans="1:36" hidden="1">
      <c r="B269" s="33" t="str">
        <f t="shared" si="6"/>
        <v>----</v>
      </c>
      <c r="C269" s="34">
        <f t="shared" si="6"/>
        <v>0</v>
      </c>
      <c r="D269" s="34" t="str">
        <f t="shared" si="6"/>
        <v>----</v>
      </c>
    </row>
    <row r="270" spans="1:36" hidden="1">
      <c r="B270" s="33" t="str">
        <f t="shared" si="6"/>
        <v>----</v>
      </c>
      <c r="C270" s="34">
        <f t="shared" si="6"/>
        <v>0</v>
      </c>
      <c r="D270" s="34" t="str">
        <f t="shared" si="6"/>
        <v>----</v>
      </c>
    </row>
    <row r="271" spans="1:36" hidden="1">
      <c r="B271" s="33" t="str">
        <f t="shared" si="6"/>
        <v>----</v>
      </c>
      <c r="C271" s="34">
        <f t="shared" si="6"/>
        <v>0</v>
      </c>
      <c r="D271" s="34" t="str">
        <f t="shared" si="6"/>
        <v>----</v>
      </c>
    </row>
    <row r="272" spans="1:36" hidden="1">
      <c r="B272" s="33" t="str">
        <f t="shared" si="6"/>
        <v>----</v>
      </c>
      <c r="C272" s="34">
        <f t="shared" si="6"/>
        <v>0</v>
      </c>
      <c r="D272" s="34" t="str">
        <f t="shared" si="6"/>
        <v>----</v>
      </c>
    </row>
    <row r="273" spans="2:4" hidden="1">
      <c r="B273" s="33" t="str">
        <f t="shared" si="6"/>
        <v>----</v>
      </c>
      <c r="C273" s="34">
        <f t="shared" si="6"/>
        <v>0</v>
      </c>
      <c r="D273" s="34" t="str">
        <f t="shared" si="6"/>
        <v>----</v>
      </c>
    </row>
    <row r="274" spans="2:4" hidden="1">
      <c r="B274" s="33" t="str">
        <f t="shared" si="6"/>
        <v>----</v>
      </c>
      <c r="C274" s="34">
        <f t="shared" si="6"/>
        <v>0</v>
      </c>
      <c r="D274" s="34" t="str">
        <f t="shared" si="6"/>
        <v>----</v>
      </c>
    </row>
    <row r="275" spans="2:4" hidden="1">
      <c r="B275" s="33" t="str">
        <f t="shared" si="6"/>
        <v>----</v>
      </c>
      <c r="C275" s="34">
        <f t="shared" si="6"/>
        <v>0</v>
      </c>
      <c r="D275" s="34" t="str">
        <f t="shared" si="6"/>
        <v>----</v>
      </c>
    </row>
    <row r="276" spans="2:4" hidden="1">
      <c r="B276" s="33" t="str">
        <f t="shared" si="6"/>
        <v>----</v>
      </c>
      <c r="C276" s="34">
        <f t="shared" si="6"/>
        <v>0</v>
      </c>
      <c r="D276" s="34" t="str">
        <f t="shared" si="6"/>
        <v>----</v>
      </c>
    </row>
    <row r="277" spans="2:4" hidden="1">
      <c r="B277" s="33" t="str">
        <f t="shared" si="6"/>
        <v>----</v>
      </c>
      <c r="C277" s="34">
        <f t="shared" si="6"/>
        <v>0</v>
      </c>
      <c r="D277" s="34" t="str">
        <f t="shared" si="6"/>
        <v>----</v>
      </c>
    </row>
    <row r="278" spans="2:4" hidden="1">
      <c r="B278" s="33" t="str">
        <f t="shared" si="6"/>
        <v>----</v>
      </c>
      <c r="C278" s="34">
        <f t="shared" si="6"/>
        <v>0</v>
      </c>
      <c r="D278" s="34" t="str">
        <f t="shared" si="6"/>
        <v>----</v>
      </c>
    </row>
    <row r="279" spans="2:4" hidden="1">
      <c r="B279" s="33" t="str">
        <f t="shared" si="6"/>
        <v>----</v>
      </c>
      <c r="C279" s="34">
        <f t="shared" si="6"/>
        <v>0</v>
      </c>
      <c r="D279" s="34" t="str">
        <f t="shared" si="6"/>
        <v>----</v>
      </c>
    </row>
    <row r="280" spans="2:4" hidden="1">
      <c r="B280" s="33" t="str">
        <f t="shared" ref="B280:D286" si="7">R37</f>
        <v>----</v>
      </c>
      <c r="C280" s="34">
        <f t="shared" si="7"/>
        <v>0</v>
      </c>
      <c r="D280" s="34" t="str">
        <f t="shared" si="7"/>
        <v>----</v>
      </c>
    </row>
    <row r="281" spans="2:4" hidden="1">
      <c r="B281" s="33" t="str">
        <f t="shared" si="7"/>
        <v>----</v>
      </c>
      <c r="C281" s="34">
        <f t="shared" si="7"/>
        <v>0</v>
      </c>
      <c r="D281" s="34" t="str">
        <f t="shared" si="7"/>
        <v>----</v>
      </c>
    </row>
    <row r="282" spans="2:4" hidden="1">
      <c r="B282" s="33" t="str">
        <f t="shared" si="7"/>
        <v>----</v>
      </c>
      <c r="C282" s="34">
        <f t="shared" si="7"/>
        <v>0</v>
      </c>
      <c r="D282" s="34" t="str">
        <f t="shared" si="7"/>
        <v>----</v>
      </c>
    </row>
    <row r="283" spans="2:4" hidden="1">
      <c r="B283" s="33" t="str">
        <f t="shared" si="7"/>
        <v>----</v>
      </c>
      <c r="C283" s="34">
        <f t="shared" si="7"/>
        <v>0</v>
      </c>
      <c r="D283" s="34" t="str">
        <f t="shared" si="7"/>
        <v>----</v>
      </c>
    </row>
    <row r="284" spans="2:4" hidden="1">
      <c r="B284" s="33" t="str">
        <f t="shared" si="7"/>
        <v>----</v>
      </c>
      <c r="C284" s="34">
        <f t="shared" si="7"/>
        <v>0</v>
      </c>
      <c r="D284" s="34" t="str">
        <f t="shared" si="7"/>
        <v>----</v>
      </c>
    </row>
    <row r="285" spans="2:4" hidden="1">
      <c r="B285" s="33" t="str">
        <f t="shared" si="7"/>
        <v>----</v>
      </c>
      <c r="C285" s="34">
        <f t="shared" si="7"/>
        <v>0</v>
      </c>
      <c r="D285" s="34" t="str">
        <f t="shared" si="7"/>
        <v>----</v>
      </c>
    </row>
    <row r="286" spans="2:4" hidden="1">
      <c r="B286" s="33" t="str">
        <f t="shared" si="7"/>
        <v>----</v>
      </c>
      <c r="C286" s="34">
        <f t="shared" si="7"/>
        <v>0</v>
      </c>
      <c r="D286" s="34" t="str">
        <f t="shared" si="7"/>
        <v>----</v>
      </c>
    </row>
    <row r="287" spans="2:4">
      <c r="B287" s="33" t="str">
        <f>I44</f>
        <v>Electricity consumption</v>
      </c>
      <c r="C287" s="57">
        <f>N44</f>
        <v>1.1000000000000001</v>
      </c>
      <c r="D287" s="34" t="str">
        <f>O44</f>
        <v>kWh</v>
      </c>
    </row>
    <row r="288" spans="2:4">
      <c r="B288" s="33" t="str">
        <f>W14</f>
        <v>----</v>
      </c>
      <c r="C288" s="34">
        <f>Z14</f>
        <v>0</v>
      </c>
      <c r="D288" s="34" t="str">
        <f>AA14</f>
        <v>kg</v>
      </c>
    </row>
    <row r="289" spans="2:4" hidden="1">
      <c r="B289" s="33" t="str">
        <f t="shared" ref="B289:B317" si="8">W15</f>
        <v>----</v>
      </c>
      <c r="C289" s="34">
        <f t="shared" ref="C289:D304" si="9">Z15</f>
        <v>0</v>
      </c>
      <c r="D289" s="34" t="str">
        <f t="shared" si="9"/>
        <v>kg</v>
      </c>
    </row>
    <row r="290" spans="2:4" hidden="1">
      <c r="B290" s="33" t="str">
        <f t="shared" si="8"/>
        <v>----</v>
      </c>
      <c r="C290" s="34">
        <f t="shared" si="9"/>
        <v>0</v>
      </c>
      <c r="D290" s="34" t="str">
        <f t="shared" si="9"/>
        <v>kg</v>
      </c>
    </row>
    <row r="291" spans="2:4" hidden="1">
      <c r="B291" s="33" t="str">
        <f t="shared" si="8"/>
        <v>----</v>
      </c>
      <c r="C291" s="34">
        <f t="shared" si="9"/>
        <v>0</v>
      </c>
      <c r="D291" s="34" t="str">
        <f t="shared" si="9"/>
        <v>kg</v>
      </c>
    </row>
    <row r="292" spans="2:4" hidden="1">
      <c r="B292" s="33" t="str">
        <f t="shared" si="8"/>
        <v>----</v>
      </c>
      <c r="C292" s="34">
        <f t="shared" si="9"/>
        <v>0</v>
      </c>
      <c r="D292" s="34" t="str">
        <f t="shared" si="9"/>
        <v>kg</v>
      </c>
    </row>
    <row r="293" spans="2:4" hidden="1">
      <c r="B293" s="33" t="str">
        <f t="shared" si="8"/>
        <v>----</v>
      </c>
      <c r="C293" s="34">
        <f t="shared" si="9"/>
        <v>0</v>
      </c>
      <c r="D293" s="34" t="str">
        <f t="shared" si="9"/>
        <v>kg</v>
      </c>
    </row>
    <row r="294" spans="2:4" hidden="1">
      <c r="B294" s="33" t="str">
        <f t="shared" si="8"/>
        <v>----</v>
      </c>
      <c r="C294" s="34">
        <f t="shared" si="9"/>
        <v>0</v>
      </c>
      <c r="D294" s="34" t="str">
        <f t="shared" si="9"/>
        <v>kg</v>
      </c>
    </row>
    <row r="295" spans="2:4" hidden="1">
      <c r="B295" s="33" t="str">
        <f t="shared" si="8"/>
        <v>----</v>
      </c>
      <c r="C295" s="34">
        <f t="shared" si="9"/>
        <v>0</v>
      </c>
      <c r="D295" s="34" t="str">
        <f t="shared" si="9"/>
        <v>kg</v>
      </c>
    </row>
    <row r="296" spans="2:4" hidden="1">
      <c r="B296" s="33" t="str">
        <f t="shared" si="8"/>
        <v>----</v>
      </c>
      <c r="C296" s="34">
        <f t="shared" si="9"/>
        <v>0</v>
      </c>
      <c r="D296" s="34" t="str">
        <f t="shared" si="9"/>
        <v>kg</v>
      </c>
    </row>
    <row r="297" spans="2:4" hidden="1">
      <c r="B297" s="33" t="str">
        <f t="shared" si="8"/>
        <v>----</v>
      </c>
      <c r="C297" s="34">
        <f t="shared" si="9"/>
        <v>0</v>
      </c>
      <c r="D297" s="34" t="str">
        <f t="shared" si="9"/>
        <v>kg</v>
      </c>
    </row>
    <row r="298" spans="2:4" hidden="1">
      <c r="B298" s="33" t="str">
        <f t="shared" si="8"/>
        <v>----</v>
      </c>
      <c r="C298" s="34">
        <f t="shared" si="9"/>
        <v>0</v>
      </c>
      <c r="D298" s="34" t="str">
        <f t="shared" si="9"/>
        <v>kg</v>
      </c>
    </row>
    <row r="299" spans="2:4" hidden="1">
      <c r="B299" s="33" t="str">
        <f t="shared" si="8"/>
        <v>----</v>
      </c>
      <c r="C299" s="34">
        <f t="shared" si="9"/>
        <v>0</v>
      </c>
      <c r="D299" s="34" t="str">
        <f t="shared" si="9"/>
        <v>kg</v>
      </c>
    </row>
    <row r="300" spans="2:4" hidden="1">
      <c r="B300" s="33" t="str">
        <f t="shared" si="8"/>
        <v>----</v>
      </c>
      <c r="C300" s="34">
        <f t="shared" si="9"/>
        <v>0</v>
      </c>
      <c r="D300" s="34" t="str">
        <f t="shared" si="9"/>
        <v>kg</v>
      </c>
    </row>
    <row r="301" spans="2:4" hidden="1">
      <c r="B301" s="33" t="str">
        <f t="shared" si="8"/>
        <v>----</v>
      </c>
      <c r="C301" s="34">
        <f t="shared" si="9"/>
        <v>0</v>
      </c>
      <c r="D301" s="34" t="str">
        <f t="shared" si="9"/>
        <v>kg</v>
      </c>
    </row>
    <row r="302" spans="2:4" hidden="1">
      <c r="B302" s="33" t="str">
        <f t="shared" si="8"/>
        <v>----</v>
      </c>
      <c r="C302" s="34">
        <f t="shared" si="9"/>
        <v>0</v>
      </c>
      <c r="D302" s="34" t="str">
        <f t="shared" si="9"/>
        <v>kg</v>
      </c>
    </row>
    <row r="303" spans="2:4" hidden="1">
      <c r="B303" s="33" t="str">
        <f t="shared" si="8"/>
        <v>----</v>
      </c>
      <c r="C303" s="34">
        <f t="shared" si="9"/>
        <v>0</v>
      </c>
      <c r="D303" s="34" t="str">
        <f t="shared" si="9"/>
        <v>kg</v>
      </c>
    </row>
    <row r="304" spans="2:4" hidden="1">
      <c r="B304" s="33" t="str">
        <f t="shared" si="8"/>
        <v>----</v>
      </c>
      <c r="C304" s="34">
        <f t="shared" si="9"/>
        <v>0</v>
      </c>
      <c r="D304" s="34" t="str">
        <f t="shared" si="9"/>
        <v>kg</v>
      </c>
    </row>
    <row r="305" spans="2:4" hidden="1">
      <c r="B305" s="33" t="str">
        <f t="shared" si="8"/>
        <v>----</v>
      </c>
      <c r="C305" s="34">
        <f t="shared" ref="C305:D317" si="10">Z31</f>
        <v>0</v>
      </c>
      <c r="D305" s="34" t="str">
        <f t="shared" si="10"/>
        <v>kg</v>
      </c>
    </row>
    <row r="306" spans="2:4" hidden="1">
      <c r="B306" s="33" t="str">
        <f t="shared" si="8"/>
        <v>----</v>
      </c>
      <c r="C306" s="34">
        <f t="shared" si="10"/>
        <v>0</v>
      </c>
      <c r="D306" s="34" t="str">
        <f t="shared" si="10"/>
        <v>kg</v>
      </c>
    </row>
    <row r="307" spans="2:4" hidden="1">
      <c r="B307" s="33" t="str">
        <f t="shared" si="8"/>
        <v>----</v>
      </c>
      <c r="C307" s="34">
        <f t="shared" si="10"/>
        <v>0</v>
      </c>
      <c r="D307" s="34" t="str">
        <f t="shared" si="10"/>
        <v>kg</v>
      </c>
    </row>
    <row r="308" spans="2:4" hidden="1">
      <c r="B308" s="33" t="str">
        <f t="shared" si="8"/>
        <v>----</v>
      </c>
      <c r="C308" s="34">
        <f t="shared" si="10"/>
        <v>0</v>
      </c>
      <c r="D308" s="34" t="str">
        <f t="shared" si="10"/>
        <v>kg</v>
      </c>
    </row>
    <row r="309" spans="2:4" hidden="1">
      <c r="B309" s="33" t="str">
        <f t="shared" si="8"/>
        <v>----</v>
      </c>
      <c r="C309" s="34">
        <f t="shared" si="10"/>
        <v>0</v>
      </c>
      <c r="D309" s="34" t="str">
        <f t="shared" si="10"/>
        <v>kg</v>
      </c>
    </row>
    <row r="310" spans="2:4" hidden="1">
      <c r="B310" s="33" t="str">
        <f t="shared" si="8"/>
        <v>----</v>
      </c>
      <c r="C310" s="34">
        <f t="shared" si="10"/>
        <v>0</v>
      </c>
      <c r="D310" s="34" t="str">
        <f t="shared" si="10"/>
        <v>kg</v>
      </c>
    </row>
    <row r="311" spans="2:4" hidden="1">
      <c r="B311" s="33" t="str">
        <f t="shared" si="8"/>
        <v>----</v>
      </c>
      <c r="C311" s="34">
        <f t="shared" si="10"/>
        <v>0</v>
      </c>
      <c r="D311" s="34" t="str">
        <f t="shared" si="10"/>
        <v>kg</v>
      </c>
    </row>
    <row r="312" spans="2:4" hidden="1">
      <c r="B312" s="33" t="str">
        <f t="shared" si="8"/>
        <v>----</v>
      </c>
      <c r="C312" s="34">
        <f t="shared" si="10"/>
        <v>0</v>
      </c>
      <c r="D312" s="34" t="str">
        <f t="shared" si="10"/>
        <v>kg</v>
      </c>
    </row>
    <row r="313" spans="2:4" hidden="1">
      <c r="B313" s="33" t="str">
        <f t="shared" si="8"/>
        <v>----</v>
      </c>
      <c r="C313" s="34">
        <f t="shared" si="10"/>
        <v>0</v>
      </c>
      <c r="D313" s="34" t="str">
        <f t="shared" si="10"/>
        <v>kg</v>
      </c>
    </row>
    <row r="314" spans="2:4" hidden="1">
      <c r="B314" s="33" t="str">
        <f t="shared" si="8"/>
        <v>----</v>
      </c>
      <c r="C314" s="34">
        <f t="shared" si="10"/>
        <v>0</v>
      </c>
      <c r="D314" s="34" t="str">
        <f t="shared" si="10"/>
        <v>kg</v>
      </c>
    </row>
    <row r="315" spans="2:4" hidden="1">
      <c r="B315" s="33" t="str">
        <f t="shared" si="8"/>
        <v>----</v>
      </c>
      <c r="C315" s="34">
        <f t="shared" si="10"/>
        <v>0</v>
      </c>
      <c r="D315" s="34" t="str">
        <f t="shared" si="10"/>
        <v>kg</v>
      </c>
    </row>
    <row r="316" spans="2:4" hidden="1">
      <c r="B316" s="33" t="str">
        <f t="shared" si="8"/>
        <v>----</v>
      </c>
      <c r="C316" s="34">
        <f t="shared" si="10"/>
        <v>0</v>
      </c>
      <c r="D316" s="34" t="str">
        <f t="shared" si="10"/>
        <v>kg</v>
      </c>
    </row>
    <row r="317" spans="2:4" hidden="1">
      <c r="B317" s="37" t="str">
        <f t="shared" si="8"/>
        <v>----</v>
      </c>
      <c r="C317" s="34">
        <f t="shared" si="10"/>
        <v>0</v>
      </c>
      <c r="D317" s="34" t="str">
        <f t="shared" si="10"/>
        <v>kg</v>
      </c>
    </row>
    <row r="318" spans="2:4">
      <c r="B318" s="33"/>
    </row>
    <row r="319" spans="2:4">
      <c r="B319" s="33"/>
    </row>
    <row r="320" spans="2:4">
      <c r="B320" s="33"/>
    </row>
    <row r="321" spans="2:2">
      <c r="B321" s="33"/>
    </row>
  </sheetData>
  <autoFilter ref="B226:D317" xr:uid="{49838E64-FAF5-4566-AA1C-75005AC7572C}">
    <filterColumn colId="0">
      <filters>
        <filter val="Copper oxide"/>
        <filter val="Electricity consumption"/>
        <filter val="Natural gas"/>
        <filter val="Polymethyl methacrylate"/>
        <filter val="Tap water"/>
        <filter val="Tetramethylammonium hydroxide"/>
      </filters>
    </filterColumn>
  </autoFilter>
  <dataConsolidate/>
  <mergeCells count="9">
    <mergeCell ref="B224:D224"/>
    <mergeCell ref="B225:D225"/>
    <mergeCell ref="B10:AA10"/>
    <mergeCell ref="B11:F11"/>
    <mergeCell ref="I11:O11"/>
    <mergeCell ref="R11:T11"/>
    <mergeCell ref="W11:AA11"/>
    <mergeCell ref="I44:M44"/>
    <mergeCell ref="W44:Y44"/>
  </mergeCells>
  <dataValidations count="1">
    <dataValidation type="list" allowBlank="1" showInputMessage="1" showErrorMessage="1" sqref="CE6:CE9" xr:uid="{B212E578-4A74-42FA-A12A-6FCD22676E51}">
      <formula1>#REF!</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r:uid="{B16F922E-9028-4A6C-8873-5D46DC178502}">
          <x14:formula1>
            <xm:f>Reagents!$Q$4:$Q$7</xm:f>
          </x14:formula1>
          <xm:sqref>Y14:Y43</xm:sqref>
        </x14:dataValidation>
        <x14:dataValidation type="list" allowBlank="1" showInputMessage="1" showErrorMessage="1" xr:uid="{54CABD4E-3492-449A-B04C-E804755CA5F3}">
          <x14:formula1>
            <xm:f>Reagents!$B$4:$B$66</xm:f>
          </x14:formula1>
          <xm:sqref>B14:B43</xm:sqref>
        </x14:dataValidation>
        <x14:dataValidation type="list" allowBlank="1" showInputMessage="1" showErrorMessage="1" xr:uid="{8ECE2A7D-8E99-4A7D-9F5B-447FBE58B938}">
          <x14:formula1>
            <xm:f>Reagents!$H$4:$H$33</xm:f>
          </x14:formula1>
          <xm:sqref>I14:I43</xm:sqref>
        </x14:dataValidation>
        <x14:dataValidation type="list" allowBlank="1" showInputMessage="1" showErrorMessage="1" xr:uid="{7FF2A086-FFB5-4CDA-A0B2-F7627929BB09}">
          <x14:formula1>
            <xm:f>Reagents!$O$4:$O$8</xm:f>
          </x14:formula1>
          <xm:sqref>W14:W43</xm:sqref>
        </x14:dataValidation>
        <x14:dataValidation type="list" allowBlank="1" showInputMessage="1" showErrorMessage="1" xr:uid="{2872225A-5BA8-4E95-BE37-5E3373F367E2}">
          <x14:formula1>
            <xm:f>Reagents!$L$4:$L$10</xm:f>
          </x14:formula1>
          <xm:sqref>R14:R43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3E5E6-B7BE-6444-9650-D4358B0E240A}">
  <dimension ref="B2:AN291"/>
  <sheetViews>
    <sheetView workbookViewId="0">
      <selection activeCell="B11" sqref="B11"/>
    </sheetView>
  </sheetViews>
  <sheetFormatPr baseColWidth="10" defaultColWidth="10.85546875" defaultRowHeight="15"/>
  <cols>
    <col min="1" max="1" width="10.85546875" style="1"/>
    <col min="2" max="2" width="35.28515625" style="1" customWidth="1"/>
    <col min="3" max="3" width="14.7109375" style="1" customWidth="1"/>
    <col min="4" max="4" width="12.140625" style="1" customWidth="1"/>
    <col min="5" max="5" width="11.85546875" style="1" customWidth="1"/>
    <col min="6" max="6" width="13.5703125" style="1" customWidth="1"/>
    <col min="7" max="7" width="10.85546875" style="1" customWidth="1"/>
    <col min="8" max="8" width="12.5703125" style="1" customWidth="1"/>
    <col min="9" max="9" width="14.85546875" style="1" customWidth="1"/>
    <col min="10" max="10" width="12.7109375" style="1" customWidth="1"/>
    <col min="11" max="11" width="11" style="1" customWidth="1"/>
    <col min="12" max="12" width="12.42578125" style="1" customWidth="1"/>
    <col min="13" max="13" width="13.42578125" style="1" customWidth="1"/>
    <col min="14" max="14" width="11.5703125" style="1" customWidth="1"/>
    <col min="15" max="15" width="14.5703125" style="1" customWidth="1"/>
    <col min="16" max="16" width="13.85546875" style="1" customWidth="1"/>
    <col min="17" max="17" width="12.7109375" style="1" customWidth="1"/>
    <col min="18" max="18" width="11.7109375" style="1" customWidth="1"/>
    <col min="19" max="19" width="11.5703125" style="1" customWidth="1"/>
    <col min="20" max="20" width="12.28515625" style="1" customWidth="1"/>
    <col min="21" max="21" width="10.85546875" style="1"/>
    <col min="22" max="22" width="9.28515625" style="1" customWidth="1"/>
    <col min="23" max="25" width="10.85546875" style="1"/>
    <col min="26" max="30" width="12.28515625" style="1" bestFit="1" customWidth="1"/>
    <col min="31" max="32" width="10.85546875" style="1"/>
    <col min="33" max="37" width="12.28515625" style="1" bestFit="1" customWidth="1"/>
    <col min="38" max="16384" width="10.85546875" style="1"/>
  </cols>
  <sheetData>
    <row r="2" spans="2:21" ht="25.5">
      <c r="B2" s="2" t="s">
        <v>13</v>
      </c>
    </row>
    <row r="3" spans="2:21" ht="18">
      <c r="C3" s="69" t="s">
        <v>53</v>
      </c>
      <c r="D3" s="69" t="s">
        <v>54</v>
      </c>
      <c r="E3" s="69" t="s">
        <v>55</v>
      </c>
      <c r="F3" s="69" t="s">
        <v>56</v>
      </c>
      <c r="G3" s="69" t="s">
        <v>57</v>
      </c>
      <c r="H3" s="69" t="s">
        <v>58</v>
      </c>
      <c r="I3" s="69" t="s">
        <v>59</v>
      </c>
      <c r="J3" s="69" t="s">
        <v>60</v>
      </c>
      <c r="K3" s="69" t="s">
        <v>61</v>
      </c>
      <c r="L3" s="69" t="s">
        <v>62</v>
      </c>
      <c r="M3" s="69" t="s">
        <v>63</v>
      </c>
      <c r="N3" s="69" t="s">
        <v>64</v>
      </c>
      <c r="O3" s="69" t="s">
        <v>65</v>
      </c>
      <c r="P3" s="69" t="s">
        <v>66</v>
      </c>
      <c r="Q3" s="69" t="s">
        <v>67</v>
      </c>
      <c r="R3" s="69" t="s">
        <v>68</v>
      </c>
      <c r="S3" s="69" t="s">
        <v>69</v>
      </c>
      <c r="T3" s="69" t="s">
        <v>70</v>
      </c>
    </row>
    <row r="4" spans="2:21" s="64" customFormat="1" ht="60">
      <c r="B4" s="59" t="s">
        <v>71</v>
      </c>
      <c r="C4" s="61" t="s">
        <v>72</v>
      </c>
      <c r="D4" s="62" t="s">
        <v>73</v>
      </c>
      <c r="E4" s="62" t="s">
        <v>74</v>
      </c>
      <c r="F4" s="62" t="s">
        <v>75</v>
      </c>
      <c r="G4" s="62" t="s">
        <v>76</v>
      </c>
      <c r="H4" s="62" t="s">
        <v>77</v>
      </c>
      <c r="I4" s="62" t="s">
        <v>78</v>
      </c>
      <c r="J4" s="62" t="s">
        <v>79</v>
      </c>
      <c r="K4" s="62" t="s">
        <v>80</v>
      </c>
      <c r="L4" s="62" t="s">
        <v>81</v>
      </c>
      <c r="M4" s="62" t="s">
        <v>82</v>
      </c>
      <c r="N4" s="62" t="s">
        <v>83</v>
      </c>
      <c r="O4" s="62" t="s">
        <v>84</v>
      </c>
      <c r="P4" s="62" t="s">
        <v>85</v>
      </c>
      <c r="Q4" s="62" t="s">
        <v>86</v>
      </c>
      <c r="R4" s="62" t="s">
        <v>87</v>
      </c>
      <c r="S4" s="62" t="s">
        <v>88</v>
      </c>
      <c r="T4" s="63" t="s">
        <v>17</v>
      </c>
      <c r="U4" s="65"/>
    </row>
    <row r="5" spans="2:21" ht="18.75">
      <c r="B5" s="38"/>
      <c r="C5" s="66" t="s">
        <v>89</v>
      </c>
      <c r="D5" s="66" t="s">
        <v>90</v>
      </c>
      <c r="E5" s="66" t="s">
        <v>91</v>
      </c>
      <c r="F5" s="66" t="s">
        <v>92</v>
      </c>
      <c r="G5" s="66" t="s">
        <v>93</v>
      </c>
      <c r="H5" s="66" t="s">
        <v>91</v>
      </c>
      <c r="I5" s="66" t="s">
        <v>91</v>
      </c>
      <c r="J5" s="66" t="s">
        <v>94</v>
      </c>
      <c r="K5" s="66" t="s">
        <v>95</v>
      </c>
      <c r="L5" s="66" t="s">
        <v>91</v>
      </c>
      <c r="M5" s="66" t="s">
        <v>96</v>
      </c>
      <c r="N5" s="66" t="s">
        <v>97</v>
      </c>
      <c r="O5" s="66" t="s">
        <v>98</v>
      </c>
      <c r="P5" s="66" t="s">
        <v>98</v>
      </c>
      <c r="Q5" s="66" t="s">
        <v>99</v>
      </c>
      <c r="R5" s="66" t="s">
        <v>100</v>
      </c>
      <c r="S5" s="66" t="s">
        <v>91</v>
      </c>
      <c r="T5" s="67" t="s">
        <v>101</v>
      </c>
      <c r="U5" s="4"/>
    </row>
    <row r="6" spans="2:21">
      <c r="B6" s="12" t="str">
        <f>'P1'!B227</f>
        <v xml:space="preserve">Ethanol </v>
      </c>
      <c r="C6" s="39">
        <f>IFERROR(VLOOKUP($B6,Impacts!$B$6:$T$54,2,FALSE)*'P1'!$C227,"")</f>
        <v>2.6069454859237993E-3</v>
      </c>
      <c r="D6" s="39">
        <f>IFERROR(VLOOKUP($B6,Impacts!$B$6:$T$54,3,FALSE)*'P1'!$C227,"")</f>
        <v>0.13058265290910001</v>
      </c>
      <c r="E6" s="39">
        <f>IFERROR(VLOOKUP($B6,Impacts!$B$6:$T$54,4,FALSE)*'P1'!$C227,"")</f>
        <v>3.6155507810011825E-2</v>
      </c>
      <c r="F6" s="39">
        <f>IFERROR(VLOOKUP($B6,Impacts!$B$6:$T$54,5,FALSE)*'P1'!$C227,"")</f>
        <v>2.10539625134385E-4</v>
      </c>
      <c r="G6" s="39">
        <f>IFERROR(VLOOKUP($B6,Impacts!$B$6:$T$54,6,FALSE)*'P1'!$C227,"")</f>
        <v>0.68521992979295654</v>
      </c>
      <c r="H6" s="39">
        <f>IFERROR(VLOOKUP($B6,Impacts!$B$6:$T$54,7,FALSE)*'P1'!$C227,"")</f>
        <v>2.9605310399177614E-2</v>
      </c>
      <c r="I6" s="39">
        <f>IFERROR(VLOOKUP($B6,Impacts!$B$6:$T$54,8,FALSE)*'P1'!$C227,"")</f>
        <v>1.3027989696365112</v>
      </c>
      <c r="J6" s="39">
        <f>IFERROR(VLOOKUP($B6,Impacts!$B$6:$T$54,9,FALSE)*'P1'!$C227,"")</f>
        <v>1.8095600776980861E-2</v>
      </c>
      <c r="K6" s="39">
        <f>IFERROR(VLOOKUP($B6,Impacts!$B$6:$T$54,10,FALSE)*'P1'!$C227,"")</f>
        <v>1.0628324962362468</v>
      </c>
      <c r="L6" s="39">
        <f>IFERROR(VLOOKUP($B6,Impacts!$B$6:$T$54,11,FALSE)*'P1'!$C227,"")</f>
        <v>3.209472375827041E-2</v>
      </c>
      <c r="M6" s="39">
        <f>IFERROR(VLOOKUP($B6,Impacts!$B$6:$T$54,12,FALSE)*'P1'!$C227,"")</f>
        <v>1.3905502072930316E-3</v>
      </c>
      <c r="N6" s="39">
        <f>IFERROR(VLOOKUP($B6,Impacts!$B$6:$T$54,13,FALSE)*'P1'!$C227,"")</f>
        <v>3.1622020514463609E-3</v>
      </c>
      <c r="O6" s="39">
        <f>IFERROR(VLOOKUP($B6,Impacts!$B$6:$T$54,14,FALSE)*'P1'!$C227,"")</f>
        <v>3.4121270548351729E-3</v>
      </c>
      <c r="P6" s="39">
        <f>IFERROR(VLOOKUP($B6,Impacts!$B$6:$T$54,15,FALSE)*'P1'!$C227,"")</f>
        <v>3.5407734801445245E-3</v>
      </c>
      <c r="Q6" s="39">
        <f>IFERROR(VLOOKUP($B6,Impacts!$B$6:$T$54,16,FALSE)*'P1'!$C227,"")</f>
        <v>6.4062106574052381E-6</v>
      </c>
      <c r="R6" s="39">
        <f>IFERROR(VLOOKUP($B6,Impacts!$B$6:$T$54,17,FALSE)*'P1'!$C227,"")</f>
        <v>8.0553192625791147E-3</v>
      </c>
      <c r="S6" s="39">
        <f>IFERROR(VLOOKUP($B6,Impacts!$B$6:$T$54,18,FALSE)*'P1'!$C227,"")</f>
        <v>2.9172436018970007</v>
      </c>
      <c r="T6" s="39">
        <f>IFERROR(VLOOKUP($B6,Impacts!$B$6:$T$54,19,FALSE)*'P1'!$C227,"")</f>
        <v>0.10660168076999992</v>
      </c>
      <c r="U6" s="4"/>
    </row>
    <row r="7" spans="2:21">
      <c r="B7" s="12" t="str">
        <f>'P1'!B228</f>
        <v>Copper oxide</v>
      </c>
      <c r="C7" s="39">
        <f>IFERROR(VLOOKUP($B7,Impacts!$B$6:$T$54,2,FALSE)*'P1'!$C228,"")</f>
        <v>1.0584223205644932E-2</v>
      </c>
      <c r="D7" s="39">
        <f>IFERROR(VLOOKUP($B7,Impacts!$B$6:$T$54,3,FALSE)*'P1'!$C228,"")</f>
        <v>0.2048824984516</v>
      </c>
      <c r="E7" s="39">
        <f>IFERROR(VLOOKUP($B7,Impacts!$B$6:$T$54,4,FALSE)*'P1'!$C228,"")</f>
        <v>2.8474709984313331</v>
      </c>
      <c r="F7" s="39">
        <f>IFERROR(VLOOKUP($B7,Impacts!$B$6:$T$54,5,FALSE)*'P1'!$C228,"")</f>
        <v>3.4648462655866609E-3</v>
      </c>
      <c r="G7" s="39">
        <f>IFERROR(VLOOKUP($B7,Impacts!$B$6:$T$54,6,FALSE)*'P1'!$C228,"")</f>
        <v>0.73227665872037462</v>
      </c>
      <c r="H7" s="39">
        <f>IFERROR(VLOOKUP($B7,Impacts!$B$6:$T$54,7,FALSE)*'P1'!$C228,"")</f>
        <v>0.32998118091899498</v>
      </c>
      <c r="I7" s="39">
        <f>IFERROR(VLOOKUP($B7,Impacts!$B$6:$T$54,8,FALSE)*'P1'!$C228,"")</f>
        <v>41.922466110252934</v>
      </c>
      <c r="J7" s="39">
        <f>IFERROR(VLOOKUP($B7,Impacts!$B$6:$T$54,9,FALSE)*'P1'!$C228,"")</f>
        <v>0.14413953698375942</v>
      </c>
      <c r="K7" s="39">
        <f>IFERROR(VLOOKUP($B7,Impacts!$B$6:$T$54,10,FALSE)*'P1'!$C228,"")</f>
        <v>-7.9321362338816894E-3</v>
      </c>
      <c r="L7" s="39">
        <f>IFERROR(VLOOKUP($B7,Impacts!$B$6:$T$54,11,FALSE)*'P1'!$C228,"")</f>
        <v>3.6396985007121532</v>
      </c>
      <c r="M7" s="39">
        <f>IFERROR(VLOOKUP($B7,Impacts!$B$6:$T$54,12,FALSE)*'P1'!$C228,"")</f>
        <v>1.1770318944718702E-4</v>
      </c>
      <c r="N7" s="39">
        <f>IFERROR(VLOOKUP($B7,Impacts!$B$6:$T$54,13,FALSE)*'P1'!$C228,"")</f>
        <v>0.12951039452576818</v>
      </c>
      <c r="O7" s="39">
        <f>IFERROR(VLOOKUP($B7,Impacts!$B$6:$T$54,14,FALSE)*'P1'!$C228,"")</f>
        <v>5.544883702615782E-3</v>
      </c>
      <c r="P7" s="39">
        <f>IFERROR(VLOOKUP($B7,Impacts!$B$6:$T$54,15,FALSE)*'P1'!$C228,"")</f>
        <v>5.6487615352765197E-3</v>
      </c>
      <c r="Q7" s="39">
        <f>IFERROR(VLOOKUP($B7,Impacts!$B$6:$T$54,16,FALSE)*'P1'!$C228,"")</f>
        <v>9.4272498051625226E-7</v>
      </c>
      <c r="R7" s="39">
        <f>IFERROR(VLOOKUP($B7,Impacts!$B$6:$T$54,17,FALSE)*'P1'!$C228,"")</f>
        <v>3.2691142967812538E-2</v>
      </c>
      <c r="S7" s="39">
        <f>IFERROR(VLOOKUP($B7,Impacts!$B$6:$T$54,18,FALSE)*'P1'!$C228,"")</f>
        <v>252.74039677054981</v>
      </c>
      <c r="T7" s="39">
        <f>IFERROR(VLOOKUP($B7,Impacts!$B$6:$T$54,19,FALSE)*'P1'!$C228,"")</f>
        <v>2.207820195599983E-2</v>
      </c>
      <c r="U7" s="4"/>
    </row>
    <row r="8" spans="2:21">
      <c r="B8" s="12" t="str">
        <f>'P1'!B229</f>
        <v>Polymethyl methacrylate</v>
      </c>
      <c r="C8" s="39">
        <f>IFERROR(VLOOKUP($B8,Impacts!$B$6:$T$54,2,FALSE)*'P1'!$C229,"")</f>
        <v>1.0860109085457246E-3</v>
      </c>
      <c r="D8" s="39">
        <f>IFERROR(VLOOKUP($B8,Impacts!$B$6:$T$54,3,FALSE)*'P1'!$C229,"")</f>
        <v>0.28968161648462004</v>
      </c>
      <c r="E8" s="39">
        <f>IFERROR(VLOOKUP($B8,Impacts!$B$6:$T$54,4,FALSE)*'P1'!$C229,"")</f>
        <v>4.3606382193133696E-3</v>
      </c>
      <c r="F8" s="39">
        <f>IFERROR(VLOOKUP($B8,Impacts!$B$6:$T$54,5,FALSE)*'P1'!$C229,"")</f>
        <v>3.4184933973018719E-5</v>
      </c>
      <c r="G8" s="39">
        <f>IFERROR(VLOOKUP($B8,Impacts!$B$6:$T$54,6,FALSE)*'P1'!$C229,"")</f>
        <v>0.90846158703226476</v>
      </c>
      <c r="H8" s="39">
        <f>IFERROR(VLOOKUP($B8,Impacts!$B$6:$T$54,7,FALSE)*'P1'!$C229,"")</f>
        <v>1.8715162109513229E-2</v>
      </c>
      <c r="I8" s="39">
        <f>IFERROR(VLOOKUP($B8,Impacts!$B$6:$T$54,8,FALSE)*'P1'!$C229,"")</f>
        <v>9.825810096710505E-2</v>
      </c>
      <c r="J8" s="39">
        <f>IFERROR(VLOOKUP($B8,Impacts!$B$6:$T$54,9,FALSE)*'P1'!$C229,"")</f>
        <v>3.1817705158204983E-4</v>
      </c>
      <c r="K8" s="39">
        <f>IFERROR(VLOOKUP($B8,Impacts!$B$6:$T$54,10,FALSE)*'P1'!$C229,"")</f>
        <v>3.8606745777285931E-4</v>
      </c>
      <c r="L8" s="39">
        <f>IFERROR(VLOOKUP($B8,Impacts!$B$6:$T$54,11,FALSE)*'P1'!$C229,"")</f>
        <v>5.9526635948527534E-3</v>
      </c>
      <c r="M8" s="39">
        <f>IFERROR(VLOOKUP($B8,Impacts!$B$6:$T$54,12,FALSE)*'P1'!$C229,"")</f>
        <v>5.2164422501211924E-5</v>
      </c>
      <c r="N8" s="39">
        <f>IFERROR(VLOOKUP($B8,Impacts!$B$6:$T$54,13,FALSE)*'P1'!$C229,"")</f>
        <v>1.1452655022257312E-4</v>
      </c>
      <c r="O8" s="39">
        <f>IFERROR(VLOOKUP($B8,Impacts!$B$6:$T$54,14,FALSE)*'P1'!$C229,"")</f>
        <v>1.8002565841454409E-3</v>
      </c>
      <c r="P8" s="39">
        <f>IFERROR(VLOOKUP($B8,Impacts!$B$6:$T$54,15,FALSE)*'P1'!$C229,"")</f>
        <v>1.9701242441542547E-3</v>
      </c>
      <c r="Q8" s="39">
        <f>IFERROR(VLOOKUP($B8,Impacts!$B$6:$T$54,16,FALSE)*'P1'!$C229,"")</f>
        <v>7.6063570569741112E-9</v>
      </c>
      <c r="R8" s="39">
        <f>IFERROR(VLOOKUP($B8,Impacts!$B$6:$T$54,17,FALSE)*'P1'!$C229,"")</f>
        <v>3.4802806916485827E-3</v>
      </c>
      <c r="S8" s="39">
        <f>IFERROR(VLOOKUP($B8,Impacts!$B$6:$T$54,18,FALSE)*'P1'!$C229,"")</f>
        <v>0.18676976933667655</v>
      </c>
      <c r="T8" s="39">
        <f>IFERROR(VLOOKUP($B8,Impacts!$B$6:$T$54,19,FALSE)*'P1'!$C229,"")</f>
        <v>3.3531506315199974E-3</v>
      </c>
      <c r="U8" s="4"/>
    </row>
    <row r="9" spans="2:21">
      <c r="B9" s="12" t="str">
        <f>'P1'!B230</f>
        <v xml:space="preserve">Tetramethylammonium hydroxide </v>
      </c>
      <c r="C9" s="39">
        <f>IFERROR(VLOOKUP($B9,Impacts!$B$6:$T$54,2,FALSE)*'P1'!$C230,"")</f>
        <v>1.3667467066259243E-5</v>
      </c>
      <c r="D9" s="39">
        <f>IFERROR(VLOOKUP($B9,Impacts!$B$6:$T$54,3,FALSE)*'P1'!$C230,"")</f>
        <v>3.0265575552998305E-3</v>
      </c>
      <c r="E9" s="39">
        <f>IFERROR(VLOOKUP($B9,Impacts!$B$6:$T$54,4,FALSE)*'P1'!$C230,"")</f>
        <v>1.4012889736779349E-4</v>
      </c>
      <c r="F9" s="39">
        <f>IFERROR(VLOOKUP($B9,Impacts!$B$6:$T$54,5,FALSE)*'P1'!$C230,"")</f>
        <v>1.7545590217633188E-6</v>
      </c>
      <c r="G9" s="39">
        <f>IFERROR(VLOOKUP($B9,Impacts!$B$6:$T$54,6,FALSE)*'P1'!$C230,"")</f>
        <v>7.8269692458545429E-3</v>
      </c>
      <c r="H9" s="39">
        <f>IFERROR(VLOOKUP($B9,Impacts!$B$6:$T$54,7,FALSE)*'P1'!$C230,"")</f>
        <v>2.3835677804981149E-4</v>
      </c>
      <c r="I9" s="39">
        <f>IFERROR(VLOOKUP($B9,Impacts!$B$6:$T$54,8,FALSE)*'P1'!$C230,"")</f>
        <v>4.3486397665939685E-3</v>
      </c>
      <c r="J9" s="39">
        <f>IFERROR(VLOOKUP($B9,Impacts!$B$6:$T$54,9,FALSE)*'P1'!$C230,"")</f>
        <v>2.8568723005745764E-4</v>
      </c>
      <c r="K9" s="39">
        <f>IFERROR(VLOOKUP($B9,Impacts!$B$6:$T$54,10,FALSE)*'P1'!$C230,"")</f>
        <v>3.3658661196992139E-5</v>
      </c>
      <c r="L9" s="39">
        <f>IFERROR(VLOOKUP($B9,Impacts!$B$6:$T$54,11,FALSE)*'P1'!$C230,"")</f>
        <v>2.0064277364711356E-4</v>
      </c>
      <c r="M9" s="39">
        <f>IFERROR(VLOOKUP($B9,Impacts!$B$6:$T$54,12,FALSE)*'P1'!$C230,"")</f>
        <v>1.6295844662238789E-6</v>
      </c>
      <c r="N9" s="39">
        <f>IFERROR(VLOOKUP($B9,Impacts!$B$6:$T$54,13,FALSE)*'P1'!$C230,"")</f>
        <v>1.3911306932757738E-5</v>
      </c>
      <c r="O9" s="39">
        <f>IFERROR(VLOOKUP($B9,Impacts!$B$6:$T$54,14,FALSE)*'P1'!$C230,"")</f>
        <v>2.298100370111178E-5</v>
      </c>
      <c r="P9" s="39">
        <f>IFERROR(VLOOKUP($B9,Impacts!$B$6:$T$54,15,FALSE)*'P1'!$C230,"")</f>
        <v>2.3520910486166908E-5</v>
      </c>
      <c r="Q9" s="39">
        <f>IFERROR(VLOOKUP($B9,Impacts!$B$6:$T$54,16,FALSE)*'P1'!$C230,"")</f>
        <v>1.463791972335994E-8</v>
      </c>
      <c r="R9" s="39">
        <f>IFERROR(VLOOKUP($B9,Impacts!$B$6:$T$54,17,FALSE)*'P1'!$C230,"")</f>
        <v>3.2592071643983812E-5</v>
      </c>
      <c r="S9" s="39">
        <f>IFERROR(VLOOKUP($B9,Impacts!$B$6:$T$54,18,FALSE)*'P1'!$C230,"")</f>
        <v>1.4349632997777143E-2</v>
      </c>
      <c r="T9" s="39">
        <f>IFERROR(VLOOKUP($B9,Impacts!$B$6:$T$54,19,FALSE)*'P1'!$C230,"")</f>
        <v>6.1858473826283185E-5</v>
      </c>
      <c r="U9" s="4"/>
    </row>
    <row r="10" spans="2:21">
      <c r="B10" s="12" t="str">
        <f>'P1'!B231</f>
        <v xml:space="preserve">Iron (III) chloride </v>
      </c>
      <c r="C10" s="39">
        <f>IFERROR(VLOOKUP($B10,Impacts!$B$6:$T$54,2,FALSE)*'P1'!$C231,"")</f>
        <v>2.0917598797771343E-3</v>
      </c>
      <c r="D10" s="39">
        <f>IFERROR(VLOOKUP($B10,Impacts!$B$6:$T$54,3,FALSE)*'P1'!$C231,"")</f>
        <v>0.2097635818612</v>
      </c>
      <c r="E10" s="39">
        <f>IFERROR(VLOOKUP($B10,Impacts!$B$6:$T$54,4,FALSE)*'P1'!$C231,"")</f>
        <v>0.12746021815851041</v>
      </c>
      <c r="F10" s="39">
        <f>IFERROR(VLOOKUP($B10,Impacts!$B$6:$T$54,5,FALSE)*'P1'!$C231,"")</f>
        <v>4.4313558462155613E-4</v>
      </c>
      <c r="G10" s="39">
        <f>IFERROR(VLOOKUP($B10,Impacts!$B$6:$T$54,6,FALSE)*'P1'!$C231,"")</f>
        <v>0.84470964821022931</v>
      </c>
      <c r="H10" s="39">
        <f>IFERROR(VLOOKUP($B10,Impacts!$B$6:$T$54,7,FALSE)*'P1'!$C231,"")</f>
        <v>0.12215821963164214</v>
      </c>
      <c r="I10" s="39">
        <f>IFERROR(VLOOKUP($B10,Impacts!$B$6:$T$54,8,FALSE)*'P1'!$C231,"")</f>
        <v>2.1681073482952877</v>
      </c>
      <c r="J10" s="39">
        <f>IFERROR(VLOOKUP($B10,Impacts!$B$6:$T$54,9,FALSE)*'P1'!$C231,"")</f>
        <v>7.2274365581807248E-2</v>
      </c>
      <c r="K10" s="39">
        <f>IFERROR(VLOOKUP($B10,Impacts!$B$6:$T$54,10,FALSE)*'P1'!$C231,"")</f>
        <v>2.7315720207943133E-2</v>
      </c>
      <c r="L10" s="39">
        <f>IFERROR(VLOOKUP($B10,Impacts!$B$6:$T$54,11,FALSE)*'P1'!$C231,"")</f>
        <v>0.16514522769839748</v>
      </c>
      <c r="M10" s="39">
        <f>IFERROR(VLOOKUP($B10,Impacts!$B$6:$T$54,12,FALSE)*'P1'!$C231,"")</f>
        <v>4.3965623180518172E-5</v>
      </c>
      <c r="N10" s="39">
        <f>IFERROR(VLOOKUP($B10,Impacts!$B$6:$T$54,13,FALSE)*'P1'!$C231,"")</f>
        <v>9.5718111004955211E-3</v>
      </c>
      <c r="O10" s="39">
        <f>IFERROR(VLOOKUP($B10,Impacts!$B$6:$T$54,14,FALSE)*'P1'!$C231,"")</f>
        <v>2.4473469724242934E-3</v>
      </c>
      <c r="P10" s="39">
        <f>IFERROR(VLOOKUP($B10,Impacts!$B$6:$T$54,15,FALSE)*'P1'!$C231,"")</f>
        <v>2.4833182569752076E-3</v>
      </c>
      <c r="Q10" s="39">
        <f>IFERROR(VLOOKUP($B10,Impacts!$B$6:$T$54,16,FALSE)*'P1'!$C231,"")</f>
        <v>7.5297055664607878E-7</v>
      </c>
      <c r="R10" s="39">
        <f>IFERROR(VLOOKUP($B10,Impacts!$B$6:$T$54,17,FALSE)*'P1'!$C231,"")</f>
        <v>3.9977497150769752E-3</v>
      </c>
      <c r="S10" s="39">
        <f>IFERROR(VLOOKUP($B10,Impacts!$B$6:$T$54,18,FALSE)*'P1'!$C231,"")</f>
        <v>9.9694262472062789</v>
      </c>
      <c r="T10" s="39">
        <f>IFERROR(VLOOKUP($B10,Impacts!$B$6:$T$54,19,FALSE)*'P1'!$C231,"")</f>
        <v>1.7737443660000018E-2</v>
      </c>
      <c r="U10" s="4"/>
    </row>
    <row r="11" spans="2:21">
      <c r="B11" s="12" t="str">
        <f>'P1'!B232</f>
        <v xml:space="preserve">Sodium hydroxide </v>
      </c>
      <c r="C11" s="39">
        <f>IFERROR(VLOOKUP($B11,Impacts!$B$6:$T$54,2,FALSE)*'P1'!$C232,"")</f>
        <v>2.8651156874266088E-3</v>
      </c>
      <c r="D11" s="39">
        <f>IFERROR(VLOOKUP($B11,Impacts!$B$6:$T$54,3,FALSE)*'P1'!$C232,"")</f>
        <v>0.32487901865579999</v>
      </c>
      <c r="E11" s="39">
        <f>IFERROR(VLOOKUP($B11,Impacts!$B$6:$T$54,4,FALSE)*'P1'!$C232,"")</f>
        <v>6.944453029502641E-2</v>
      </c>
      <c r="F11" s="39">
        <f>IFERROR(VLOOKUP($B11,Impacts!$B$6:$T$54,5,FALSE)*'P1'!$C232,"")</f>
        <v>6.1589274084974249E-4</v>
      </c>
      <c r="G11" s="39">
        <f>IFERROR(VLOOKUP($B11,Impacts!$B$6:$T$54,6,FALSE)*'P1'!$C232,"")</f>
        <v>1.2964384230108483</v>
      </c>
      <c r="H11" s="39">
        <f>IFERROR(VLOOKUP($B11,Impacts!$B$6:$T$54,7,FALSE)*'P1'!$C232,"")</f>
        <v>8.7259926933439244E-2</v>
      </c>
      <c r="I11" s="39">
        <f>IFERROR(VLOOKUP($B11,Impacts!$B$6:$T$54,8,FALSE)*'P1'!$C232,"")</f>
        <v>1.5861650485960506</v>
      </c>
      <c r="J11" s="39">
        <f>IFERROR(VLOOKUP($B11,Impacts!$B$6:$T$54,9,FALSE)*'P1'!$C232,"")</f>
        <v>0.14545586934742344</v>
      </c>
      <c r="K11" s="39">
        <f>IFERROR(VLOOKUP($B11,Impacts!$B$6:$T$54,10,FALSE)*'P1'!$C232,"")</f>
        <v>2.1634801881992689E-2</v>
      </c>
      <c r="L11" s="39">
        <f>IFERROR(VLOOKUP($B11,Impacts!$B$6:$T$54,11,FALSE)*'P1'!$C232,"")</f>
        <v>9.1697327284984614E-2</v>
      </c>
      <c r="M11" s="39">
        <f>IFERROR(VLOOKUP($B11,Impacts!$B$6:$T$54,12,FALSE)*'P1'!$C232,"")</f>
        <v>6.9923609643132907E-5</v>
      </c>
      <c r="N11" s="39">
        <f>IFERROR(VLOOKUP($B11,Impacts!$B$6:$T$54,13,FALSE)*'P1'!$C232,"")</f>
        <v>4.3838054313986539E-3</v>
      </c>
      <c r="O11" s="39">
        <f>IFERROR(VLOOKUP($B11,Impacts!$B$6:$T$54,14,FALSE)*'P1'!$C232,"")</f>
        <v>3.3987690057221895E-3</v>
      </c>
      <c r="P11" s="39">
        <f>IFERROR(VLOOKUP($B11,Impacts!$B$6:$T$54,15,FALSE)*'P1'!$C232,"")</f>
        <v>3.4331712588650609E-3</v>
      </c>
      <c r="Q11" s="39">
        <f>IFERROR(VLOOKUP($B11,Impacts!$B$6:$T$54,16,FALSE)*'P1'!$C232,"")</f>
        <v>1.4096302388474751E-6</v>
      </c>
      <c r="R11" s="39">
        <f>IFERROR(VLOOKUP($B11,Impacts!$B$6:$T$54,17,FALSE)*'P1'!$C232,"")</f>
        <v>4.9969494492908221E-3</v>
      </c>
      <c r="S11" s="39">
        <f>IFERROR(VLOOKUP($B11,Impacts!$B$6:$T$54,18,FALSE)*'P1'!$C232,"")</f>
        <v>5.5643009014721958</v>
      </c>
      <c r="T11" s="39">
        <f>IFERROR(VLOOKUP($B11,Impacts!$B$6:$T$54,19,FALSE)*'P1'!$C232,"")</f>
        <v>3.4845780332998934E-2</v>
      </c>
      <c r="U11" s="4"/>
    </row>
    <row r="12" spans="2:21" hidden="1">
      <c r="B12" s="12" t="str">
        <f>'P1'!B233</f>
        <v>----</v>
      </c>
      <c r="C12" s="39" t="str">
        <f>IFERROR(VLOOKUP($B12,Impacts!$B$6:$T$54,2,FALSE)*'P1'!$C233,"")</f>
        <v/>
      </c>
      <c r="D12" s="39" t="str">
        <f>IFERROR(VLOOKUP($B12,Impacts!$B$6:$T$54,3,FALSE)*'P1'!$C233,"")</f>
        <v/>
      </c>
      <c r="E12" s="39" t="str">
        <f>IFERROR(VLOOKUP($B12,Impacts!$B$6:$T$54,4,FALSE)*'P1'!$C233,"")</f>
        <v/>
      </c>
      <c r="F12" s="39" t="str">
        <f>IFERROR(VLOOKUP($B12,Impacts!$B$6:$T$54,5,FALSE)*'P1'!$C233,"")</f>
        <v/>
      </c>
      <c r="G12" s="39" t="str">
        <f>IFERROR(VLOOKUP($B12,Impacts!$B$6:$T$54,6,FALSE)*'P1'!$C233,"")</f>
        <v/>
      </c>
      <c r="H12" s="39" t="str">
        <f>IFERROR(VLOOKUP($B12,Impacts!$B$6:$T$54,7,FALSE)*'P1'!$C233,"")</f>
        <v/>
      </c>
      <c r="I12" s="39" t="str">
        <f>IFERROR(VLOOKUP($B12,Impacts!$B$6:$T$54,8,FALSE)*'P1'!$C233,"")</f>
        <v/>
      </c>
      <c r="J12" s="39" t="str">
        <f>IFERROR(VLOOKUP($B12,Impacts!$B$6:$T$54,9,FALSE)*'P1'!$C233,"")</f>
        <v/>
      </c>
      <c r="K12" s="39" t="str">
        <f>IFERROR(VLOOKUP($B12,Impacts!$B$6:$T$54,10,FALSE)*'P1'!$C233,"")</f>
        <v/>
      </c>
      <c r="L12" s="39" t="str">
        <f>IFERROR(VLOOKUP($B12,Impacts!$B$6:$T$54,11,FALSE)*'P1'!$C233,"")</f>
        <v/>
      </c>
      <c r="M12" s="39" t="str">
        <f>IFERROR(VLOOKUP($B12,Impacts!$B$6:$T$54,12,FALSE)*'P1'!$C233,"")</f>
        <v/>
      </c>
      <c r="N12" s="39" t="str">
        <f>IFERROR(VLOOKUP($B12,Impacts!$B$6:$T$54,13,FALSE)*'P1'!$C233,"")</f>
        <v/>
      </c>
      <c r="O12" s="39" t="str">
        <f>IFERROR(VLOOKUP($B12,Impacts!$B$6:$T$54,14,FALSE)*'P1'!$C233,"")</f>
        <v/>
      </c>
      <c r="P12" s="39" t="str">
        <f>IFERROR(VLOOKUP($B12,Impacts!$B$6:$T$54,15,FALSE)*'P1'!$C233,"")</f>
        <v/>
      </c>
      <c r="Q12" s="39" t="str">
        <f>IFERROR(VLOOKUP($B12,Impacts!$B$6:$T$54,16,FALSE)*'P1'!$C233,"")</f>
        <v/>
      </c>
      <c r="R12" s="39" t="str">
        <f>IFERROR(VLOOKUP($B12,Impacts!$B$6:$T$54,17,FALSE)*'P1'!$C233,"")</f>
        <v/>
      </c>
      <c r="S12" s="39" t="str">
        <f>IFERROR(VLOOKUP($B12,Impacts!$B$6:$T$54,18,FALSE)*'P1'!$C233,"")</f>
        <v/>
      </c>
      <c r="T12" s="39" t="str">
        <f>IFERROR(VLOOKUP($B12,Impacts!$B$6:$T$54,19,FALSE)*'P1'!$C233,"")</f>
        <v/>
      </c>
      <c r="U12" s="4"/>
    </row>
    <row r="13" spans="2:21" hidden="1">
      <c r="B13" s="12" t="str">
        <f>'P1'!B234</f>
        <v>----</v>
      </c>
      <c r="C13" s="39" t="str">
        <f>IFERROR(VLOOKUP($B13,Impacts!$B$6:$T$54,2,FALSE)*'P1'!$C234,"")</f>
        <v/>
      </c>
      <c r="D13" s="39" t="str">
        <f>IFERROR(VLOOKUP($B13,Impacts!$B$6:$T$54,3,FALSE)*'P1'!$C234,"")</f>
        <v/>
      </c>
      <c r="E13" s="39" t="str">
        <f>IFERROR(VLOOKUP($B13,Impacts!$B$6:$T$54,4,FALSE)*'P1'!$C234,"")</f>
        <v/>
      </c>
      <c r="F13" s="39" t="str">
        <f>IFERROR(VLOOKUP($B13,Impacts!$B$6:$T$54,5,FALSE)*'P1'!$C234,"")</f>
        <v/>
      </c>
      <c r="G13" s="39" t="str">
        <f>IFERROR(VLOOKUP($B13,Impacts!$B$6:$T$54,6,FALSE)*'P1'!$C234,"")</f>
        <v/>
      </c>
      <c r="H13" s="39" t="str">
        <f>IFERROR(VLOOKUP($B13,Impacts!$B$6:$T$54,7,FALSE)*'P1'!$C234,"")</f>
        <v/>
      </c>
      <c r="I13" s="39" t="str">
        <f>IFERROR(VLOOKUP($B13,Impacts!$B$6:$T$54,8,FALSE)*'P1'!$C234,"")</f>
        <v/>
      </c>
      <c r="J13" s="39" t="str">
        <f>IFERROR(VLOOKUP($B13,Impacts!$B$6:$T$54,9,FALSE)*'P1'!$C234,"")</f>
        <v/>
      </c>
      <c r="K13" s="39" t="str">
        <f>IFERROR(VLOOKUP($B13,Impacts!$B$6:$T$54,10,FALSE)*'P1'!$C234,"")</f>
        <v/>
      </c>
      <c r="L13" s="39" t="str">
        <f>IFERROR(VLOOKUP($B13,Impacts!$B$6:$T$54,11,FALSE)*'P1'!$C234,"")</f>
        <v/>
      </c>
      <c r="M13" s="39" t="str">
        <f>IFERROR(VLOOKUP($B13,Impacts!$B$6:$T$54,12,FALSE)*'P1'!$C234,"")</f>
        <v/>
      </c>
      <c r="N13" s="39" t="str">
        <f>IFERROR(VLOOKUP($B13,Impacts!$B$6:$T$54,13,FALSE)*'P1'!$C234,"")</f>
        <v/>
      </c>
      <c r="O13" s="39" t="str">
        <f>IFERROR(VLOOKUP($B13,Impacts!$B$6:$T$54,14,FALSE)*'P1'!$C234,"")</f>
        <v/>
      </c>
      <c r="P13" s="39" t="str">
        <f>IFERROR(VLOOKUP($B13,Impacts!$B$6:$T$54,15,FALSE)*'P1'!$C234,"")</f>
        <v/>
      </c>
      <c r="Q13" s="39" t="str">
        <f>IFERROR(VLOOKUP($B13,Impacts!$B$6:$T$54,16,FALSE)*'P1'!$C234,"")</f>
        <v/>
      </c>
      <c r="R13" s="39" t="str">
        <f>IFERROR(VLOOKUP($B13,Impacts!$B$6:$T$54,17,FALSE)*'P1'!$C234,"")</f>
        <v/>
      </c>
      <c r="S13" s="39" t="str">
        <f>IFERROR(VLOOKUP($B13,Impacts!$B$6:$T$54,18,FALSE)*'P1'!$C234,"")</f>
        <v/>
      </c>
      <c r="T13" s="39" t="str">
        <f>IFERROR(VLOOKUP($B13,Impacts!$B$6:$T$54,19,FALSE)*'P1'!$C234,"")</f>
        <v/>
      </c>
      <c r="U13" s="4"/>
    </row>
    <row r="14" spans="2:21" hidden="1">
      <c r="B14" s="12" t="str">
        <f>'P1'!B235</f>
        <v>----</v>
      </c>
      <c r="C14" s="39" t="str">
        <f>IFERROR(VLOOKUP($B14,Impacts!$B$6:$T$54,2,FALSE)*'P1'!$C235,"")</f>
        <v/>
      </c>
      <c r="D14" s="39" t="str">
        <f>IFERROR(VLOOKUP($B14,Impacts!$B$6:$T$54,3,FALSE)*'P1'!$C235,"")</f>
        <v/>
      </c>
      <c r="E14" s="39" t="str">
        <f>IFERROR(VLOOKUP($B14,Impacts!$B$6:$T$54,4,FALSE)*'P1'!$C235,"")</f>
        <v/>
      </c>
      <c r="F14" s="39" t="str">
        <f>IFERROR(VLOOKUP($B14,Impacts!$B$6:$T$54,5,FALSE)*'P1'!$C235,"")</f>
        <v/>
      </c>
      <c r="G14" s="39" t="str">
        <f>IFERROR(VLOOKUP($B14,Impacts!$B$6:$T$54,6,FALSE)*'P1'!$C235,"")</f>
        <v/>
      </c>
      <c r="H14" s="39" t="str">
        <f>IFERROR(VLOOKUP($B14,Impacts!$B$6:$T$54,7,FALSE)*'P1'!$C235,"")</f>
        <v/>
      </c>
      <c r="I14" s="39" t="str">
        <f>IFERROR(VLOOKUP($B14,Impacts!$B$6:$T$54,8,FALSE)*'P1'!$C235,"")</f>
        <v/>
      </c>
      <c r="J14" s="39" t="str">
        <f>IFERROR(VLOOKUP($B14,Impacts!$B$6:$T$54,9,FALSE)*'P1'!$C235,"")</f>
        <v/>
      </c>
      <c r="K14" s="39" t="str">
        <f>IFERROR(VLOOKUP($B14,Impacts!$B$6:$T$54,10,FALSE)*'P1'!$C235,"")</f>
        <v/>
      </c>
      <c r="L14" s="39" t="str">
        <f>IFERROR(VLOOKUP($B14,Impacts!$B$6:$T$54,11,FALSE)*'P1'!$C235,"")</f>
        <v/>
      </c>
      <c r="M14" s="39" t="str">
        <f>IFERROR(VLOOKUP($B14,Impacts!$B$6:$T$54,12,FALSE)*'P1'!$C235,"")</f>
        <v/>
      </c>
      <c r="N14" s="39" t="str">
        <f>IFERROR(VLOOKUP($B14,Impacts!$B$6:$T$54,13,FALSE)*'P1'!$C235,"")</f>
        <v/>
      </c>
      <c r="O14" s="39" t="str">
        <f>IFERROR(VLOOKUP($B14,Impacts!$B$6:$T$54,14,FALSE)*'P1'!$C235,"")</f>
        <v/>
      </c>
      <c r="P14" s="39" t="str">
        <f>IFERROR(VLOOKUP($B14,Impacts!$B$6:$T$54,15,FALSE)*'P1'!$C235,"")</f>
        <v/>
      </c>
      <c r="Q14" s="39" t="str">
        <f>IFERROR(VLOOKUP($B14,Impacts!$B$6:$T$54,16,FALSE)*'P1'!$C235,"")</f>
        <v/>
      </c>
      <c r="R14" s="39" t="str">
        <f>IFERROR(VLOOKUP($B14,Impacts!$B$6:$T$54,17,FALSE)*'P1'!$C235,"")</f>
        <v/>
      </c>
      <c r="S14" s="39" t="str">
        <f>IFERROR(VLOOKUP($B14,Impacts!$B$6:$T$54,18,FALSE)*'P1'!$C235,"")</f>
        <v/>
      </c>
      <c r="T14" s="39" t="str">
        <f>IFERROR(VLOOKUP($B14,Impacts!$B$6:$T$54,19,FALSE)*'P1'!$C235,"")</f>
        <v/>
      </c>
      <c r="U14" s="4"/>
    </row>
    <row r="15" spans="2:21" hidden="1">
      <c r="B15" s="12" t="str">
        <f>'P1'!B236</f>
        <v>----</v>
      </c>
      <c r="C15" s="39" t="str">
        <f>IFERROR(VLOOKUP($B15,Impacts!$B$6:$T$54,2,FALSE)*'P1'!$C236,"")</f>
        <v/>
      </c>
      <c r="D15" s="39" t="str">
        <f>IFERROR(VLOOKUP($B15,Impacts!$B$6:$T$54,3,FALSE)*'P1'!$C236,"")</f>
        <v/>
      </c>
      <c r="E15" s="39" t="str">
        <f>IFERROR(VLOOKUP($B15,Impacts!$B$6:$T$54,4,FALSE)*'P1'!$C236,"")</f>
        <v/>
      </c>
      <c r="F15" s="39" t="str">
        <f>IFERROR(VLOOKUP($B15,Impacts!$B$6:$T$54,5,FALSE)*'P1'!$C236,"")</f>
        <v/>
      </c>
      <c r="G15" s="39" t="str">
        <f>IFERROR(VLOOKUP($B15,Impacts!$B$6:$T$54,6,FALSE)*'P1'!$C236,"")</f>
        <v/>
      </c>
      <c r="H15" s="39" t="str">
        <f>IFERROR(VLOOKUP($B15,Impacts!$B$6:$T$54,7,FALSE)*'P1'!$C236,"")</f>
        <v/>
      </c>
      <c r="I15" s="39" t="str">
        <f>IFERROR(VLOOKUP($B15,Impacts!$B$6:$T$54,8,FALSE)*'P1'!$C236,"")</f>
        <v/>
      </c>
      <c r="J15" s="39" t="str">
        <f>IFERROR(VLOOKUP($B15,Impacts!$B$6:$T$54,9,FALSE)*'P1'!$C236,"")</f>
        <v/>
      </c>
      <c r="K15" s="39" t="str">
        <f>IFERROR(VLOOKUP($B15,Impacts!$B$6:$T$54,10,FALSE)*'P1'!$C236,"")</f>
        <v/>
      </c>
      <c r="L15" s="39" t="str">
        <f>IFERROR(VLOOKUP($B15,Impacts!$B$6:$T$54,11,FALSE)*'P1'!$C236,"")</f>
        <v/>
      </c>
      <c r="M15" s="39" t="str">
        <f>IFERROR(VLOOKUP($B15,Impacts!$B$6:$T$54,12,FALSE)*'P1'!$C236,"")</f>
        <v/>
      </c>
      <c r="N15" s="39" t="str">
        <f>IFERROR(VLOOKUP($B15,Impacts!$B$6:$T$54,13,FALSE)*'P1'!$C236,"")</f>
        <v/>
      </c>
      <c r="O15" s="39" t="str">
        <f>IFERROR(VLOOKUP($B15,Impacts!$B$6:$T$54,14,FALSE)*'P1'!$C236,"")</f>
        <v/>
      </c>
      <c r="P15" s="39" t="str">
        <f>IFERROR(VLOOKUP($B15,Impacts!$B$6:$T$54,15,FALSE)*'P1'!$C236,"")</f>
        <v/>
      </c>
      <c r="Q15" s="39" t="str">
        <f>IFERROR(VLOOKUP($B15,Impacts!$B$6:$T$54,16,FALSE)*'P1'!$C236,"")</f>
        <v/>
      </c>
      <c r="R15" s="39" t="str">
        <f>IFERROR(VLOOKUP($B15,Impacts!$B$6:$T$54,17,FALSE)*'P1'!$C236,"")</f>
        <v/>
      </c>
      <c r="S15" s="39" t="str">
        <f>IFERROR(VLOOKUP($B15,Impacts!$B$6:$T$54,18,FALSE)*'P1'!$C236,"")</f>
        <v/>
      </c>
      <c r="T15" s="39" t="str">
        <f>IFERROR(VLOOKUP($B15,Impacts!$B$6:$T$54,19,FALSE)*'P1'!$C236,"")</f>
        <v/>
      </c>
      <c r="U15" s="4"/>
    </row>
    <row r="16" spans="2:21" hidden="1">
      <c r="B16" s="12" t="str">
        <f>'P1'!B237</f>
        <v>----</v>
      </c>
      <c r="C16" s="39" t="str">
        <f>IFERROR(VLOOKUP($B16,Impacts!$B$6:$T$54,2,FALSE)*'P1'!$C237,"")</f>
        <v/>
      </c>
      <c r="D16" s="39" t="str">
        <f>IFERROR(VLOOKUP($B16,Impacts!$B$6:$T$54,3,FALSE)*'P1'!$C237,"")</f>
        <v/>
      </c>
      <c r="E16" s="39" t="str">
        <f>IFERROR(VLOOKUP($B16,Impacts!$B$6:$T$54,4,FALSE)*'P1'!$C237,"")</f>
        <v/>
      </c>
      <c r="F16" s="39" t="str">
        <f>IFERROR(VLOOKUP($B16,Impacts!$B$6:$T$54,5,FALSE)*'P1'!$C237,"")</f>
        <v/>
      </c>
      <c r="G16" s="39" t="str">
        <f>IFERROR(VLOOKUP($B16,Impacts!$B$6:$T$54,6,FALSE)*'P1'!$C237,"")</f>
        <v/>
      </c>
      <c r="H16" s="39" t="str">
        <f>IFERROR(VLOOKUP($B16,Impacts!$B$6:$T$54,7,FALSE)*'P1'!$C237,"")</f>
        <v/>
      </c>
      <c r="I16" s="39" t="str">
        <f>IFERROR(VLOOKUP($B16,Impacts!$B$6:$T$54,8,FALSE)*'P1'!$C237,"")</f>
        <v/>
      </c>
      <c r="J16" s="39" t="str">
        <f>IFERROR(VLOOKUP($B16,Impacts!$B$6:$T$54,9,FALSE)*'P1'!$C237,"")</f>
        <v/>
      </c>
      <c r="K16" s="39" t="str">
        <f>IFERROR(VLOOKUP($B16,Impacts!$B$6:$T$54,10,FALSE)*'P1'!$C237,"")</f>
        <v/>
      </c>
      <c r="L16" s="39" t="str">
        <f>IFERROR(VLOOKUP($B16,Impacts!$B$6:$T$54,11,FALSE)*'P1'!$C237,"")</f>
        <v/>
      </c>
      <c r="M16" s="39" t="str">
        <f>IFERROR(VLOOKUP($B16,Impacts!$B$6:$T$54,12,FALSE)*'P1'!$C237,"")</f>
        <v/>
      </c>
      <c r="N16" s="39" t="str">
        <f>IFERROR(VLOOKUP($B16,Impacts!$B$6:$T$54,13,FALSE)*'P1'!$C237,"")</f>
        <v/>
      </c>
      <c r="O16" s="39" t="str">
        <f>IFERROR(VLOOKUP($B16,Impacts!$B$6:$T$54,14,FALSE)*'P1'!$C237,"")</f>
        <v/>
      </c>
      <c r="P16" s="39" t="str">
        <f>IFERROR(VLOOKUP($B16,Impacts!$B$6:$T$54,15,FALSE)*'P1'!$C237,"")</f>
        <v/>
      </c>
      <c r="Q16" s="39" t="str">
        <f>IFERROR(VLOOKUP($B16,Impacts!$B$6:$T$54,16,FALSE)*'P1'!$C237,"")</f>
        <v/>
      </c>
      <c r="R16" s="39" t="str">
        <f>IFERROR(VLOOKUP($B16,Impacts!$B$6:$T$54,17,FALSE)*'P1'!$C237,"")</f>
        <v/>
      </c>
      <c r="S16" s="39" t="str">
        <f>IFERROR(VLOOKUP($B16,Impacts!$B$6:$T$54,18,FALSE)*'P1'!$C237,"")</f>
        <v/>
      </c>
      <c r="T16" s="39" t="str">
        <f>IFERROR(VLOOKUP($B16,Impacts!$B$6:$T$54,19,FALSE)*'P1'!$C237,"")</f>
        <v/>
      </c>
      <c r="U16" s="4"/>
    </row>
    <row r="17" spans="2:21" hidden="1">
      <c r="B17" s="12" t="str">
        <f>'P1'!B238</f>
        <v>----</v>
      </c>
      <c r="C17" s="39" t="str">
        <f>IFERROR(VLOOKUP($B17,Impacts!$B$6:$T$54,2,FALSE)*'P1'!$C238,"")</f>
        <v/>
      </c>
      <c r="D17" s="39" t="str">
        <f>IFERROR(VLOOKUP($B17,Impacts!$B$6:$T$54,3,FALSE)*'P1'!$C238,"")</f>
        <v/>
      </c>
      <c r="E17" s="39" t="str">
        <f>IFERROR(VLOOKUP($B17,Impacts!$B$6:$T$54,4,FALSE)*'P1'!$C238,"")</f>
        <v/>
      </c>
      <c r="F17" s="39" t="str">
        <f>IFERROR(VLOOKUP($B17,Impacts!$B$6:$T$54,5,FALSE)*'P1'!$C238,"")</f>
        <v/>
      </c>
      <c r="G17" s="39" t="str">
        <f>IFERROR(VLOOKUP($B17,Impacts!$B$6:$T$54,6,FALSE)*'P1'!$C238,"")</f>
        <v/>
      </c>
      <c r="H17" s="39" t="str">
        <f>IFERROR(VLOOKUP($B17,Impacts!$B$6:$T$54,7,FALSE)*'P1'!$C238,"")</f>
        <v/>
      </c>
      <c r="I17" s="39" t="str">
        <f>IFERROR(VLOOKUP($B17,Impacts!$B$6:$T$54,8,FALSE)*'P1'!$C238,"")</f>
        <v/>
      </c>
      <c r="J17" s="39" t="str">
        <f>IFERROR(VLOOKUP($B17,Impacts!$B$6:$T$54,9,FALSE)*'P1'!$C238,"")</f>
        <v/>
      </c>
      <c r="K17" s="39" t="str">
        <f>IFERROR(VLOOKUP($B17,Impacts!$B$6:$T$54,10,FALSE)*'P1'!$C238,"")</f>
        <v/>
      </c>
      <c r="L17" s="39" t="str">
        <f>IFERROR(VLOOKUP($B17,Impacts!$B$6:$T$54,11,FALSE)*'P1'!$C238,"")</f>
        <v/>
      </c>
      <c r="M17" s="39" t="str">
        <f>IFERROR(VLOOKUP($B17,Impacts!$B$6:$T$54,12,FALSE)*'P1'!$C238,"")</f>
        <v/>
      </c>
      <c r="N17" s="39" t="str">
        <f>IFERROR(VLOOKUP($B17,Impacts!$B$6:$T$54,13,FALSE)*'P1'!$C238,"")</f>
        <v/>
      </c>
      <c r="O17" s="39" t="str">
        <f>IFERROR(VLOOKUP($B17,Impacts!$B$6:$T$54,14,FALSE)*'P1'!$C238,"")</f>
        <v/>
      </c>
      <c r="P17" s="39" t="str">
        <f>IFERROR(VLOOKUP($B17,Impacts!$B$6:$T$54,15,FALSE)*'P1'!$C238,"")</f>
        <v/>
      </c>
      <c r="Q17" s="39" t="str">
        <f>IFERROR(VLOOKUP($B17,Impacts!$B$6:$T$54,16,FALSE)*'P1'!$C238,"")</f>
        <v/>
      </c>
      <c r="R17" s="39" t="str">
        <f>IFERROR(VLOOKUP($B17,Impacts!$B$6:$T$54,17,FALSE)*'P1'!$C238,"")</f>
        <v/>
      </c>
      <c r="S17" s="39" t="str">
        <f>IFERROR(VLOOKUP($B17,Impacts!$B$6:$T$54,18,FALSE)*'P1'!$C238,"")</f>
        <v/>
      </c>
      <c r="T17" s="39" t="str">
        <f>IFERROR(VLOOKUP($B17,Impacts!$B$6:$T$54,19,FALSE)*'P1'!$C238,"")</f>
        <v/>
      </c>
      <c r="U17" s="4"/>
    </row>
    <row r="18" spans="2:21" hidden="1">
      <c r="B18" s="12" t="str">
        <f>'P1'!B239</f>
        <v>----</v>
      </c>
      <c r="C18" s="39" t="str">
        <f>IFERROR(VLOOKUP($B18,Impacts!$B$6:$T$54,2,FALSE)*'P1'!$C239,"")</f>
        <v/>
      </c>
      <c r="D18" s="39" t="str">
        <f>IFERROR(VLOOKUP($B18,Impacts!$B$6:$T$54,3,FALSE)*'P1'!$C239,"")</f>
        <v/>
      </c>
      <c r="E18" s="39" t="str">
        <f>IFERROR(VLOOKUP($B18,Impacts!$B$6:$T$54,4,FALSE)*'P1'!$C239,"")</f>
        <v/>
      </c>
      <c r="F18" s="39" t="str">
        <f>IFERROR(VLOOKUP($B18,Impacts!$B$6:$T$54,5,FALSE)*'P1'!$C239,"")</f>
        <v/>
      </c>
      <c r="G18" s="39" t="str">
        <f>IFERROR(VLOOKUP($B18,Impacts!$B$6:$T$54,6,FALSE)*'P1'!$C239,"")</f>
        <v/>
      </c>
      <c r="H18" s="39" t="str">
        <f>IFERROR(VLOOKUP($B18,Impacts!$B$6:$T$54,7,FALSE)*'P1'!$C239,"")</f>
        <v/>
      </c>
      <c r="I18" s="39" t="str">
        <f>IFERROR(VLOOKUP($B18,Impacts!$B$6:$T$54,8,FALSE)*'P1'!$C239,"")</f>
        <v/>
      </c>
      <c r="J18" s="39" t="str">
        <f>IFERROR(VLOOKUP($B18,Impacts!$B$6:$T$54,9,FALSE)*'P1'!$C239,"")</f>
        <v/>
      </c>
      <c r="K18" s="39" t="str">
        <f>IFERROR(VLOOKUP($B18,Impacts!$B$6:$T$54,10,FALSE)*'P1'!$C239,"")</f>
        <v/>
      </c>
      <c r="L18" s="39" t="str">
        <f>IFERROR(VLOOKUP($B18,Impacts!$B$6:$T$54,11,FALSE)*'P1'!$C239,"")</f>
        <v/>
      </c>
      <c r="M18" s="39" t="str">
        <f>IFERROR(VLOOKUP($B18,Impacts!$B$6:$T$54,12,FALSE)*'P1'!$C239,"")</f>
        <v/>
      </c>
      <c r="N18" s="39" t="str">
        <f>IFERROR(VLOOKUP($B18,Impacts!$B$6:$T$54,13,FALSE)*'P1'!$C239,"")</f>
        <v/>
      </c>
      <c r="O18" s="39" t="str">
        <f>IFERROR(VLOOKUP($B18,Impacts!$B$6:$T$54,14,FALSE)*'P1'!$C239,"")</f>
        <v/>
      </c>
      <c r="P18" s="39" t="str">
        <f>IFERROR(VLOOKUP($B18,Impacts!$B$6:$T$54,15,FALSE)*'P1'!$C239,"")</f>
        <v/>
      </c>
      <c r="Q18" s="39" t="str">
        <f>IFERROR(VLOOKUP($B18,Impacts!$B$6:$T$54,16,FALSE)*'P1'!$C239,"")</f>
        <v/>
      </c>
      <c r="R18" s="39" t="str">
        <f>IFERROR(VLOOKUP($B18,Impacts!$B$6:$T$54,17,FALSE)*'P1'!$C239,"")</f>
        <v/>
      </c>
      <c r="S18" s="39" t="str">
        <f>IFERROR(VLOOKUP($B18,Impacts!$B$6:$T$54,18,FALSE)*'P1'!$C239,"")</f>
        <v/>
      </c>
      <c r="T18" s="39" t="str">
        <f>IFERROR(VLOOKUP($B18,Impacts!$B$6:$T$54,19,FALSE)*'P1'!$C239,"")</f>
        <v/>
      </c>
      <c r="U18" s="4"/>
    </row>
    <row r="19" spans="2:21" hidden="1">
      <c r="B19" s="12" t="str">
        <f>'P1'!B240</f>
        <v>----</v>
      </c>
      <c r="C19" s="39" t="str">
        <f>IFERROR(VLOOKUP($B19,Impacts!$B$6:$T$54,2,FALSE)*'P1'!$C240,"")</f>
        <v/>
      </c>
      <c r="D19" s="39" t="str">
        <f>IFERROR(VLOOKUP($B19,Impacts!$B$6:$T$54,3,FALSE)*'P1'!$C240,"")</f>
        <v/>
      </c>
      <c r="E19" s="39" t="str">
        <f>IFERROR(VLOOKUP($B19,Impacts!$B$6:$T$54,4,FALSE)*'P1'!$C240,"")</f>
        <v/>
      </c>
      <c r="F19" s="39" t="str">
        <f>IFERROR(VLOOKUP($B19,Impacts!$B$6:$T$54,5,FALSE)*'P1'!$C240,"")</f>
        <v/>
      </c>
      <c r="G19" s="39" t="str">
        <f>IFERROR(VLOOKUP($B19,Impacts!$B$6:$T$54,6,FALSE)*'P1'!$C240,"")</f>
        <v/>
      </c>
      <c r="H19" s="39" t="str">
        <f>IFERROR(VLOOKUP($B19,Impacts!$B$6:$T$54,7,FALSE)*'P1'!$C240,"")</f>
        <v/>
      </c>
      <c r="I19" s="39" t="str">
        <f>IFERROR(VLOOKUP($B19,Impacts!$B$6:$T$54,8,FALSE)*'P1'!$C240,"")</f>
        <v/>
      </c>
      <c r="J19" s="39" t="str">
        <f>IFERROR(VLOOKUP($B19,Impacts!$B$6:$T$54,9,FALSE)*'P1'!$C240,"")</f>
        <v/>
      </c>
      <c r="K19" s="39" t="str">
        <f>IFERROR(VLOOKUP($B19,Impacts!$B$6:$T$54,10,FALSE)*'P1'!$C240,"")</f>
        <v/>
      </c>
      <c r="L19" s="39" t="str">
        <f>IFERROR(VLOOKUP($B19,Impacts!$B$6:$T$54,11,FALSE)*'P1'!$C240,"")</f>
        <v/>
      </c>
      <c r="M19" s="39" t="str">
        <f>IFERROR(VLOOKUP($B19,Impacts!$B$6:$T$54,12,FALSE)*'P1'!$C240,"")</f>
        <v/>
      </c>
      <c r="N19" s="39" t="str">
        <f>IFERROR(VLOOKUP($B19,Impacts!$B$6:$T$54,13,FALSE)*'P1'!$C240,"")</f>
        <v/>
      </c>
      <c r="O19" s="39" t="str">
        <f>IFERROR(VLOOKUP($B19,Impacts!$B$6:$T$54,14,FALSE)*'P1'!$C240,"")</f>
        <v/>
      </c>
      <c r="P19" s="39" t="str">
        <f>IFERROR(VLOOKUP($B19,Impacts!$B$6:$T$54,15,FALSE)*'P1'!$C240,"")</f>
        <v/>
      </c>
      <c r="Q19" s="39" t="str">
        <f>IFERROR(VLOOKUP($B19,Impacts!$B$6:$T$54,16,FALSE)*'P1'!$C240,"")</f>
        <v/>
      </c>
      <c r="R19" s="39" t="str">
        <f>IFERROR(VLOOKUP($B19,Impacts!$B$6:$T$54,17,FALSE)*'P1'!$C240,"")</f>
        <v/>
      </c>
      <c r="S19" s="39" t="str">
        <f>IFERROR(VLOOKUP($B19,Impacts!$B$6:$T$54,18,FALSE)*'P1'!$C240,"")</f>
        <v/>
      </c>
      <c r="T19" s="39" t="str">
        <f>IFERROR(VLOOKUP($B19,Impacts!$B$6:$T$54,19,FALSE)*'P1'!$C240,"")</f>
        <v/>
      </c>
      <c r="U19" s="4"/>
    </row>
    <row r="20" spans="2:21" hidden="1">
      <c r="B20" s="12" t="str">
        <f>'P1'!B241</f>
        <v>----</v>
      </c>
      <c r="C20" s="39" t="str">
        <f>IFERROR(VLOOKUP($B20,Impacts!$B$6:$T$54,2,FALSE)*'P1'!$C241,"")</f>
        <v/>
      </c>
      <c r="D20" s="39" t="str">
        <f>IFERROR(VLOOKUP($B20,Impacts!$B$6:$T$54,3,FALSE)*'P1'!$C241,"")</f>
        <v/>
      </c>
      <c r="E20" s="39" t="str">
        <f>IFERROR(VLOOKUP($B20,Impacts!$B$6:$T$54,4,FALSE)*'P1'!$C241,"")</f>
        <v/>
      </c>
      <c r="F20" s="39" t="str">
        <f>IFERROR(VLOOKUP($B20,Impacts!$B$6:$T$54,5,FALSE)*'P1'!$C241,"")</f>
        <v/>
      </c>
      <c r="G20" s="39" t="str">
        <f>IFERROR(VLOOKUP($B20,Impacts!$B$6:$T$54,6,FALSE)*'P1'!$C241,"")</f>
        <v/>
      </c>
      <c r="H20" s="39" t="str">
        <f>IFERROR(VLOOKUP($B20,Impacts!$B$6:$T$54,7,FALSE)*'P1'!$C241,"")</f>
        <v/>
      </c>
      <c r="I20" s="39" t="str">
        <f>IFERROR(VLOOKUP($B20,Impacts!$B$6:$T$54,8,FALSE)*'P1'!$C241,"")</f>
        <v/>
      </c>
      <c r="J20" s="39" t="str">
        <f>IFERROR(VLOOKUP($B20,Impacts!$B$6:$T$54,9,FALSE)*'P1'!$C241,"")</f>
        <v/>
      </c>
      <c r="K20" s="39" t="str">
        <f>IFERROR(VLOOKUP($B20,Impacts!$B$6:$T$54,10,FALSE)*'P1'!$C241,"")</f>
        <v/>
      </c>
      <c r="L20" s="39" t="str">
        <f>IFERROR(VLOOKUP($B20,Impacts!$B$6:$T$54,11,FALSE)*'P1'!$C241,"")</f>
        <v/>
      </c>
      <c r="M20" s="39" t="str">
        <f>IFERROR(VLOOKUP($B20,Impacts!$B$6:$T$54,12,FALSE)*'P1'!$C241,"")</f>
        <v/>
      </c>
      <c r="N20" s="39" t="str">
        <f>IFERROR(VLOOKUP($B20,Impacts!$B$6:$T$54,13,FALSE)*'P1'!$C241,"")</f>
        <v/>
      </c>
      <c r="O20" s="39" t="str">
        <f>IFERROR(VLOOKUP($B20,Impacts!$B$6:$T$54,14,FALSE)*'P1'!$C241,"")</f>
        <v/>
      </c>
      <c r="P20" s="39" t="str">
        <f>IFERROR(VLOOKUP($B20,Impacts!$B$6:$T$54,15,FALSE)*'P1'!$C241,"")</f>
        <v/>
      </c>
      <c r="Q20" s="39" t="str">
        <f>IFERROR(VLOOKUP($B20,Impacts!$B$6:$T$54,16,FALSE)*'P1'!$C241,"")</f>
        <v/>
      </c>
      <c r="R20" s="39" t="str">
        <f>IFERROR(VLOOKUP($B20,Impacts!$B$6:$T$54,17,FALSE)*'P1'!$C241,"")</f>
        <v/>
      </c>
      <c r="S20" s="39" t="str">
        <f>IFERROR(VLOOKUP($B20,Impacts!$B$6:$T$54,18,FALSE)*'P1'!$C241,"")</f>
        <v/>
      </c>
      <c r="T20" s="39" t="str">
        <f>IFERROR(VLOOKUP($B20,Impacts!$B$6:$T$54,19,FALSE)*'P1'!$C241,"")</f>
        <v/>
      </c>
      <c r="U20" s="4"/>
    </row>
    <row r="21" spans="2:21" hidden="1">
      <c r="B21" s="12" t="str">
        <f>'P1'!B242</f>
        <v>----</v>
      </c>
      <c r="C21" s="39" t="str">
        <f>IFERROR(VLOOKUP($B21,Impacts!$B$6:$T$54,2,FALSE)*'P1'!$C242,"")</f>
        <v/>
      </c>
      <c r="D21" s="39" t="str">
        <f>IFERROR(VLOOKUP($B21,Impacts!$B$6:$T$54,3,FALSE)*'P1'!$C242,"")</f>
        <v/>
      </c>
      <c r="E21" s="39" t="str">
        <f>IFERROR(VLOOKUP($B21,Impacts!$B$6:$T$54,4,FALSE)*'P1'!$C242,"")</f>
        <v/>
      </c>
      <c r="F21" s="39" t="str">
        <f>IFERROR(VLOOKUP($B21,Impacts!$B$6:$T$54,5,FALSE)*'P1'!$C242,"")</f>
        <v/>
      </c>
      <c r="G21" s="39" t="str">
        <f>IFERROR(VLOOKUP($B21,Impacts!$B$6:$T$54,6,FALSE)*'P1'!$C242,"")</f>
        <v/>
      </c>
      <c r="H21" s="39" t="str">
        <f>IFERROR(VLOOKUP($B21,Impacts!$B$6:$T$54,7,FALSE)*'P1'!$C242,"")</f>
        <v/>
      </c>
      <c r="I21" s="39" t="str">
        <f>IFERROR(VLOOKUP($B21,Impacts!$B$6:$T$54,8,FALSE)*'P1'!$C242,"")</f>
        <v/>
      </c>
      <c r="J21" s="39" t="str">
        <f>IFERROR(VLOOKUP($B21,Impacts!$B$6:$T$54,9,FALSE)*'P1'!$C242,"")</f>
        <v/>
      </c>
      <c r="K21" s="39" t="str">
        <f>IFERROR(VLOOKUP($B21,Impacts!$B$6:$T$54,10,FALSE)*'P1'!$C242,"")</f>
        <v/>
      </c>
      <c r="L21" s="39" t="str">
        <f>IFERROR(VLOOKUP($B21,Impacts!$B$6:$T$54,11,FALSE)*'P1'!$C242,"")</f>
        <v/>
      </c>
      <c r="M21" s="39" t="str">
        <f>IFERROR(VLOOKUP($B21,Impacts!$B$6:$T$54,12,FALSE)*'P1'!$C242,"")</f>
        <v/>
      </c>
      <c r="N21" s="39" t="str">
        <f>IFERROR(VLOOKUP($B21,Impacts!$B$6:$T$54,13,FALSE)*'P1'!$C242,"")</f>
        <v/>
      </c>
      <c r="O21" s="39" t="str">
        <f>IFERROR(VLOOKUP($B21,Impacts!$B$6:$T$54,14,FALSE)*'P1'!$C242,"")</f>
        <v/>
      </c>
      <c r="P21" s="39" t="str">
        <f>IFERROR(VLOOKUP($B21,Impacts!$B$6:$T$54,15,FALSE)*'P1'!$C242,"")</f>
        <v/>
      </c>
      <c r="Q21" s="39" t="str">
        <f>IFERROR(VLOOKUP($B21,Impacts!$B$6:$T$54,16,FALSE)*'P1'!$C242,"")</f>
        <v/>
      </c>
      <c r="R21" s="39" t="str">
        <f>IFERROR(VLOOKUP($B21,Impacts!$B$6:$T$54,17,FALSE)*'P1'!$C242,"")</f>
        <v/>
      </c>
      <c r="S21" s="39" t="str">
        <f>IFERROR(VLOOKUP($B21,Impacts!$B$6:$T$54,18,FALSE)*'P1'!$C242,"")</f>
        <v/>
      </c>
      <c r="T21" s="39" t="str">
        <f>IFERROR(VLOOKUP($B21,Impacts!$B$6:$T$54,19,FALSE)*'P1'!$C242,"")</f>
        <v/>
      </c>
      <c r="U21" s="4"/>
    </row>
    <row r="22" spans="2:21" hidden="1">
      <c r="B22" s="12" t="str">
        <f>'P1'!B243</f>
        <v>----</v>
      </c>
      <c r="C22" s="39" t="str">
        <f>IFERROR(VLOOKUP($B22,Impacts!$B$6:$T$54,2,FALSE)*'P1'!$C243,"")</f>
        <v/>
      </c>
      <c r="D22" s="39" t="str">
        <f>IFERROR(VLOOKUP($B22,Impacts!$B$6:$T$54,3,FALSE)*'P1'!$C243,"")</f>
        <v/>
      </c>
      <c r="E22" s="39" t="str">
        <f>IFERROR(VLOOKUP($B22,Impacts!$B$6:$T$54,4,FALSE)*'P1'!$C243,"")</f>
        <v/>
      </c>
      <c r="F22" s="39" t="str">
        <f>IFERROR(VLOOKUP($B22,Impacts!$B$6:$T$54,5,FALSE)*'P1'!$C243,"")</f>
        <v/>
      </c>
      <c r="G22" s="39" t="str">
        <f>IFERROR(VLOOKUP($B22,Impacts!$B$6:$T$54,6,FALSE)*'P1'!$C243,"")</f>
        <v/>
      </c>
      <c r="H22" s="39" t="str">
        <f>IFERROR(VLOOKUP($B22,Impacts!$B$6:$T$54,7,FALSE)*'P1'!$C243,"")</f>
        <v/>
      </c>
      <c r="I22" s="39" t="str">
        <f>IFERROR(VLOOKUP($B22,Impacts!$B$6:$T$54,8,FALSE)*'P1'!$C243,"")</f>
        <v/>
      </c>
      <c r="J22" s="39" t="str">
        <f>IFERROR(VLOOKUP($B22,Impacts!$B$6:$T$54,9,FALSE)*'P1'!$C243,"")</f>
        <v/>
      </c>
      <c r="K22" s="39" t="str">
        <f>IFERROR(VLOOKUP($B22,Impacts!$B$6:$T$54,10,FALSE)*'P1'!$C243,"")</f>
        <v/>
      </c>
      <c r="L22" s="39" t="str">
        <f>IFERROR(VLOOKUP($B22,Impacts!$B$6:$T$54,11,FALSE)*'P1'!$C243,"")</f>
        <v/>
      </c>
      <c r="M22" s="39" t="str">
        <f>IFERROR(VLOOKUP($B22,Impacts!$B$6:$T$54,12,FALSE)*'P1'!$C243,"")</f>
        <v/>
      </c>
      <c r="N22" s="39" t="str">
        <f>IFERROR(VLOOKUP($B22,Impacts!$B$6:$T$54,13,FALSE)*'P1'!$C243,"")</f>
        <v/>
      </c>
      <c r="O22" s="39" t="str">
        <f>IFERROR(VLOOKUP($B22,Impacts!$B$6:$T$54,14,FALSE)*'P1'!$C243,"")</f>
        <v/>
      </c>
      <c r="P22" s="39" t="str">
        <f>IFERROR(VLOOKUP($B22,Impacts!$B$6:$T$54,15,FALSE)*'P1'!$C243,"")</f>
        <v/>
      </c>
      <c r="Q22" s="39" t="str">
        <f>IFERROR(VLOOKUP($B22,Impacts!$B$6:$T$54,16,FALSE)*'P1'!$C243,"")</f>
        <v/>
      </c>
      <c r="R22" s="39" t="str">
        <f>IFERROR(VLOOKUP($B22,Impacts!$B$6:$T$54,17,FALSE)*'P1'!$C243,"")</f>
        <v/>
      </c>
      <c r="S22" s="39" t="str">
        <f>IFERROR(VLOOKUP($B22,Impacts!$B$6:$T$54,18,FALSE)*'P1'!$C243,"")</f>
        <v/>
      </c>
      <c r="T22" s="39" t="str">
        <f>IFERROR(VLOOKUP($B22,Impacts!$B$6:$T$54,19,FALSE)*'P1'!$C243,"")</f>
        <v/>
      </c>
      <c r="U22" s="4"/>
    </row>
    <row r="23" spans="2:21" hidden="1">
      <c r="B23" s="12" t="str">
        <f>'P1'!B244</f>
        <v>----</v>
      </c>
      <c r="C23" s="39" t="str">
        <f>IFERROR(VLOOKUP($B23,Impacts!$B$6:$T$54,2,FALSE)*'P1'!$C244,"")</f>
        <v/>
      </c>
      <c r="D23" s="39" t="str">
        <f>IFERROR(VLOOKUP($B23,Impacts!$B$6:$T$54,3,FALSE)*'P1'!$C244,"")</f>
        <v/>
      </c>
      <c r="E23" s="39" t="str">
        <f>IFERROR(VLOOKUP($B23,Impacts!$B$6:$T$54,4,FALSE)*'P1'!$C244,"")</f>
        <v/>
      </c>
      <c r="F23" s="39" t="str">
        <f>IFERROR(VLOOKUP($B23,Impacts!$B$6:$T$54,5,FALSE)*'P1'!$C244,"")</f>
        <v/>
      </c>
      <c r="G23" s="39" t="str">
        <f>IFERROR(VLOOKUP($B23,Impacts!$B$6:$T$54,6,FALSE)*'P1'!$C244,"")</f>
        <v/>
      </c>
      <c r="H23" s="39" t="str">
        <f>IFERROR(VLOOKUP($B23,Impacts!$B$6:$T$54,7,FALSE)*'P1'!$C244,"")</f>
        <v/>
      </c>
      <c r="I23" s="39" t="str">
        <f>IFERROR(VLOOKUP($B23,Impacts!$B$6:$T$54,8,FALSE)*'P1'!$C244,"")</f>
        <v/>
      </c>
      <c r="J23" s="39" t="str">
        <f>IFERROR(VLOOKUP($B23,Impacts!$B$6:$T$54,9,FALSE)*'P1'!$C244,"")</f>
        <v/>
      </c>
      <c r="K23" s="39" t="str">
        <f>IFERROR(VLOOKUP($B23,Impacts!$B$6:$T$54,10,FALSE)*'P1'!$C244,"")</f>
        <v/>
      </c>
      <c r="L23" s="39" t="str">
        <f>IFERROR(VLOOKUP($B23,Impacts!$B$6:$T$54,11,FALSE)*'P1'!$C244,"")</f>
        <v/>
      </c>
      <c r="M23" s="39" t="str">
        <f>IFERROR(VLOOKUP($B23,Impacts!$B$6:$T$54,12,FALSE)*'P1'!$C244,"")</f>
        <v/>
      </c>
      <c r="N23" s="39" t="str">
        <f>IFERROR(VLOOKUP($B23,Impacts!$B$6:$T$54,13,FALSE)*'P1'!$C244,"")</f>
        <v/>
      </c>
      <c r="O23" s="39" t="str">
        <f>IFERROR(VLOOKUP($B23,Impacts!$B$6:$T$54,14,FALSE)*'P1'!$C244,"")</f>
        <v/>
      </c>
      <c r="P23" s="39" t="str">
        <f>IFERROR(VLOOKUP($B23,Impacts!$B$6:$T$54,15,FALSE)*'P1'!$C244,"")</f>
        <v/>
      </c>
      <c r="Q23" s="39" t="str">
        <f>IFERROR(VLOOKUP($B23,Impacts!$B$6:$T$54,16,FALSE)*'P1'!$C244,"")</f>
        <v/>
      </c>
      <c r="R23" s="39" t="str">
        <f>IFERROR(VLOOKUP($B23,Impacts!$B$6:$T$54,17,FALSE)*'P1'!$C244,"")</f>
        <v/>
      </c>
      <c r="S23" s="39" t="str">
        <f>IFERROR(VLOOKUP($B23,Impacts!$B$6:$T$54,18,FALSE)*'P1'!$C244,"")</f>
        <v/>
      </c>
      <c r="T23" s="39" t="str">
        <f>IFERROR(VLOOKUP($B23,Impacts!$B$6:$T$54,19,FALSE)*'P1'!$C244,"")</f>
        <v/>
      </c>
      <c r="U23" s="4"/>
    </row>
    <row r="24" spans="2:21" hidden="1">
      <c r="B24" s="12" t="str">
        <f>'P1'!B245</f>
        <v>----</v>
      </c>
      <c r="C24" s="39" t="str">
        <f>IFERROR(VLOOKUP($B24,Impacts!$B$6:$T$54,2,FALSE)*'P1'!$C245,"")</f>
        <v/>
      </c>
      <c r="D24" s="39" t="str">
        <f>IFERROR(VLOOKUP($B24,Impacts!$B$6:$T$54,3,FALSE)*'P1'!$C245,"")</f>
        <v/>
      </c>
      <c r="E24" s="39" t="str">
        <f>IFERROR(VLOOKUP($B24,Impacts!$B$6:$T$54,4,FALSE)*'P1'!$C245,"")</f>
        <v/>
      </c>
      <c r="F24" s="39" t="str">
        <f>IFERROR(VLOOKUP($B24,Impacts!$B$6:$T$54,5,FALSE)*'P1'!$C245,"")</f>
        <v/>
      </c>
      <c r="G24" s="39" t="str">
        <f>IFERROR(VLOOKUP($B24,Impacts!$B$6:$T$54,6,FALSE)*'P1'!$C245,"")</f>
        <v/>
      </c>
      <c r="H24" s="39" t="str">
        <f>IFERROR(VLOOKUP($B24,Impacts!$B$6:$T$54,7,FALSE)*'P1'!$C245,"")</f>
        <v/>
      </c>
      <c r="I24" s="39" t="str">
        <f>IFERROR(VLOOKUP($B24,Impacts!$B$6:$T$54,8,FALSE)*'P1'!$C245,"")</f>
        <v/>
      </c>
      <c r="J24" s="39" t="str">
        <f>IFERROR(VLOOKUP($B24,Impacts!$B$6:$T$54,9,FALSE)*'P1'!$C245,"")</f>
        <v/>
      </c>
      <c r="K24" s="39" t="str">
        <f>IFERROR(VLOOKUP($B24,Impacts!$B$6:$T$54,10,FALSE)*'P1'!$C245,"")</f>
        <v/>
      </c>
      <c r="L24" s="39" t="str">
        <f>IFERROR(VLOOKUP($B24,Impacts!$B$6:$T$54,11,FALSE)*'P1'!$C245,"")</f>
        <v/>
      </c>
      <c r="M24" s="39" t="str">
        <f>IFERROR(VLOOKUP($B24,Impacts!$B$6:$T$54,12,FALSE)*'P1'!$C245,"")</f>
        <v/>
      </c>
      <c r="N24" s="39" t="str">
        <f>IFERROR(VLOOKUP($B24,Impacts!$B$6:$T$54,13,FALSE)*'P1'!$C245,"")</f>
        <v/>
      </c>
      <c r="O24" s="39" t="str">
        <f>IFERROR(VLOOKUP($B24,Impacts!$B$6:$T$54,14,FALSE)*'P1'!$C245,"")</f>
        <v/>
      </c>
      <c r="P24" s="39" t="str">
        <f>IFERROR(VLOOKUP($B24,Impacts!$B$6:$T$54,15,FALSE)*'P1'!$C245,"")</f>
        <v/>
      </c>
      <c r="Q24" s="39" t="str">
        <f>IFERROR(VLOOKUP($B24,Impacts!$B$6:$T$54,16,FALSE)*'P1'!$C245,"")</f>
        <v/>
      </c>
      <c r="R24" s="39" t="str">
        <f>IFERROR(VLOOKUP($B24,Impacts!$B$6:$T$54,17,FALSE)*'P1'!$C245,"")</f>
        <v/>
      </c>
      <c r="S24" s="39" t="str">
        <f>IFERROR(VLOOKUP($B24,Impacts!$B$6:$T$54,18,FALSE)*'P1'!$C245,"")</f>
        <v/>
      </c>
      <c r="T24" s="39" t="str">
        <f>IFERROR(VLOOKUP($B24,Impacts!$B$6:$T$54,19,FALSE)*'P1'!$C245,"")</f>
        <v/>
      </c>
      <c r="U24" s="4"/>
    </row>
    <row r="25" spans="2:21" hidden="1">
      <c r="B25" s="12" t="str">
        <f>'P1'!B246</f>
        <v>----</v>
      </c>
      <c r="C25" s="39" t="str">
        <f>IFERROR(VLOOKUP($B25,Impacts!$B$6:$T$54,2,FALSE)*'P1'!$C246,"")</f>
        <v/>
      </c>
      <c r="D25" s="39" t="str">
        <f>IFERROR(VLOOKUP($B25,Impacts!$B$6:$T$54,3,FALSE)*'P1'!$C246,"")</f>
        <v/>
      </c>
      <c r="E25" s="39" t="str">
        <f>IFERROR(VLOOKUP($B25,Impacts!$B$6:$T$54,4,FALSE)*'P1'!$C246,"")</f>
        <v/>
      </c>
      <c r="F25" s="39" t="str">
        <f>IFERROR(VLOOKUP($B25,Impacts!$B$6:$T$54,5,FALSE)*'P1'!$C246,"")</f>
        <v/>
      </c>
      <c r="G25" s="39" t="str">
        <f>IFERROR(VLOOKUP($B25,Impacts!$B$6:$T$54,6,FALSE)*'P1'!$C246,"")</f>
        <v/>
      </c>
      <c r="H25" s="39" t="str">
        <f>IFERROR(VLOOKUP($B25,Impacts!$B$6:$T$54,7,FALSE)*'P1'!$C246,"")</f>
        <v/>
      </c>
      <c r="I25" s="39" t="str">
        <f>IFERROR(VLOOKUP($B25,Impacts!$B$6:$T$54,8,FALSE)*'P1'!$C246,"")</f>
        <v/>
      </c>
      <c r="J25" s="39" t="str">
        <f>IFERROR(VLOOKUP($B25,Impacts!$B$6:$T$54,9,FALSE)*'P1'!$C246,"")</f>
        <v/>
      </c>
      <c r="K25" s="39" t="str">
        <f>IFERROR(VLOOKUP($B25,Impacts!$B$6:$T$54,10,FALSE)*'P1'!$C246,"")</f>
        <v/>
      </c>
      <c r="L25" s="39" t="str">
        <f>IFERROR(VLOOKUP($B25,Impacts!$B$6:$T$54,11,FALSE)*'P1'!$C246,"")</f>
        <v/>
      </c>
      <c r="M25" s="39" t="str">
        <f>IFERROR(VLOOKUP($B25,Impacts!$B$6:$T$54,12,FALSE)*'P1'!$C246,"")</f>
        <v/>
      </c>
      <c r="N25" s="39" t="str">
        <f>IFERROR(VLOOKUP($B25,Impacts!$B$6:$T$54,13,FALSE)*'P1'!$C246,"")</f>
        <v/>
      </c>
      <c r="O25" s="39" t="str">
        <f>IFERROR(VLOOKUP($B25,Impacts!$B$6:$T$54,14,FALSE)*'P1'!$C246,"")</f>
        <v/>
      </c>
      <c r="P25" s="39" t="str">
        <f>IFERROR(VLOOKUP($B25,Impacts!$B$6:$T$54,15,FALSE)*'P1'!$C246,"")</f>
        <v/>
      </c>
      <c r="Q25" s="39" t="str">
        <f>IFERROR(VLOOKUP($B25,Impacts!$B$6:$T$54,16,FALSE)*'P1'!$C246,"")</f>
        <v/>
      </c>
      <c r="R25" s="39" t="str">
        <f>IFERROR(VLOOKUP($B25,Impacts!$B$6:$T$54,17,FALSE)*'P1'!$C246,"")</f>
        <v/>
      </c>
      <c r="S25" s="39" t="str">
        <f>IFERROR(VLOOKUP($B25,Impacts!$B$6:$T$54,18,FALSE)*'P1'!$C246,"")</f>
        <v/>
      </c>
      <c r="T25" s="39" t="str">
        <f>IFERROR(VLOOKUP($B25,Impacts!$B$6:$T$54,19,FALSE)*'P1'!$C246,"")</f>
        <v/>
      </c>
      <c r="U25" s="4"/>
    </row>
    <row r="26" spans="2:21" hidden="1">
      <c r="B26" s="12" t="str">
        <f>'P1'!B247</f>
        <v>----</v>
      </c>
      <c r="C26" s="39" t="str">
        <f>IFERROR(VLOOKUP($B26,Impacts!$B$6:$T$54,2,FALSE)*'P1'!$C247,"")</f>
        <v/>
      </c>
      <c r="D26" s="39" t="str">
        <f>IFERROR(VLOOKUP($B26,Impacts!$B$6:$T$54,3,FALSE)*'P1'!$C247,"")</f>
        <v/>
      </c>
      <c r="E26" s="39" t="str">
        <f>IFERROR(VLOOKUP($B26,Impacts!$B$6:$T$54,4,FALSE)*'P1'!$C247,"")</f>
        <v/>
      </c>
      <c r="F26" s="39" t="str">
        <f>IFERROR(VLOOKUP($B26,Impacts!$B$6:$T$54,5,FALSE)*'P1'!$C247,"")</f>
        <v/>
      </c>
      <c r="G26" s="39" t="str">
        <f>IFERROR(VLOOKUP($B26,Impacts!$B$6:$T$54,6,FALSE)*'P1'!$C247,"")</f>
        <v/>
      </c>
      <c r="H26" s="39" t="str">
        <f>IFERROR(VLOOKUP($B26,Impacts!$B$6:$T$54,7,FALSE)*'P1'!$C247,"")</f>
        <v/>
      </c>
      <c r="I26" s="39" t="str">
        <f>IFERROR(VLOOKUP($B26,Impacts!$B$6:$T$54,8,FALSE)*'P1'!$C247,"")</f>
        <v/>
      </c>
      <c r="J26" s="39" t="str">
        <f>IFERROR(VLOOKUP($B26,Impacts!$B$6:$T$54,9,FALSE)*'P1'!$C247,"")</f>
        <v/>
      </c>
      <c r="K26" s="39" t="str">
        <f>IFERROR(VLOOKUP($B26,Impacts!$B$6:$T$54,10,FALSE)*'P1'!$C247,"")</f>
        <v/>
      </c>
      <c r="L26" s="39" t="str">
        <f>IFERROR(VLOOKUP($B26,Impacts!$B$6:$T$54,11,FALSE)*'P1'!$C247,"")</f>
        <v/>
      </c>
      <c r="M26" s="39" t="str">
        <f>IFERROR(VLOOKUP($B26,Impacts!$B$6:$T$54,12,FALSE)*'P1'!$C247,"")</f>
        <v/>
      </c>
      <c r="N26" s="39" t="str">
        <f>IFERROR(VLOOKUP($B26,Impacts!$B$6:$T$54,13,FALSE)*'P1'!$C247,"")</f>
        <v/>
      </c>
      <c r="O26" s="39" t="str">
        <f>IFERROR(VLOOKUP($B26,Impacts!$B$6:$T$54,14,FALSE)*'P1'!$C247,"")</f>
        <v/>
      </c>
      <c r="P26" s="39" t="str">
        <f>IFERROR(VLOOKUP($B26,Impacts!$B$6:$T$54,15,FALSE)*'P1'!$C247,"")</f>
        <v/>
      </c>
      <c r="Q26" s="39" t="str">
        <f>IFERROR(VLOOKUP($B26,Impacts!$B$6:$T$54,16,FALSE)*'P1'!$C247,"")</f>
        <v/>
      </c>
      <c r="R26" s="39" t="str">
        <f>IFERROR(VLOOKUP($B26,Impacts!$B$6:$T$54,17,FALSE)*'P1'!$C247,"")</f>
        <v/>
      </c>
      <c r="S26" s="39" t="str">
        <f>IFERROR(VLOOKUP($B26,Impacts!$B$6:$T$54,18,FALSE)*'P1'!$C247,"")</f>
        <v/>
      </c>
      <c r="T26" s="39" t="str">
        <f>IFERROR(VLOOKUP($B26,Impacts!$B$6:$T$54,19,FALSE)*'P1'!$C247,"")</f>
        <v/>
      </c>
      <c r="U26" s="4"/>
    </row>
    <row r="27" spans="2:21" hidden="1">
      <c r="B27" s="12" t="str">
        <f>'P1'!B248</f>
        <v>----</v>
      </c>
      <c r="C27" s="39" t="str">
        <f>IFERROR(VLOOKUP($B27,Impacts!$B$6:$T$54,2,FALSE)*'P1'!$C248,"")</f>
        <v/>
      </c>
      <c r="D27" s="39" t="str">
        <f>IFERROR(VLOOKUP($B27,Impacts!$B$6:$T$54,3,FALSE)*'P1'!$C248,"")</f>
        <v/>
      </c>
      <c r="E27" s="39" t="str">
        <f>IFERROR(VLOOKUP($B27,Impacts!$B$6:$T$54,4,FALSE)*'P1'!$C248,"")</f>
        <v/>
      </c>
      <c r="F27" s="39" t="str">
        <f>IFERROR(VLOOKUP($B27,Impacts!$B$6:$T$54,5,FALSE)*'P1'!$C248,"")</f>
        <v/>
      </c>
      <c r="G27" s="39" t="str">
        <f>IFERROR(VLOOKUP($B27,Impacts!$B$6:$T$54,6,FALSE)*'P1'!$C248,"")</f>
        <v/>
      </c>
      <c r="H27" s="39" t="str">
        <f>IFERROR(VLOOKUP($B27,Impacts!$B$6:$T$54,7,FALSE)*'P1'!$C248,"")</f>
        <v/>
      </c>
      <c r="I27" s="39" t="str">
        <f>IFERROR(VLOOKUP($B27,Impacts!$B$6:$T$54,8,FALSE)*'P1'!$C248,"")</f>
        <v/>
      </c>
      <c r="J27" s="39" t="str">
        <f>IFERROR(VLOOKUP($B27,Impacts!$B$6:$T$54,9,FALSE)*'P1'!$C248,"")</f>
        <v/>
      </c>
      <c r="K27" s="39" t="str">
        <f>IFERROR(VLOOKUP($B27,Impacts!$B$6:$T$54,10,FALSE)*'P1'!$C248,"")</f>
        <v/>
      </c>
      <c r="L27" s="39" t="str">
        <f>IFERROR(VLOOKUP($B27,Impacts!$B$6:$T$54,11,FALSE)*'P1'!$C248,"")</f>
        <v/>
      </c>
      <c r="M27" s="39" t="str">
        <f>IFERROR(VLOOKUP($B27,Impacts!$B$6:$T$54,12,FALSE)*'P1'!$C248,"")</f>
        <v/>
      </c>
      <c r="N27" s="39" t="str">
        <f>IFERROR(VLOOKUP($B27,Impacts!$B$6:$T$54,13,FALSE)*'P1'!$C248,"")</f>
        <v/>
      </c>
      <c r="O27" s="39" t="str">
        <f>IFERROR(VLOOKUP($B27,Impacts!$B$6:$T$54,14,FALSE)*'P1'!$C248,"")</f>
        <v/>
      </c>
      <c r="P27" s="39" t="str">
        <f>IFERROR(VLOOKUP($B27,Impacts!$B$6:$T$54,15,FALSE)*'P1'!$C248,"")</f>
        <v/>
      </c>
      <c r="Q27" s="39" t="str">
        <f>IFERROR(VLOOKUP($B27,Impacts!$B$6:$T$54,16,FALSE)*'P1'!$C248,"")</f>
        <v/>
      </c>
      <c r="R27" s="39" t="str">
        <f>IFERROR(VLOOKUP($B27,Impacts!$B$6:$T$54,17,FALSE)*'P1'!$C248,"")</f>
        <v/>
      </c>
      <c r="S27" s="39" t="str">
        <f>IFERROR(VLOOKUP($B27,Impacts!$B$6:$T$54,18,FALSE)*'P1'!$C248,"")</f>
        <v/>
      </c>
      <c r="T27" s="39" t="str">
        <f>IFERROR(VLOOKUP($B27,Impacts!$B$6:$T$54,19,FALSE)*'P1'!$C248,"")</f>
        <v/>
      </c>
      <c r="U27" s="4"/>
    </row>
    <row r="28" spans="2:21" hidden="1">
      <c r="B28" s="12" t="str">
        <f>'P1'!B249</f>
        <v>----</v>
      </c>
      <c r="C28" s="39" t="str">
        <f>IFERROR(VLOOKUP($B28,Impacts!$B$6:$T$54,2,FALSE)*'P1'!$C249,"")</f>
        <v/>
      </c>
      <c r="D28" s="39" t="str">
        <f>IFERROR(VLOOKUP($B28,Impacts!$B$6:$T$54,3,FALSE)*'P1'!$C249,"")</f>
        <v/>
      </c>
      <c r="E28" s="39" t="str">
        <f>IFERROR(VLOOKUP($B28,Impacts!$B$6:$T$54,4,FALSE)*'P1'!$C249,"")</f>
        <v/>
      </c>
      <c r="F28" s="39" t="str">
        <f>IFERROR(VLOOKUP($B28,Impacts!$B$6:$T$54,5,FALSE)*'P1'!$C249,"")</f>
        <v/>
      </c>
      <c r="G28" s="39" t="str">
        <f>IFERROR(VLOOKUP($B28,Impacts!$B$6:$T$54,6,FALSE)*'P1'!$C249,"")</f>
        <v/>
      </c>
      <c r="H28" s="39" t="str">
        <f>IFERROR(VLOOKUP($B28,Impacts!$B$6:$T$54,7,FALSE)*'P1'!$C249,"")</f>
        <v/>
      </c>
      <c r="I28" s="39" t="str">
        <f>IFERROR(VLOOKUP($B28,Impacts!$B$6:$T$54,8,FALSE)*'P1'!$C249,"")</f>
        <v/>
      </c>
      <c r="J28" s="39" t="str">
        <f>IFERROR(VLOOKUP($B28,Impacts!$B$6:$T$54,9,FALSE)*'P1'!$C249,"")</f>
        <v/>
      </c>
      <c r="K28" s="39" t="str">
        <f>IFERROR(VLOOKUP($B28,Impacts!$B$6:$T$54,10,FALSE)*'P1'!$C249,"")</f>
        <v/>
      </c>
      <c r="L28" s="39" t="str">
        <f>IFERROR(VLOOKUP($B28,Impacts!$B$6:$T$54,11,FALSE)*'P1'!$C249,"")</f>
        <v/>
      </c>
      <c r="M28" s="39" t="str">
        <f>IFERROR(VLOOKUP($B28,Impacts!$B$6:$T$54,12,FALSE)*'P1'!$C249,"")</f>
        <v/>
      </c>
      <c r="N28" s="39" t="str">
        <f>IFERROR(VLOOKUP($B28,Impacts!$B$6:$T$54,13,FALSE)*'P1'!$C249,"")</f>
        <v/>
      </c>
      <c r="O28" s="39" t="str">
        <f>IFERROR(VLOOKUP($B28,Impacts!$B$6:$T$54,14,FALSE)*'P1'!$C249,"")</f>
        <v/>
      </c>
      <c r="P28" s="39" t="str">
        <f>IFERROR(VLOOKUP($B28,Impacts!$B$6:$T$54,15,FALSE)*'P1'!$C249,"")</f>
        <v/>
      </c>
      <c r="Q28" s="39" t="str">
        <f>IFERROR(VLOOKUP($B28,Impacts!$B$6:$T$54,16,FALSE)*'P1'!$C249,"")</f>
        <v/>
      </c>
      <c r="R28" s="39" t="str">
        <f>IFERROR(VLOOKUP($B28,Impacts!$B$6:$T$54,17,FALSE)*'P1'!$C249,"")</f>
        <v/>
      </c>
      <c r="S28" s="39" t="str">
        <f>IFERROR(VLOOKUP($B28,Impacts!$B$6:$T$54,18,FALSE)*'P1'!$C249,"")</f>
        <v/>
      </c>
      <c r="T28" s="39" t="str">
        <f>IFERROR(VLOOKUP($B28,Impacts!$B$6:$T$54,19,FALSE)*'P1'!$C249,"")</f>
        <v/>
      </c>
      <c r="U28" s="4"/>
    </row>
    <row r="29" spans="2:21" hidden="1">
      <c r="B29" s="12" t="str">
        <f>'P1'!B250</f>
        <v>----</v>
      </c>
      <c r="C29" s="39" t="str">
        <f>IFERROR(VLOOKUP($B29,Impacts!$B$6:$T$54,2,FALSE)*'P1'!$C250,"")</f>
        <v/>
      </c>
      <c r="D29" s="39" t="str">
        <f>IFERROR(VLOOKUP($B29,Impacts!$B$6:$T$54,3,FALSE)*'P1'!$C250,"")</f>
        <v/>
      </c>
      <c r="E29" s="39" t="str">
        <f>IFERROR(VLOOKUP($B29,Impacts!$B$6:$T$54,4,FALSE)*'P1'!$C250,"")</f>
        <v/>
      </c>
      <c r="F29" s="39" t="str">
        <f>IFERROR(VLOOKUP($B29,Impacts!$B$6:$T$54,5,FALSE)*'P1'!$C250,"")</f>
        <v/>
      </c>
      <c r="G29" s="39" t="str">
        <f>IFERROR(VLOOKUP($B29,Impacts!$B$6:$T$54,6,FALSE)*'P1'!$C250,"")</f>
        <v/>
      </c>
      <c r="H29" s="39" t="str">
        <f>IFERROR(VLOOKUP($B29,Impacts!$B$6:$T$54,7,FALSE)*'P1'!$C250,"")</f>
        <v/>
      </c>
      <c r="I29" s="39" t="str">
        <f>IFERROR(VLOOKUP($B29,Impacts!$B$6:$T$54,8,FALSE)*'P1'!$C250,"")</f>
        <v/>
      </c>
      <c r="J29" s="39" t="str">
        <f>IFERROR(VLOOKUP($B29,Impacts!$B$6:$T$54,9,FALSE)*'P1'!$C250,"")</f>
        <v/>
      </c>
      <c r="K29" s="39" t="str">
        <f>IFERROR(VLOOKUP($B29,Impacts!$B$6:$T$54,10,FALSE)*'P1'!$C250,"")</f>
        <v/>
      </c>
      <c r="L29" s="39" t="str">
        <f>IFERROR(VLOOKUP($B29,Impacts!$B$6:$T$54,11,FALSE)*'P1'!$C250,"")</f>
        <v/>
      </c>
      <c r="M29" s="39" t="str">
        <f>IFERROR(VLOOKUP($B29,Impacts!$B$6:$T$54,12,FALSE)*'P1'!$C250,"")</f>
        <v/>
      </c>
      <c r="N29" s="39" t="str">
        <f>IFERROR(VLOOKUP($B29,Impacts!$B$6:$T$54,13,FALSE)*'P1'!$C250,"")</f>
        <v/>
      </c>
      <c r="O29" s="39" t="str">
        <f>IFERROR(VLOOKUP($B29,Impacts!$B$6:$T$54,14,FALSE)*'P1'!$C250,"")</f>
        <v/>
      </c>
      <c r="P29" s="39" t="str">
        <f>IFERROR(VLOOKUP($B29,Impacts!$B$6:$T$54,15,FALSE)*'P1'!$C250,"")</f>
        <v/>
      </c>
      <c r="Q29" s="39" t="str">
        <f>IFERROR(VLOOKUP($B29,Impacts!$B$6:$T$54,16,FALSE)*'P1'!$C250,"")</f>
        <v/>
      </c>
      <c r="R29" s="39" t="str">
        <f>IFERROR(VLOOKUP($B29,Impacts!$B$6:$T$54,17,FALSE)*'P1'!$C250,"")</f>
        <v/>
      </c>
      <c r="S29" s="39" t="str">
        <f>IFERROR(VLOOKUP($B29,Impacts!$B$6:$T$54,18,FALSE)*'P1'!$C250,"")</f>
        <v/>
      </c>
      <c r="T29" s="39" t="str">
        <f>IFERROR(VLOOKUP($B29,Impacts!$B$6:$T$54,19,FALSE)*'P1'!$C250,"")</f>
        <v/>
      </c>
      <c r="U29" s="4"/>
    </row>
    <row r="30" spans="2:21" hidden="1">
      <c r="B30" s="12" t="str">
        <f>'P1'!B251</f>
        <v>----</v>
      </c>
      <c r="C30" s="39" t="str">
        <f>IFERROR(VLOOKUP($B30,Impacts!$B$6:$T$54,2,FALSE)*'P1'!$C251,"")</f>
        <v/>
      </c>
      <c r="D30" s="39" t="str">
        <f>IFERROR(VLOOKUP($B30,Impacts!$B$6:$T$54,3,FALSE)*'P1'!$C251,"")</f>
        <v/>
      </c>
      <c r="E30" s="39" t="str">
        <f>IFERROR(VLOOKUP($B30,Impacts!$B$6:$T$54,4,FALSE)*'P1'!$C251,"")</f>
        <v/>
      </c>
      <c r="F30" s="39" t="str">
        <f>IFERROR(VLOOKUP($B30,Impacts!$B$6:$T$54,5,FALSE)*'P1'!$C251,"")</f>
        <v/>
      </c>
      <c r="G30" s="39" t="str">
        <f>IFERROR(VLOOKUP($B30,Impacts!$B$6:$T$54,6,FALSE)*'P1'!$C251,"")</f>
        <v/>
      </c>
      <c r="H30" s="39" t="str">
        <f>IFERROR(VLOOKUP($B30,Impacts!$B$6:$T$54,7,FALSE)*'P1'!$C251,"")</f>
        <v/>
      </c>
      <c r="I30" s="39" t="str">
        <f>IFERROR(VLOOKUP($B30,Impacts!$B$6:$T$54,8,FALSE)*'P1'!$C251,"")</f>
        <v/>
      </c>
      <c r="J30" s="39" t="str">
        <f>IFERROR(VLOOKUP($B30,Impacts!$B$6:$T$54,9,FALSE)*'P1'!$C251,"")</f>
        <v/>
      </c>
      <c r="K30" s="39" t="str">
        <f>IFERROR(VLOOKUP($B30,Impacts!$B$6:$T$54,10,FALSE)*'P1'!$C251,"")</f>
        <v/>
      </c>
      <c r="L30" s="39" t="str">
        <f>IFERROR(VLOOKUP($B30,Impacts!$B$6:$T$54,11,FALSE)*'P1'!$C251,"")</f>
        <v/>
      </c>
      <c r="M30" s="39" t="str">
        <f>IFERROR(VLOOKUP($B30,Impacts!$B$6:$T$54,12,FALSE)*'P1'!$C251,"")</f>
        <v/>
      </c>
      <c r="N30" s="39" t="str">
        <f>IFERROR(VLOOKUP($B30,Impacts!$B$6:$T$54,13,FALSE)*'P1'!$C251,"")</f>
        <v/>
      </c>
      <c r="O30" s="39" t="str">
        <f>IFERROR(VLOOKUP($B30,Impacts!$B$6:$T$54,14,FALSE)*'P1'!$C251,"")</f>
        <v/>
      </c>
      <c r="P30" s="39" t="str">
        <f>IFERROR(VLOOKUP($B30,Impacts!$B$6:$T$54,15,FALSE)*'P1'!$C251,"")</f>
        <v/>
      </c>
      <c r="Q30" s="39" t="str">
        <f>IFERROR(VLOOKUP($B30,Impacts!$B$6:$T$54,16,FALSE)*'P1'!$C251,"")</f>
        <v/>
      </c>
      <c r="R30" s="39" t="str">
        <f>IFERROR(VLOOKUP($B30,Impacts!$B$6:$T$54,17,FALSE)*'P1'!$C251,"")</f>
        <v/>
      </c>
      <c r="S30" s="39" t="str">
        <f>IFERROR(VLOOKUP($B30,Impacts!$B$6:$T$54,18,FALSE)*'P1'!$C251,"")</f>
        <v/>
      </c>
      <c r="T30" s="39" t="str">
        <f>IFERROR(VLOOKUP($B30,Impacts!$B$6:$T$54,19,FALSE)*'P1'!$C251,"")</f>
        <v/>
      </c>
      <c r="U30" s="4"/>
    </row>
    <row r="31" spans="2:21" hidden="1">
      <c r="B31" s="12" t="str">
        <f>'P1'!B252</f>
        <v>----</v>
      </c>
      <c r="C31" s="39" t="str">
        <f>IFERROR(VLOOKUP($B31,Impacts!$B$6:$T$54,2,FALSE)*'P1'!$C252,"")</f>
        <v/>
      </c>
      <c r="D31" s="39" t="str">
        <f>IFERROR(VLOOKUP($B31,Impacts!$B$6:$T$54,3,FALSE)*'P1'!$C252,"")</f>
        <v/>
      </c>
      <c r="E31" s="39" t="str">
        <f>IFERROR(VLOOKUP($B31,Impacts!$B$6:$T$54,4,FALSE)*'P1'!$C252,"")</f>
        <v/>
      </c>
      <c r="F31" s="39" t="str">
        <f>IFERROR(VLOOKUP($B31,Impacts!$B$6:$T$54,5,FALSE)*'P1'!$C252,"")</f>
        <v/>
      </c>
      <c r="G31" s="39" t="str">
        <f>IFERROR(VLOOKUP($B31,Impacts!$B$6:$T$54,6,FALSE)*'P1'!$C252,"")</f>
        <v/>
      </c>
      <c r="H31" s="39" t="str">
        <f>IFERROR(VLOOKUP($B31,Impacts!$B$6:$T$54,7,FALSE)*'P1'!$C252,"")</f>
        <v/>
      </c>
      <c r="I31" s="39" t="str">
        <f>IFERROR(VLOOKUP($B31,Impacts!$B$6:$T$54,8,FALSE)*'P1'!$C252,"")</f>
        <v/>
      </c>
      <c r="J31" s="39" t="str">
        <f>IFERROR(VLOOKUP($B31,Impacts!$B$6:$T$54,9,FALSE)*'P1'!$C252,"")</f>
        <v/>
      </c>
      <c r="K31" s="39" t="str">
        <f>IFERROR(VLOOKUP($B31,Impacts!$B$6:$T$54,10,FALSE)*'P1'!$C252,"")</f>
        <v/>
      </c>
      <c r="L31" s="39" t="str">
        <f>IFERROR(VLOOKUP($B31,Impacts!$B$6:$T$54,11,FALSE)*'P1'!$C252,"")</f>
        <v/>
      </c>
      <c r="M31" s="39" t="str">
        <f>IFERROR(VLOOKUP($B31,Impacts!$B$6:$T$54,12,FALSE)*'P1'!$C252,"")</f>
        <v/>
      </c>
      <c r="N31" s="39" t="str">
        <f>IFERROR(VLOOKUP($B31,Impacts!$B$6:$T$54,13,FALSE)*'P1'!$C252,"")</f>
        <v/>
      </c>
      <c r="O31" s="39" t="str">
        <f>IFERROR(VLOOKUP($B31,Impacts!$B$6:$T$54,14,FALSE)*'P1'!$C252,"")</f>
        <v/>
      </c>
      <c r="P31" s="39" t="str">
        <f>IFERROR(VLOOKUP($B31,Impacts!$B$6:$T$54,15,FALSE)*'P1'!$C252,"")</f>
        <v/>
      </c>
      <c r="Q31" s="39" t="str">
        <f>IFERROR(VLOOKUP($B31,Impacts!$B$6:$T$54,16,FALSE)*'P1'!$C252,"")</f>
        <v/>
      </c>
      <c r="R31" s="39" t="str">
        <f>IFERROR(VLOOKUP($B31,Impacts!$B$6:$T$54,17,FALSE)*'P1'!$C252,"")</f>
        <v/>
      </c>
      <c r="S31" s="39" t="str">
        <f>IFERROR(VLOOKUP($B31,Impacts!$B$6:$T$54,18,FALSE)*'P1'!$C252,"")</f>
        <v/>
      </c>
      <c r="T31" s="39" t="str">
        <f>IFERROR(VLOOKUP($B31,Impacts!$B$6:$T$54,19,FALSE)*'P1'!$C252,"")</f>
        <v/>
      </c>
      <c r="U31" s="4"/>
    </row>
    <row r="32" spans="2:21" hidden="1">
      <c r="B32" s="12" t="str">
        <f>'P1'!B253</f>
        <v>----</v>
      </c>
      <c r="C32" s="39" t="str">
        <f>IFERROR(VLOOKUP($B32,Impacts!$B$6:$T$54,2,FALSE)*'P1'!$C253,"")</f>
        <v/>
      </c>
      <c r="D32" s="39" t="str">
        <f>IFERROR(VLOOKUP($B32,Impacts!$B$6:$T$54,3,FALSE)*'P1'!$C253,"")</f>
        <v/>
      </c>
      <c r="E32" s="39" t="str">
        <f>IFERROR(VLOOKUP($B32,Impacts!$B$6:$T$54,4,FALSE)*'P1'!$C253,"")</f>
        <v/>
      </c>
      <c r="F32" s="39" t="str">
        <f>IFERROR(VLOOKUP($B32,Impacts!$B$6:$T$54,5,FALSE)*'P1'!$C253,"")</f>
        <v/>
      </c>
      <c r="G32" s="39" t="str">
        <f>IFERROR(VLOOKUP($B32,Impacts!$B$6:$T$54,6,FALSE)*'P1'!$C253,"")</f>
        <v/>
      </c>
      <c r="H32" s="39" t="str">
        <f>IFERROR(VLOOKUP($B32,Impacts!$B$6:$T$54,7,FALSE)*'P1'!$C253,"")</f>
        <v/>
      </c>
      <c r="I32" s="39" t="str">
        <f>IFERROR(VLOOKUP($B32,Impacts!$B$6:$T$54,8,FALSE)*'P1'!$C253,"")</f>
        <v/>
      </c>
      <c r="J32" s="39" t="str">
        <f>IFERROR(VLOOKUP($B32,Impacts!$B$6:$T$54,9,FALSE)*'P1'!$C253,"")</f>
        <v/>
      </c>
      <c r="K32" s="39" t="str">
        <f>IFERROR(VLOOKUP($B32,Impacts!$B$6:$T$54,10,FALSE)*'P1'!$C253,"")</f>
        <v/>
      </c>
      <c r="L32" s="39" t="str">
        <f>IFERROR(VLOOKUP($B32,Impacts!$B$6:$T$54,11,FALSE)*'P1'!$C253,"")</f>
        <v/>
      </c>
      <c r="M32" s="39" t="str">
        <f>IFERROR(VLOOKUP($B32,Impacts!$B$6:$T$54,12,FALSE)*'P1'!$C253,"")</f>
        <v/>
      </c>
      <c r="N32" s="39" t="str">
        <f>IFERROR(VLOOKUP($B32,Impacts!$B$6:$T$54,13,FALSE)*'P1'!$C253,"")</f>
        <v/>
      </c>
      <c r="O32" s="39" t="str">
        <f>IFERROR(VLOOKUP($B32,Impacts!$B$6:$T$54,14,FALSE)*'P1'!$C253,"")</f>
        <v/>
      </c>
      <c r="P32" s="39" t="str">
        <f>IFERROR(VLOOKUP($B32,Impacts!$B$6:$T$54,15,FALSE)*'P1'!$C253,"")</f>
        <v/>
      </c>
      <c r="Q32" s="39" t="str">
        <f>IFERROR(VLOOKUP($B32,Impacts!$B$6:$T$54,16,FALSE)*'P1'!$C253,"")</f>
        <v/>
      </c>
      <c r="R32" s="39" t="str">
        <f>IFERROR(VLOOKUP($B32,Impacts!$B$6:$T$54,17,FALSE)*'P1'!$C253,"")</f>
        <v/>
      </c>
      <c r="S32" s="39" t="str">
        <f>IFERROR(VLOOKUP($B32,Impacts!$B$6:$T$54,18,FALSE)*'P1'!$C253,"")</f>
        <v/>
      </c>
      <c r="T32" s="39" t="str">
        <f>IFERROR(VLOOKUP($B32,Impacts!$B$6:$T$54,19,FALSE)*'P1'!$C253,"")</f>
        <v/>
      </c>
      <c r="U32" s="4"/>
    </row>
    <row r="33" spans="2:21" hidden="1">
      <c r="B33" s="12" t="str">
        <f>'P1'!B254</f>
        <v>----</v>
      </c>
      <c r="C33" s="39" t="str">
        <f>IFERROR(VLOOKUP($B33,Impacts!$B$6:$T$54,2,FALSE)*'P1'!$C254,"")</f>
        <v/>
      </c>
      <c r="D33" s="39" t="str">
        <f>IFERROR(VLOOKUP($B33,Impacts!$B$6:$T$54,3,FALSE)*'P1'!$C254,"")</f>
        <v/>
      </c>
      <c r="E33" s="39" t="str">
        <f>IFERROR(VLOOKUP($B33,Impacts!$B$6:$T$54,4,FALSE)*'P1'!$C254,"")</f>
        <v/>
      </c>
      <c r="F33" s="39" t="str">
        <f>IFERROR(VLOOKUP($B33,Impacts!$B$6:$T$54,5,FALSE)*'P1'!$C254,"")</f>
        <v/>
      </c>
      <c r="G33" s="39" t="str">
        <f>IFERROR(VLOOKUP($B33,Impacts!$B$6:$T$54,6,FALSE)*'P1'!$C254,"")</f>
        <v/>
      </c>
      <c r="H33" s="39" t="str">
        <f>IFERROR(VLOOKUP($B33,Impacts!$B$6:$T$54,7,FALSE)*'P1'!$C254,"")</f>
        <v/>
      </c>
      <c r="I33" s="39" t="str">
        <f>IFERROR(VLOOKUP($B33,Impacts!$B$6:$T$54,8,FALSE)*'P1'!$C254,"")</f>
        <v/>
      </c>
      <c r="J33" s="39" t="str">
        <f>IFERROR(VLOOKUP($B33,Impacts!$B$6:$T$54,9,FALSE)*'P1'!$C254,"")</f>
        <v/>
      </c>
      <c r="K33" s="39" t="str">
        <f>IFERROR(VLOOKUP($B33,Impacts!$B$6:$T$54,10,FALSE)*'P1'!$C254,"")</f>
        <v/>
      </c>
      <c r="L33" s="39" t="str">
        <f>IFERROR(VLOOKUP($B33,Impacts!$B$6:$T$54,11,FALSE)*'P1'!$C254,"")</f>
        <v/>
      </c>
      <c r="M33" s="39" t="str">
        <f>IFERROR(VLOOKUP($B33,Impacts!$B$6:$T$54,12,FALSE)*'P1'!$C254,"")</f>
        <v/>
      </c>
      <c r="N33" s="39" t="str">
        <f>IFERROR(VLOOKUP($B33,Impacts!$B$6:$T$54,13,FALSE)*'P1'!$C254,"")</f>
        <v/>
      </c>
      <c r="O33" s="39" t="str">
        <f>IFERROR(VLOOKUP($B33,Impacts!$B$6:$T$54,14,FALSE)*'P1'!$C254,"")</f>
        <v/>
      </c>
      <c r="P33" s="39" t="str">
        <f>IFERROR(VLOOKUP($B33,Impacts!$B$6:$T$54,15,FALSE)*'P1'!$C254,"")</f>
        <v/>
      </c>
      <c r="Q33" s="39" t="str">
        <f>IFERROR(VLOOKUP($B33,Impacts!$B$6:$T$54,16,FALSE)*'P1'!$C254,"")</f>
        <v/>
      </c>
      <c r="R33" s="39" t="str">
        <f>IFERROR(VLOOKUP($B33,Impacts!$B$6:$T$54,17,FALSE)*'P1'!$C254,"")</f>
        <v/>
      </c>
      <c r="S33" s="39" t="str">
        <f>IFERROR(VLOOKUP($B33,Impacts!$B$6:$T$54,18,FALSE)*'P1'!$C254,"")</f>
        <v/>
      </c>
      <c r="T33" s="39" t="str">
        <f>IFERROR(VLOOKUP($B33,Impacts!$B$6:$T$54,19,FALSE)*'P1'!$C254,"")</f>
        <v/>
      </c>
      <c r="U33" s="4"/>
    </row>
    <row r="34" spans="2:21" hidden="1">
      <c r="B34" s="12" t="str">
        <f>'P1'!B255</f>
        <v>----</v>
      </c>
      <c r="C34" s="39" t="str">
        <f>IFERROR(VLOOKUP($B34,Impacts!$B$6:$T$54,2,FALSE)*'P1'!$C255,"")</f>
        <v/>
      </c>
      <c r="D34" s="39" t="str">
        <f>IFERROR(VLOOKUP($B34,Impacts!$B$6:$T$54,3,FALSE)*'P1'!$C255,"")</f>
        <v/>
      </c>
      <c r="E34" s="39" t="str">
        <f>IFERROR(VLOOKUP($B34,Impacts!$B$6:$T$54,4,FALSE)*'P1'!$C255,"")</f>
        <v/>
      </c>
      <c r="F34" s="39" t="str">
        <f>IFERROR(VLOOKUP($B34,Impacts!$B$6:$T$54,5,FALSE)*'P1'!$C255,"")</f>
        <v/>
      </c>
      <c r="G34" s="39" t="str">
        <f>IFERROR(VLOOKUP($B34,Impacts!$B$6:$T$54,6,FALSE)*'P1'!$C255,"")</f>
        <v/>
      </c>
      <c r="H34" s="39" t="str">
        <f>IFERROR(VLOOKUP($B34,Impacts!$B$6:$T$54,7,FALSE)*'P1'!$C255,"")</f>
        <v/>
      </c>
      <c r="I34" s="39" t="str">
        <f>IFERROR(VLOOKUP($B34,Impacts!$B$6:$T$54,8,FALSE)*'P1'!$C255,"")</f>
        <v/>
      </c>
      <c r="J34" s="39" t="str">
        <f>IFERROR(VLOOKUP($B34,Impacts!$B$6:$T$54,9,FALSE)*'P1'!$C255,"")</f>
        <v/>
      </c>
      <c r="K34" s="39" t="str">
        <f>IFERROR(VLOOKUP($B34,Impacts!$B$6:$T$54,10,FALSE)*'P1'!$C255,"")</f>
        <v/>
      </c>
      <c r="L34" s="39" t="str">
        <f>IFERROR(VLOOKUP($B34,Impacts!$B$6:$T$54,11,FALSE)*'P1'!$C255,"")</f>
        <v/>
      </c>
      <c r="M34" s="39" t="str">
        <f>IFERROR(VLOOKUP($B34,Impacts!$B$6:$T$54,12,FALSE)*'P1'!$C255,"")</f>
        <v/>
      </c>
      <c r="N34" s="39" t="str">
        <f>IFERROR(VLOOKUP($B34,Impacts!$B$6:$T$54,13,FALSE)*'P1'!$C255,"")</f>
        <v/>
      </c>
      <c r="O34" s="39" t="str">
        <f>IFERROR(VLOOKUP($B34,Impacts!$B$6:$T$54,14,FALSE)*'P1'!$C255,"")</f>
        <v/>
      </c>
      <c r="P34" s="39" t="str">
        <f>IFERROR(VLOOKUP($B34,Impacts!$B$6:$T$54,15,FALSE)*'P1'!$C255,"")</f>
        <v/>
      </c>
      <c r="Q34" s="39" t="str">
        <f>IFERROR(VLOOKUP($B34,Impacts!$B$6:$T$54,16,FALSE)*'P1'!$C255,"")</f>
        <v/>
      </c>
      <c r="R34" s="39" t="str">
        <f>IFERROR(VLOOKUP($B34,Impacts!$B$6:$T$54,17,FALSE)*'P1'!$C255,"")</f>
        <v/>
      </c>
      <c r="S34" s="39" t="str">
        <f>IFERROR(VLOOKUP($B34,Impacts!$B$6:$T$54,18,FALSE)*'P1'!$C255,"")</f>
        <v/>
      </c>
      <c r="T34" s="39" t="str">
        <f>IFERROR(VLOOKUP($B34,Impacts!$B$6:$T$54,19,FALSE)*'P1'!$C255,"")</f>
        <v/>
      </c>
      <c r="U34" s="4"/>
    </row>
    <row r="35" spans="2:21" hidden="1">
      <c r="B35" s="12" t="str">
        <f>'P1'!B256</f>
        <v>----</v>
      </c>
      <c r="C35" s="39" t="str">
        <f>IFERROR(VLOOKUP($B35,Impacts!$B$6:$T$54,2,FALSE)*'P1'!$C256,"")</f>
        <v/>
      </c>
      <c r="D35" s="39" t="str">
        <f>IFERROR(VLOOKUP($B35,Impacts!$B$6:$T$54,3,FALSE)*'P1'!$C256,"")</f>
        <v/>
      </c>
      <c r="E35" s="39" t="str">
        <f>IFERROR(VLOOKUP($B35,Impacts!$B$6:$T$54,4,FALSE)*'P1'!$C256,"")</f>
        <v/>
      </c>
      <c r="F35" s="39" t="str">
        <f>IFERROR(VLOOKUP($B35,Impacts!$B$6:$T$54,5,FALSE)*'P1'!$C256,"")</f>
        <v/>
      </c>
      <c r="G35" s="39" t="str">
        <f>IFERROR(VLOOKUP($B35,Impacts!$B$6:$T$54,6,FALSE)*'P1'!$C256,"")</f>
        <v/>
      </c>
      <c r="H35" s="39" t="str">
        <f>IFERROR(VLOOKUP($B35,Impacts!$B$6:$T$54,7,FALSE)*'P1'!$C256,"")</f>
        <v/>
      </c>
      <c r="I35" s="39" t="str">
        <f>IFERROR(VLOOKUP($B35,Impacts!$B$6:$T$54,8,FALSE)*'P1'!$C256,"")</f>
        <v/>
      </c>
      <c r="J35" s="39" t="str">
        <f>IFERROR(VLOOKUP($B35,Impacts!$B$6:$T$54,9,FALSE)*'P1'!$C256,"")</f>
        <v/>
      </c>
      <c r="K35" s="39" t="str">
        <f>IFERROR(VLOOKUP($B35,Impacts!$B$6:$T$54,10,FALSE)*'P1'!$C256,"")</f>
        <v/>
      </c>
      <c r="L35" s="39" t="str">
        <f>IFERROR(VLOOKUP($B35,Impacts!$B$6:$T$54,11,FALSE)*'P1'!$C256,"")</f>
        <v/>
      </c>
      <c r="M35" s="39" t="str">
        <f>IFERROR(VLOOKUP($B35,Impacts!$B$6:$T$54,12,FALSE)*'P1'!$C256,"")</f>
        <v/>
      </c>
      <c r="N35" s="39" t="str">
        <f>IFERROR(VLOOKUP($B35,Impacts!$B$6:$T$54,13,FALSE)*'P1'!$C256,"")</f>
        <v/>
      </c>
      <c r="O35" s="39" t="str">
        <f>IFERROR(VLOOKUP($B35,Impacts!$B$6:$T$54,14,FALSE)*'P1'!$C256,"")</f>
        <v/>
      </c>
      <c r="P35" s="39" t="str">
        <f>IFERROR(VLOOKUP($B35,Impacts!$B$6:$T$54,15,FALSE)*'P1'!$C256,"")</f>
        <v/>
      </c>
      <c r="Q35" s="39" t="str">
        <f>IFERROR(VLOOKUP($B35,Impacts!$B$6:$T$54,16,FALSE)*'P1'!$C256,"")</f>
        <v/>
      </c>
      <c r="R35" s="39" t="str">
        <f>IFERROR(VLOOKUP($B35,Impacts!$B$6:$T$54,17,FALSE)*'P1'!$C256,"")</f>
        <v/>
      </c>
      <c r="S35" s="39" t="str">
        <f>IFERROR(VLOOKUP($B35,Impacts!$B$6:$T$54,18,FALSE)*'P1'!$C256,"")</f>
        <v/>
      </c>
      <c r="T35" s="39" t="str">
        <f>IFERROR(VLOOKUP($B35,Impacts!$B$6:$T$54,19,FALSE)*'P1'!$C256,"")</f>
        <v/>
      </c>
      <c r="U35" s="4"/>
    </row>
    <row r="36" spans="2:21">
      <c r="B36" s="12" t="str">
        <f>'P1'!B257</f>
        <v>Natural gas</v>
      </c>
      <c r="C36" s="39">
        <f>IFERROR(VLOOKUP($B36,Impacts!$B$6:$T$54,2,FALSE)*'P1'!$C257,"")</f>
        <v>5.2245550431052662E-4</v>
      </c>
      <c r="D36" s="39">
        <f>IFERROR(VLOOKUP($B36,Impacts!$B$6:$T$54,3,FALSE)*'P1'!$C257,"")</f>
        <v>0.9667631293393798</v>
      </c>
      <c r="E36" s="39">
        <f>IFERROR(VLOOKUP($B36,Impacts!$B$6:$T$54,4,FALSE)*'P1'!$C257,"")</f>
        <v>5.4425564315412241E-3</v>
      </c>
      <c r="F36" s="39">
        <f>IFERROR(VLOOKUP($B36,Impacts!$B$6:$T$54,5,FALSE)*'P1'!$C257,"")</f>
        <v>2.1131898615652119E-5</v>
      </c>
      <c r="G36" s="39">
        <f>IFERROR(VLOOKUP($B36,Impacts!$B$6:$T$54,6,FALSE)*'P1'!$C257,"")</f>
        <v>0.621812751682562</v>
      </c>
      <c r="H36" s="39">
        <f>IFERROR(VLOOKUP($B36,Impacts!$B$6:$T$54,7,FALSE)*'P1'!$C257,"")</f>
        <v>1.7069838637247838E-2</v>
      </c>
      <c r="I36" s="39">
        <f>IFERROR(VLOOKUP($B36,Impacts!$B$6:$T$54,8,FALSE)*'P1'!$C257,"")</f>
        <v>0.11926425070550739</v>
      </c>
      <c r="J36" s="39">
        <f>IFERROR(VLOOKUP($B36,Impacts!$B$6:$T$54,9,FALSE)*'P1'!$C257,"")</f>
        <v>4.5020316145446609E-3</v>
      </c>
      <c r="K36" s="39">
        <f>IFERROR(VLOOKUP($B36,Impacts!$B$6:$T$54,10,FALSE)*'P1'!$C257,"")</f>
        <v>1.838792336494225E-3</v>
      </c>
      <c r="L36" s="39">
        <f>IFERROR(VLOOKUP($B36,Impacts!$B$6:$T$54,11,FALSE)*'P1'!$C257,"")</f>
        <v>8.0853281341836461E-3</v>
      </c>
      <c r="M36" s="39">
        <f>IFERROR(VLOOKUP($B36,Impacts!$B$6:$T$54,12,FALSE)*'P1'!$C257,"")</f>
        <v>5.4185599713470572E-6</v>
      </c>
      <c r="N36" s="39">
        <f>IFERROR(VLOOKUP($B36,Impacts!$B$6:$T$54,13,FALSE)*'P1'!$C257,"")</f>
        <v>6.7004821165625157E-4</v>
      </c>
      <c r="O36" s="39">
        <f>IFERROR(VLOOKUP($B36,Impacts!$B$6:$T$54,14,FALSE)*'P1'!$C257,"")</f>
        <v>9.0031918728102317E-4</v>
      </c>
      <c r="P36" s="39">
        <f>IFERROR(VLOOKUP($B36,Impacts!$B$6:$T$54,15,FALSE)*'P1'!$C257,"")</f>
        <v>1.0101186542041134E-3</v>
      </c>
      <c r="Q36" s="39">
        <f>IFERROR(VLOOKUP($B36,Impacts!$B$6:$T$54,16,FALSE)*'P1'!$C257,"")</f>
        <v>3.5389479383926642E-7</v>
      </c>
      <c r="R36" s="39">
        <f>IFERROR(VLOOKUP($B36,Impacts!$B$6:$T$54,17,FALSE)*'P1'!$C257,"")</f>
        <v>1.5876199884995797E-3</v>
      </c>
      <c r="S36" s="39">
        <f>IFERROR(VLOOKUP($B36,Impacts!$B$6:$T$54,18,FALSE)*'P1'!$C257,"")</f>
        <v>0.2939359239362373</v>
      </c>
      <c r="T36" s="39">
        <f>IFERROR(VLOOKUP($B36,Impacts!$B$6:$T$54,19,FALSE)*'P1'!$C257,"")</f>
        <v>4.9288477249997574E-4</v>
      </c>
      <c r="U36" s="4"/>
    </row>
    <row r="37" spans="2:21" hidden="1">
      <c r="B37" s="12" t="str">
        <f>'P1'!B258</f>
        <v>----</v>
      </c>
      <c r="C37" s="39" t="str">
        <f>IFERROR(VLOOKUP($B37,Impacts!$B$6:$T$54,2,FALSE)*'P1'!$C258,"")</f>
        <v/>
      </c>
      <c r="D37" s="39" t="str">
        <f>IFERROR(VLOOKUP($B37,Impacts!$B$6:$T$54,3,FALSE)*'P1'!$C258,"")</f>
        <v/>
      </c>
      <c r="E37" s="39" t="str">
        <f>IFERROR(VLOOKUP($B37,Impacts!$B$6:$T$54,4,FALSE)*'P1'!$C258,"")</f>
        <v/>
      </c>
      <c r="F37" s="39" t="str">
        <f>IFERROR(VLOOKUP($B37,Impacts!$B$6:$T$54,5,FALSE)*'P1'!$C258,"")</f>
        <v/>
      </c>
      <c r="G37" s="39" t="str">
        <f>IFERROR(VLOOKUP($B37,Impacts!$B$6:$T$54,6,FALSE)*'P1'!$C258,"")</f>
        <v/>
      </c>
      <c r="H37" s="39" t="str">
        <f>IFERROR(VLOOKUP($B37,Impacts!$B$6:$T$54,7,FALSE)*'P1'!$C258,"")</f>
        <v/>
      </c>
      <c r="I37" s="39" t="str">
        <f>IFERROR(VLOOKUP($B37,Impacts!$B$6:$T$54,8,FALSE)*'P1'!$C258,"")</f>
        <v/>
      </c>
      <c r="J37" s="39" t="str">
        <f>IFERROR(VLOOKUP($B37,Impacts!$B$6:$T$54,9,FALSE)*'P1'!$C258,"")</f>
        <v/>
      </c>
      <c r="K37" s="39" t="str">
        <f>IFERROR(VLOOKUP($B37,Impacts!$B$6:$T$54,10,FALSE)*'P1'!$C258,"")</f>
        <v/>
      </c>
      <c r="L37" s="39" t="str">
        <f>IFERROR(VLOOKUP($B37,Impacts!$B$6:$T$54,11,FALSE)*'P1'!$C258,"")</f>
        <v/>
      </c>
      <c r="M37" s="39" t="str">
        <f>IFERROR(VLOOKUP($B37,Impacts!$B$6:$T$54,12,FALSE)*'P1'!$C258,"")</f>
        <v/>
      </c>
      <c r="N37" s="39" t="str">
        <f>IFERROR(VLOOKUP($B37,Impacts!$B$6:$T$54,13,FALSE)*'P1'!$C258,"")</f>
        <v/>
      </c>
      <c r="O37" s="39" t="str">
        <f>IFERROR(VLOOKUP($B37,Impacts!$B$6:$T$54,14,FALSE)*'P1'!$C258,"")</f>
        <v/>
      </c>
      <c r="P37" s="39" t="str">
        <f>IFERROR(VLOOKUP($B37,Impacts!$B$6:$T$54,15,FALSE)*'P1'!$C258,"")</f>
        <v/>
      </c>
      <c r="Q37" s="39" t="str">
        <f>IFERROR(VLOOKUP($B37,Impacts!$B$6:$T$54,16,FALSE)*'P1'!$C258,"")</f>
        <v/>
      </c>
      <c r="R37" s="39" t="str">
        <f>IFERROR(VLOOKUP($B37,Impacts!$B$6:$T$54,17,FALSE)*'P1'!$C258,"")</f>
        <v/>
      </c>
      <c r="S37" s="39" t="str">
        <f>IFERROR(VLOOKUP($B37,Impacts!$B$6:$T$54,18,FALSE)*'P1'!$C258,"")</f>
        <v/>
      </c>
      <c r="T37" s="39" t="str">
        <f>IFERROR(VLOOKUP($B37,Impacts!$B$6:$T$54,19,FALSE)*'P1'!$C258,"")</f>
        <v/>
      </c>
      <c r="U37" s="4"/>
    </row>
    <row r="38" spans="2:21" hidden="1">
      <c r="B38" s="12" t="str">
        <f>'P1'!B259</f>
        <v>----</v>
      </c>
      <c r="C38" s="39" t="str">
        <f>IFERROR(VLOOKUP($B38,Impacts!$B$6:$T$54,2,FALSE)*'P1'!$C259,"")</f>
        <v/>
      </c>
      <c r="D38" s="39" t="str">
        <f>IFERROR(VLOOKUP($B38,Impacts!$B$6:$T$54,3,FALSE)*'P1'!$C259,"")</f>
        <v/>
      </c>
      <c r="E38" s="39" t="str">
        <f>IFERROR(VLOOKUP($B38,Impacts!$B$6:$T$54,4,FALSE)*'P1'!$C259,"")</f>
        <v/>
      </c>
      <c r="F38" s="39" t="str">
        <f>IFERROR(VLOOKUP($B38,Impacts!$B$6:$T$54,5,FALSE)*'P1'!$C259,"")</f>
        <v/>
      </c>
      <c r="G38" s="39" t="str">
        <f>IFERROR(VLOOKUP($B38,Impacts!$B$6:$T$54,6,FALSE)*'P1'!$C259,"")</f>
        <v/>
      </c>
      <c r="H38" s="39" t="str">
        <f>IFERROR(VLOOKUP($B38,Impacts!$B$6:$T$54,7,FALSE)*'P1'!$C259,"")</f>
        <v/>
      </c>
      <c r="I38" s="39" t="str">
        <f>IFERROR(VLOOKUP($B38,Impacts!$B$6:$T$54,8,FALSE)*'P1'!$C259,"")</f>
        <v/>
      </c>
      <c r="J38" s="39" t="str">
        <f>IFERROR(VLOOKUP($B38,Impacts!$B$6:$T$54,9,FALSE)*'P1'!$C259,"")</f>
        <v/>
      </c>
      <c r="K38" s="39" t="str">
        <f>IFERROR(VLOOKUP($B38,Impacts!$B$6:$T$54,10,FALSE)*'P1'!$C259,"")</f>
        <v/>
      </c>
      <c r="L38" s="39" t="str">
        <f>IFERROR(VLOOKUP($B38,Impacts!$B$6:$T$54,11,FALSE)*'P1'!$C259,"")</f>
        <v/>
      </c>
      <c r="M38" s="39" t="str">
        <f>IFERROR(VLOOKUP($B38,Impacts!$B$6:$T$54,12,FALSE)*'P1'!$C259,"")</f>
        <v/>
      </c>
      <c r="N38" s="39" t="str">
        <f>IFERROR(VLOOKUP($B38,Impacts!$B$6:$T$54,13,FALSE)*'P1'!$C259,"")</f>
        <v/>
      </c>
      <c r="O38" s="39" t="str">
        <f>IFERROR(VLOOKUP($B38,Impacts!$B$6:$T$54,14,FALSE)*'P1'!$C259,"")</f>
        <v/>
      </c>
      <c r="P38" s="39" t="str">
        <f>IFERROR(VLOOKUP($B38,Impacts!$B$6:$T$54,15,FALSE)*'P1'!$C259,"")</f>
        <v/>
      </c>
      <c r="Q38" s="39" t="str">
        <f>IFERROR(VLOOKUP($B38,Impacts!$B$6:$T$54,16,FALSE)*'P1'!$C259,"")</f>
        <v/>
      </c>
      <c r="R38" s="39" t="str">
        <f>IFERROR(VLOOKUP($B38,Impacts!$B$6:$T$54,17,FALSE)*'P1'!$C259,"")</f>
        <v/>
      </c>
      <c r="S38" s="39" t="str">
        <f>IFERROR(VLOOKUP($B38,Impacts!$B$6:$T$54,18,FALSE)*'P1'!$C259,"")</f>
        <v/>
      </c>
      <c r="T38" s="39" t="str">
        <f>IFERROR(VLOOKUP($B38,Impacts!$B$6:$T$54,19,FALSE)*'P1'!$C259,"")</f>
        <v/>
      </c>
      <c r="U38" s="4"/>
    </row>
    <row r="39" spans="2:21" hidden="1">
      <c r="B39" s="12" t="str">
        <f>'P1'!B260</f>
        <v>----</v>
      </c>
      <c r="C39" s="39" t="str">
        <f>IFERROR(VLOOKUP($B39,Impacts!$B$6:$T$54,2,FALSE)*'P1'!$C260,"")</f>
        <v/>
      </c>
      <c r="D39" s="39" t="str">
        <f>IFERROR(VLOOKUP($B39,Impacts!$B$6:$T$54,3,FALSE)*'P1'!$C260,"")</f>
        <v/>
      </c>
      <c r="E39" s="39" t="str">
        <f>IFERROR(VLOOKUP($B39,Impacts!$B$6:$T$54,4,FALSE)*'P1'!$C260,"")</f>
        <v/>
      </c>
      <c r="F39" s="39" t="str">
        <f>IFERROR(VLOOKUP($B39,Impacts!$B$6:$T$54,5,FALSE)*'P1'!$C260,"")</f>
        <v/>
      </c>
      <c r="G39" s="39" t="str">
        <f>IFERROR(VLOOKUP($B39,Impacts!$B$6:$T$54,6,FALSE)*'P1'!$C260,"")</f>
        <v/>
      </c>
      <c r="H39" s="39" t="str">
        <f>IFERROR(VLOOKUP($B39,Impacts!$B$6:$T$54,7,FALSE)*'P1'!$C260,"")</f>
        <v/>
      </c>
      <c r="I39" s="39" t="str">
        <f>IFERROR(VLOOKUP($B39,Impacts!$B$6:$T$54,8,FALSE)*'P1'!$C260,"")</f>
        <v/>
      </c>
      <c r="J39" s="39" t="str">
        <f>IFERROR(VLOOKUP($B39,Impacts!$B$6:$T$54,9,FALSE)*'P1'!$C260,"")</f>
        <v/>
      </c>
      <c r="K39" s="39" t="str">
        <f>IFERROR(VLOOKUP($B39,Impacts!$B$6:$T$54,10,FALSE)*'P1'!$C260,"")</f>
        <v/>
      </c>
      <c r="L39" s="39" t="str">
        <f>IFERROR(VLOOKUP($B39,Impacts!$B$6:$T$54,11,FALSE)*'P1'!$C260,"")</f>
        <v/>
      </c>
      <c r="M39" s="39" t="str">
        <f>IFERROR(VLOOKUP($B39,Impacts!$B$6:$T$54,12,FALSE)*'P1'!$C260,"")</f>
        <v/>
      </c>
      <c r="N39" s="39" t="str">
        <f>IFERROR(VLOOKUP($B39,Impacts!$B$6:$T$54,13,FALSE)*'P1'!$C260,"")</f>
        <v/>
      </c>
      <c r="O39" s="39" t="str">
        <f>IFERROR(VLOOKUP($B39,Impacts!$B$6:$T$54,14,FALSE)*'P1'!$C260,"")</f>
        <v/>
      </c>
      <c r="P39" s="39" t="str">
        <f>IFERROR(VLOOKUP($B39,Impacts!$B$6:$T$54,15,FALSE)*'P1'!$C260,"")</f>
        <v/>
      </c>
      <c r="Q39" s="39" t="str">
        <f>IFERROR(VLOOKUP($B39,Impacts!$B$6:$T$54,16,FALSE)*'P1'!$C260,"")</f>
        <v/>
      </c>
      <c r="R39" s="39" t="str">
        <f>IFERROR(VLOOKUP($B39,Impacts!$B$6:$T$54,17,FALSE)*'P1'!$C260,"")</f>
        <v/>
      </c>
      <c r="S39" s="39" t="str">
        <f>IFERROR(VLOOKUP($B39,Impacts!$B$6:$T$54,18,FALSE)*'P1'!$C260,"")</f>
        <v/>
      </c>
      <c r="T39" s="39" t="str">
        <f>IFERROR(VLOOKUP($B39,Impacts!$B$6:$T$54,19,FALSE)*'P1'!$C260,"")</f>
        <v/>
      </c>
      <c r="U39" s="4"/>
    </row>
    <row r="40" spans="2:21" hidden="1">
      <c r="B40" s="12" t="str">
        <f>'P1'!B261</f>
        <v>----</v>
      </c>
      <c r="C40" s="39" t="str">
        <f>IFERROR(VLOOKUP($B40,Impacts!$B$6:$T$54,2,FALSE)*'P1'!$C261,"")</f>
        <v/>
      </c>
      <c r="D40" s="39" t="str">
        <f>IFERROR(VLOOKUP($B40,Impacts!$B$6:$T$54,3,FALSE)*'P1'!$C261,"")</f>
        <v/>
      </c>
      <c r="E40" s="39" t="str">
        <f>IFERROR(VLOOKUP($B40,Impacts!$B$6:$T$54,4,FALSE)*'P1'!$C261,"")</f>
        <v/>
      </c>
      <c r="F40" s="39" t="str">
        <f>IFERROR(VLOOKUP($B40,Impacts!$B$6:$T$54,5,FALSE)*'P1'!$C261,"")</f>
        <v/>
      </c>
      <c r="G40" s="39" t="str">
        <f>IFERROR(VLOOKUP($B40,Impacts!$B$6:$T$54,6,FALSE)*'P1'!$C261,"")</f>
        <v/>
      </c>
      <c r="H40" s="39" t="str">
        <f>IFERROR(VLOOKUP($B40,Impacts!$B$6:$T$54,7,FALSE)*'P1'!$C261,"")</f>
        <v/>
      </c>
      <c r="I40" s="39" t="str">
        <f>IFERROR(VLOOKUP($B40,Impacts!$B$6:$T$54,8,FALSE)*'P1'!$C261,"")</f>
        <v/>
      </c>
      <c r="J40" s="39" t="str">
        <f>IFERROR(VLOOKUP($B40,Impacts!$B$6:$T$54,9,FALSE)*'P1'!$C261,"")</f>
        <v/>
      </c>
      <c r="K40" s="39" t="str">
        <f>IFERROR(VLOOKUP($B40,Impacts!$B$6:$T$54,10,FALSE)*'P1'!$C261,"")</f>
        <v/>
      </c>
      <c r="L40" s="39" t="str">
        <f>IFERROR(VLOOKUP($B40,Impacts!$B$6:$T$54,11,FALSE)*'P1'!$C261,"")</f>
        <v/>
      </c>
      <c r="M40" s="39" t="str">
        <f>IFERROR(VLOOKUP($B40,Impacts!$B$6:$T$54,12,FALSE)*'P1'!$C261,"")</f>
        <v/>
      </c>
      <c r="N40" s="39" t="str">
        <f>IFERROR(VLOOKUP($B40,Impacts!$B$6:$T$54,13,FALSE)*'P1'!$C261,"")</f>
        <v/>
      </c>
      <c r="O40" s="39" t="str">
        <f>IFERROR(VLOOKUP($B40,Impacts!$B$6:$T$54,14,FALSE)*'P1'!$C261,"")</f>
        <v/>
      </c>
      <c r="P40" s="39" t="str">
        <f>IFERROR(VLOOKUP($B40,Impacts!$B$6:$T$54,15,FALSE)*'P1'!$C261,"")</f>
        <v/>
      </c>
      <c r="Q40" s="39" t="str">
        <f>IFERROR(VLOOKUP($B40,Impacts!$B$6:$T$54,16,FALSE)*'P1'!$C261,"")</f>
        <v/>
      </c>
      <c r="R40" s="39" t="str">
        <f>IFERROR(VLOOKUP($B40,Impacts!$B$6:$T$54,17,FALSE)*'P1'!$C261,"")</f>
        <v/>
      </c>
      <c r="S40" s="39" t="str">
        <f>IFERROR(VLOOKUP($B40,Impacts!$B$6:$T$54,18,FALSE)*'P1'!$C261,"")</f>
        <v/>
      </c>
      <c r="T40" s="39" t="str">
        <f>IFERROR(VLOOKUP($B40,Impacts!$B$6:$T$54,19,FALSE)*'P1'!$C261,"")</f>
        <v/>
      </c>
      <c r="U40" s="4"/>
    </row>
    <row r="41" spans="2:21" hidden="1">
      <c r="B41" s="12" t="str">
        <f>'P1'!B262</f>
        <v>----</v>
      </c>
      <c r="C41" s="39" t="str">
        <f>IFERROR(VLOOKUP($B41,Impacts!$B$6:$T$54,2,FALSE)*'P1'!$C262,"")</f>
        <v/>
      </c>
      <c r="D41" s="39" t="str">
        <f>IFERROR(VLOOKUP($B41,Impacts!$B$6:$T$54,3,FALSE)*'P1'!$C262,"")</f>
        <v/>
      </c>
      <c r="E41" s="39" t="str">
        <f>IFERROR(VLOOKUP($B41,Impacts!$B$6:$T$54,4,FALSE)*'P1'!$C262,"")</f>
        <v/>
      </c>
      <c r="F41" s="39" t="str">
        <f>IFERROR(VLOOKUP($B41,Impacts!$B$6:$T$54,5,FALSE)*'P1'!$C262,"")</f>
        <v/>
      </c>
      <c r="G41" s="39" t="str">
        <f>IFERROR(VLOOKUP($B41,Impacts!$B$6:$T$54,6,FALSE)*'P1'!$C262,"")</f>
        <v/>
      </c>
      <c r="H41" s="39" t="str">
        <f>IFERROR(VLOOKUP($B41,Impacts!$B$6:$T$54,7,FALSE)*'P1'!$C262,"")</f>
        <v/>
      </c>
      <c r="I41" s="39" t="str">
        <f>IFERROR(VLOOKUP($B41,Impacts!$B$6:$T$54,8,FALSE)*'P1'!$C262,"")</f>
        <v/>
      </c>
      <c r="J41" s="39" t="str">
        <f>IFERROR(VLOOKUP($B41,Impacts!$B$6:$T$54,9,FALSE)*'P1'!$C262,"")</f>
        <v/>
      </c>
      <c r="K41" s="39" t="str">
        <f>IFERROR(VLOOKUP($B41,Impacts!$B$6:$T$54,10,FALSE)*'P1'!$C262,"")</f>
        <v/>
      </c>
      <c r="L41" s="39" t="str">
        <f>IFERROR(VLOOKUP($B41,Impacts!$B$6:$T$54,11,FALSE)*'P1'!$C262,"")</f>
        <v/>
      </c>
      <c r="M41" s="39" t="str">
        <f>IFERROR(VLOOKUP($B41,Impacts!$B$6:$T$54,12,FALSE)*'P1'!$C262,"")</f>
        <v/>
      </c>
      <c r="N41" s="39" t="str">
        <f>IFERROR(VLOOKUP($B41,Impacts!$B$6:$T$54,13,FALSE)*'P1'!$C262,"")</f>
        <v/>
      </c>
      <c r="O41" s="39" t="str">
        <f>IFERROR(VLOOKUP($B41,Impacts!$B$6:$T$54,14,FALSE)*'P1'!$C262,"")</f>
        <v/>
      </c>
      <c r="P41" s="39" t="str">
        <f>IFERROR(VLOOKUP($B41,Impacts!$B$6:$T$54,15,FALSE)*'P1'!$C262,"")</f>
        <v/>
      </c>
      <c r="Q41" s="39" t="str">
        <f>IFERROR(VLOOKUP($B41,Impacts!$B$6:$T$54,16,FALSE)*'P1'!$C262,"")</f>
        <v/>
      </c>
      <c r="R41" s="39" t="str">
        <f>IFERROR(VLOOKUP($B41,Impacts!$B$6:$T$54,17,FALSE)*'P1'!$C262,"")</f>
        <v/>
      </c>
      <c r="S41" s="39" t="str">
        <f>IFERROR(VLOOKUP($B41,Impacts!$B$6:$T$54,18,FALSE)*'P1'!$C262,"")</f>
        <v/>
      </c>
      <c r="T41" s="39" t="str">
        <f>IFERROR(VLOOKUP($B41,Impacts!$B$6:$T$54,19,FALSE)*'P1'!$C262,"")</f>
        <v/>
      </c>
      <c r="U41" s="4"/>
    </row>
    <row r="42" spans="2:21" hidden="1">
      <c r="B42" s="12" t="str">
        <f>'P1'!B263</f>
        <v>----</v>
      </c>
      <c r="C42" s="39" t="str">
        <f>IFERROR(VLOOKUP($B42,Impacts!$B$6:$T$54,2,FALSE)*'P1'!$C263,"")</f>
        <v/>
      </c>
      <c r="D42" s="39" t="str">
        <f>IFERROR(VLOOKUP($B42,Impacts!$B$6:$T$54,3,FALSE)*'P1'!$C263,"")</f>
        <v/>
      </c>
      <c r="E42" s="39" t="str">
        <f>IFERROR(VLOOKUP($B42,Impacts!$B$6:$T$54,4,FALSE)*'P1'!$C263,"")</f>
        <v/>
      </c>
      <c r="F42" s="39" t="str">
        <f>IFERROR(VLOOKUP($B42,Impacts!$B$6:$T$54,5,FALSE)*'P1'!$C263,"")</f>
        <v/>
      </c>
      <c r="G42" s="39" t="str">
        <f>IFERROR(VLOOKUP($B42,Impacts!$B$6:$T$54,6,FALSE)*'P1'!$C263,"")</f>
        <v/>
      </c>
      <c r="H42" s="39" t="str">
        <f>IFERROR(VLOOKUP($B42,Impacts!$B$6:$T$54,7,FALSE)*'P1'!$C263,"")</f>
        <v/>
      </c>
      <c r="I42" s="39" t="str">
        <f>IFERROR(VLOOKUP($B42,Impacts!$B$6:$T$54,8,FALSE)*'P1'!$C263,"")</f>
        <v/>
      </c>
      <c r="J42" s="39" t="str">
        <f>IFERROR(VLOOKUP($B42,Impacts!$B$6:$T$54,9,FALSE)*'P1'!$C263,"")</f>
        <v/>
      </c>
      <c r="K42" s="39" t="str">
        <f>IFERROR(VLOOKUP($B42,Impacts!$B$6:$T$54,10,FALSE)*'P1'!$C263,"")</f>
        <v/>
      </c>
      <c r="L42" s="39" t="str">
        <f>IFERROR(VLOOKUP($B42,Impacts!$B$6:$T$54,11,FALSE)*'P1'!$C263,"")</f>
        <v/>
      </c>
      <c r="M42" s="39" t="str">
        <f>IFERROR(VLOOKUP($B42,Impacts!$B$6:$T$54,12,FALSE)*'P1'!$C263,"")</f>
        <v/>
      </c>
      <c r="N42" s="39" t="str">
        <f>IFERROR(VLOOKUP($B42,Impacts!$B$6:$T$54,13,FALSE)*'P1'!$C263,"")</f>
        <v/>
      </c>
      <c r="O42" s="39" t="str">
        <f>IFERROR(VLOOKUP($B42,Impacts!$B$6:$T$54,14,FALSE)*'P1'!$C263,"")</f>
        <v/>
      </c>
      <c r="P42" s="39" t="str">
        <f>IFERROR(VLOOKUP($B42,Impacts!$B$6:$T$54,15,FALSE)*'P1'!$C263,"")</f>
        <v/>
      </c>
      <c r="Q42" s="39" t="str">
        <f>IFERROR(VLOOKUP($B42,Impacts!$B$6:$T$54,16,FALSE)*'P1'!$C263,"")</f>
        <v/>
      </c>
      <c r="R42" s="39" t="str">
        <f>IFERROR(VLOOKUP($B42,Impacts!$B$6:$T$54,17,FALSE)*'P1'!$C263,"")</f>
        <v/>
      </c>
      <c r="S42" s="39" t="str">
        <f>IFERROR(VLOOKUP($B42,Impacts!$B$6:$T$54,18,FALSE)*'P1'!$C263,"")</f>
        <v/>
      </c>
      <c r="T42" s="39" t="str">
        <f>IFERROR(VLOOKUP($B42,Impacts!$B$6:$T$54,19,FALSE)*'P1'!$C263,"")</f>
        <v/>
      </c>
      <c r="U42" s="4"/>
    </row>
    <row r="43" spans="2:21" hidden="1">
      <c r="B43" s="12" t="str">
        <f>'P1'!B264</f>
        <v>----</v>
      </c>
      <c r="C43" s="39" t="str">
        <f>IFERROR(VLOOKUP($B43,Impacts!$B$6:$T$54,2,FALSE)*'P1'!$C264,"")</f>
        <v/>
      </c>
      <c r="D43" s="39" t="str">
        <f>IFERROR(VLOOKUP($B43,Impacts!$B$6:$T$54,3,FALSE)*'P1'!$C264,"")</f>
        <v/>
      </c>
      <c r="E43" s="39" t="str">
        <f>IFERROR(VLOOKUP($B43,Impacts!$B$6:$T$54,4,FALSE)*'P1'!$C264,"")</f>
        <v/>
      </c>
      <c r="F43" s="39" t="str">
        <f>IFERROR(VLOOKUP($B43,Impacts!$B$6:$T$54,5,FALSE)*'P1'!$C264,"")</f>
        <v/>
      </c>
      <c r="G43" s="39" t="str">
        <f>IFERROR(VLOOKUP($B43,Impacts!$B$6:$T$54,6,FALSE)*'P1'!$C264,"")</f>
        <v/>
      </c>
      <c r="H43" s="39" t="str">
        <f>IFERROR(VLOOKUP($B43,Impacts!$B$6:$T$54,7,FALSE)*'P1'!$C264,"")</f>
        <v/>
      </c>
      <c r="I43" s="39" t="str">
        <f>IFERROR(VLOOKUP($B43,Impacts!$B$6:$T$54,8,FALSE)*'P1'!$C264,"")</f>
        <v/>
      </c>
      <c r="J43" s="39" t="str">
        <f>IFERROR(VLOOKUP($B43,Impacts!$B$6:$T$54,9,FALSE)*'P1'!$C264,"")</f>
        <v/>
      </c>
      <c r="K43" s="39" t="str">
        <f>IFERROR(VLOOKUP($B43,Impacts!$B$6:$T$54,10,FALSE)*'P1'!$C264,"")</f>
        <v/>
      </c>
      <c r="L43" s="39" t="str">
        <f>IFERROR(VLOOKUP($B43,Impacts!$B$6:$T$54,11,FALSE)*'P1'!$C264,"")</f>
        <v/>
      </c>
      <c r="M43" s="39" t="str">
        <f>IFERROR(VLOOKUP($B43,Impacts!$B$6:$T$54,12,FALSE)*'P1'!$C264,"")</f>
        <v/>
      </c>
      <c r="N43" s="39" t="str">
        <f>IFERROR(VLOOKUP($B43,Impacts!$B$6:$T$54,13,FALSE)*'P1'!$C264,"")</f>
        <v/>
      </c>
      <c r="O43" s="39" t="str">
        <f>IFERROR(VLOOKUP($B43,Impacts!$B$6:$T$54,14,FALSE)*'P1'!$C264,"")</f>
        <v/>
      </c>
      <c r="P43" s="39" t="str">
        <f>IFERROR(VLOOKUP($B43,Impacts!$B$6:$T$54,15,FALSE)*'P1'!$C264,"")</f>
        <v/>
      </c>
      <c r="Q43" s="39" t="str">
        <f>IFERROR(VLOOKUP($B43,Impacts!$B$6:$T$54,16,FALSE)*'P1'!$C264,"")</f>
        <v/>
      </c>
      <c r="R43" s="39" t="str">
        <f>IFERROR(VLOOKUP($B43,Impacts!$B$6:$T$54,17,FALSE)*'P1'!$C264,"")</f>
        <v/>
      </c>
      <c r="S43" s="39" t="str">
        <f>IFERROR(VLOOKUP($B43,Impacts!$B$6:$T$54,18,FALSE)*'P1'!$C264,"")</f>
        <v/>
      </c>
      <c r="T43" s="39" t="str">
        <f>IFERROR(VLOOKUP($B43,Impacts!$B$6:$T$54,19,FALSE)*'P1'!$C264,"")</f>
        <v/>
      </c>
      <c r="U43" s="4"/>
    </row>
    <row r="44" spans="2:21" hidden="1">
      <c r="B44" s="12" t="str">
        <f>'P1'!B265</f>
        <v>----</v>
      </c>
      <c r="C44" s="39" t="str">
        <f>IFERROR(VLOOKUP($B44,Impacts!$B$6:$T$54,2,FALSE)*'P1'!$C265,"")</f>
        <v/>
      </c>
      <c r="D44" s="39" t="str">
        <f>IFERROR(VLOOKUP($B44,Impacts!$B$6:$T$54,3,FALSE)*'P1'!$C265,"")</f>
        <v/>
      </c>
      <c r="E44" s="39" t="str">
        <f>IFERROR(VLOOKUP($B44,Impacts!$B$6:$T$54,4,FALSE)*'P1'!$C265,"")</f>
        <v/>
      </c>
      <c r="F44" s="39" t="str">
        <f>IFERROR(VLOOKUP($B44,Impacts!$B$6:$T$54,5,FALSE)*'P1'!$C265,"")</f>
        <v/>
      </c>
      <c r="G44" s="39" t="str">
        <f>IFERROR(VLOOKUP($B44,Impacts!$B$6:$T$54,6,FALSE)*'P1'!$C265,"")</f>
        <v/>
      </c>
      <c r="H44" s="39" t="str">
        <f>IFERROR(VLOOKUP($B44,Impacts!$B$6:$T$54,7,FALSE)*'P1'!$C265,"")</f>
        <v/>
      </c>
      <c r="I44" s="39" t="str">
        <f>IFERROR(VLOOKUP($B44,Impacts!$B$6:$T$54,8,FALSE)*'P1'!$C265,"")</f>
        <v/>
      </c>
      <c r="J44" s="39" t="str">
        <f>IFERROR(VLOOKUP($B44,Impacts!$B$6:$T$54,9,FALSE)*'P1'!$C265,"")</f>
        <v/>
      </c>
      <c r="K44" s="39" t="str">
        <f>IFERROR(VLOOKUP($B44,Impacts!$B$6:$T$54,10,FALSE)*'P1'!$C265,"")</f>
        <v/>
      </c>
      <c r="L44" s="39" t="str">
        <f>IFERROR(VLOOKUP($B44,Impacts!$B$6:$T$54,11,FALSE)*'P1'!$C265,"")</f>
        <v/>
      </c>
      <c r="M44" s="39" t="str">
        <f>IFERROR(VLOOKUP($B44,Impacts!$B$6:$T$54,12,FALSE)*'P1'!$C265,"")</f>
        <v/>
      </c>
      <c r="N44" s="39" t="str">
        <f>IFERROR(VLOOKUP($B44,Impacts!$B$6:$T$54,13,FALSE)*'P1'!$C265,"")</f>
        <v/>
      </c>
      <c r="O44" s="39" t="str">
        <f>IFERROR(VLOOKUP($B44,Impacts!$B$6:$T$54,14,FALSE)*'P1'!$C265,"")</f>
        <v/>
      </c>
      <c r="P44" s="39" t="str">
        <f>IFERROR(VLOOKUP($B44,Impacts!$B$6:$T$54,15,FALSE)*'P1'!$C265,"")</f>
        <v/>
      </c>
      <c r="Q44" s="39" t="str">
        <f>IFERROR(VLOOKUP($B44,Impacts!$B$6:$T$54,16,FALSE)*'P1'!$C265,"")</f>
        <v/>
      </c>
      <c r="R44" s="39" t="str">
        <f>IFERROR(VLOOKUP($B44,Impacts!$B$6:$T$54,17,FALSE)*'P1'!$C265,"")</f>
        <v/>
      </c>
      <c r="S44" s="39" t="str">
        <f>IFERROR(VLOOKUP($B44,Impacts!$B$6:$T$54,18,FALSE)*'P1'!$C265,"")</f>
        <v/>
      </c>
      <c r="T44" s="39" t="str">
        <f>IFERROR(VLOOKUP($B44,Impacts!$B$6:$T$54,19,FALSE)*'P1'!$C265,"")</f>
        <v/>
      </c>
      <c r="U44" s="4"/>
    </row>
    <row r="45" spans="2:21" hidden="1">
      <c r="B45" s="12" t="str">
        <f>'P1'!B266</f>
        <v>----</v>
      </c>
      <c r="C45" s="39" t="str">
        <f>IFERROR(VLOOKUP($B45,Impacts!$B$6:$T$54,2,FALSE)*'P1'!$C266,"")</f>
        <v/>
      </c>
      <c r="D45" s="39" t="str">
        <f>IFERROR(VLOOKUP($B45,Impacts!$B$6:$T$54,3,FALSE)*'P1'!$C266,"")</f>
        <v/>
      </c>
      <c r="E45" s="39" t="str">
        <f>IFERROR(VLOOKUP($B45,Impacts!$B$6:$T$54,4,FALSE)*'P1'!$C266,"")</f>
        <v/>
      </c>
      <c r="F45" s="39" t="str">
        <f>IFERROR(VLOOKUP($B45,Impacts!$B$6:$T$54,5,FALSE)*'P1'!$C266,"")</f>
        <v/>
      </c>
      <c r="G45" s="39" t="str">
        <f>IFERROR(VLOOKUP($B45,Impacts!$B$6:$T$54,6,FALSE)*'P1'!$C266,"")</f>
        <v/>
      </c>
      <c r="H45" s="39" t="str">
        <f>IFERROR(VLOOKUP($B45,Impacts!$B$6:$T$54,7,FALSE)*'P1'!$C266,"")</f>
        <v/>
      </c>
      <c r="I45" s="39" t="str">
        <f>IFERROR(VLOOKUP($B45,Impacts!$B$6:$T$54,8,FALSE)*'P1'!$C266,"")</f>
        <v/>
      </c>
      <c r="J45" s="39" t="str">
        <f>IFERROR(VLOOKUP($B45,Impacts!$B$6:$T$54,9,FALSE)*'P1'!$C266,"")</f>
        <v/>
      </c>
      <c r="K45" s="39" t="str">
        <f>IFERROR(VLOOKUP($B45,Impacts!$B$6:$T$54,10,FALSE)*'P1'!$C266,"")</f>
        <v/>
      </c>
      <c r="L45" s="39" t="str">
        <f>IFERROR(VLOOKUP($B45,Impacts!$B$6:$T$54,11,FALSE)*'P1'!$C266,"")</f>
        <v/>
      </c>
      <c r="M45" s="39" t="str">
        <f>IFERROR(VLOOKUP($B45,Impacts!$B$6:$T$54,12,FALSE)*'P1'!$C266,"")</f>
        <v/>
      </c>
      <c r="N45" s="39" t="str">
        <f>IFERROR(VLOOKUP($B45,Impacts!$B$6:$T$54,13,FALSE)*'P1'!$C266,"")</f>
        <v/>
      </c>
      <c r="O45" s="39" t="str">
        <f>IFERROR(VLOOKUP($B45,Impacts!$B$6:$T$54,14,FALSE)*'P1'!$C266,"")</f>
        <v/>
      </c>
      <c r="P45" s="39" t="str">
        <f>IFERROR(VLOOKUP($B45,Impacts!$B$6:$T$54,15,FALSE)*'P1'!$C266,"")</f>
        <v/>
      </c>
      <c r="Q45" s="39" t="str">
        <f>IFERROR(VLOOKUP($B45,Impacts!$B$6:$T$54,16,FALSE)*'P1'!$C266,"")</f>
        <v/>
      </c>
      <c r="R45" s="39" t="str">
        <f>IFERROR(VLOOKUP($B45,Impacts!$B$6:$T$54,17,FALSE)*'P1'!$C266,"")</f>
        <v/>
      </c>
      <c r="S45" s="39" t="str">
        <f>IFERROR(VLOOKUP($B45,Impacts!$B$6:$T$54,18,FALSE)*'P1'!$C266,"")</f>
        <v/>
      </c>
      <c r="T45" s="39" t="str">
        <f>IFERROR(VLOOKUP($B45,Impacts!$B$6:$T$54,19,FALSE)*'P1'!$C266,"")</f>
        <v/>
      </c>
      <c r="U45" s="4"/>
    </row>
    <row r="46" spans="2:21" hidden="1">
      <c r="B46" s="12" t="str">
        <f>'P1'!B267</f>
        <v>----</v>
      </c>
      <c r="C46" s="39" t="str">
        <f>IFERROR(VLOOKUP($B46,Impacts!$B$6:$T$54,2,FALSE)*'P1'!$C267,"")</f>
        <v/>
      </c>
      <c r="D46" s="39" t="str">
        <f>IFERROR(VLOOKUP($B46,Impacts!$B$6:$T$54,3,FALSE)*'P1'!$C267,"")</f>
        <v/>
      </c>
      <c r="E46" s="39" t="str">
        <f>IFERROR(VLOOKUP($B46,Impacts!$B$6:$T$54,4,FALSE)*'P1'!$C267,"")</f>
        <v/>
      </c>
      <c r="F46" s="39" t="str">
        <f>IFERROR(VLOOKUP($B46,Impacts!$B$6:$T$54,5,FALSE)*'P1'!$C267,"")</f>
        <v/>
      </c>
      <c r="G46" s="39" t="str">
        <f>IFERROR(VLOOKUP($B46,Impacts!$B$6:$T$54,6,FALSE)*'P1'!$C267,"")</f>
        <v/>
      </c>
      <c r="H46" s="39" t="str">
        <f>IFERROR(VLOOKUP($B46,Impacts!$B$6:$T$54,7,FALSE)*'P1'!$C267,"")</f>
        <v/>
      </c>
      <c r="I46" s="39" t="str">
        <f>IFERROR(VLOOKUP($B46,Impacts!$B$6:$T$54,8,FALSE)*'P1'!$C267,"")</f>
        <v/>
      </c>
      <c r="J46" s="39" t="str">
        <f>IFERROR(VLOOKUP($B46,Impacts!$B$6:$T$54,9,FALSE)*'P1'!$C267,"")</f>
        <v/>
      </c>
      <c r="K46" s="39" t="str">
        <f>IFERROR(VLOOKUP($B46,Impacts!$B$6:$T$54,10,FALSE)*'P1'!$C267,"")</f>
        <v/>
      </c>
      <c r="L46" s="39" t="str">
        <f>IFERROR(VLOOKUP($B46,Impacts!$B$6:$T$54,11,FALSE)*'P1'!$C267,"")</f>
        <v/>
      </c>
      <c r="M46" s="39" t="str">
        <f>IFERROR(VLOOKUP($B46,Impacts!$B$6:$T$54,12,FALSE)*'P1'!$C267,"")</f>
        <v/>
      </c>
      <c r="N46" s="39" t="str">
        <f>IFERROR(VLOOKUP($B46,Impacts!$B$6:$T$54,13,FALSE)*'P1'!$C267,"")</f>
        <v/>
      </c>
      <c r="O46" s="39" t="str">
        <f>IFERROR(VLOOKUP($B46,Impacts!$B$6:$T$54,14,FALSE)*'P1'!$C267,"")</f>
        <v/>
      </c>
      <c r="P46" s="39" t="str">
        <f>IFERROR(VLOOKUP($B46,Impacts!$B$6:$T$54,15,FALSE)*'P1'!$C267,"")</f>
        <v/>
      </c>
      <c r="Q46" s="39" t="str">
        <f>IFERROR(VLOOKUP($B46,Impacts!$B$6:$T$54,16,FALSE)*'P1'!$C267,"")</f>
        <v/>
      </c>
      <c r="R46" s="39" t="str">
        <f>IFERROR(VLOOKUP($B46,Impacts!$B$6:$T$54,17,FALSE)*'P1'!$C267,"")</f>
        <v/>
      </c>
      <c r="S46" s="39" t="str">
        <f>IFERROR(VLOOKUP($B46,Impacts!$B$6:$T$54,18,FALSE)*'P1'!$C267,"")</f>
        <v/>
      </c>
      <c r="T46" s="39" t="str">
        <f>IFERROR(VLOOKUP($B46,Impacts!$B$6:$T$54,19,FALSE)*'P1'!$C267,"")</f>
        <v/>
      </c>
      <c r="U46" s="4"/>
    </row>
    <row r="47" spans="2:21" hidden="1">
      <c r="B47" s="12" t="str">
        <f>'P1'!B268</f>
        <v>----</v>
      </c>
      <c r="C47" s="39" t="str">
        <f>IFERROR(VLOOKUP($B47,Impacts!$B$6:$T$54,2,FALSE)*'P1'!$C268,"")</f>
        <v/>
      </c>
      <c r="D47" s="39" t="str">
        <f>IFERROR(VLOOKUP($B47,Impacts!$B$6:$T$54,3,FALSE)*'P1'!$C268,"")</f>
        <v/>
      </c>
      <c r="E47" s="39" t="str">
        <f>IFERROR(VLOOKUP($B47,Impacts!$B$6:$T$54,4,FALSE)*'P1'!$C268,"")</f>
        <v/>
      </c>
      <c r="F47" s="39" t="str">
        <f>IFERROR(VLOOKUP($B47,Impacts!$B$6:$T$54,5,FALSE)*'P1'!$C268,"")</f>
        <v/>
      </c>
      <c r="G47" s="39" t="str">
        <f>IFERROR(VLOOKUP($B47,Impacts!$B$6:$T$54,6,FALSE)*'P1'!$C268,"")</f>
        <v/>
      </c>
      <c r="H47" s="39" t="str">
        <f>IFERROR(VLOOKUP($B47,Impacts!$B$6:$T$54,7,FALSE)*'P1'!$C268,"")</f>
        <v/>
      </c>
      <c r="I47" s="39" t="str">
        <f>IFERROR(VLOOKUP($B47,Impacts!$B$6:$T$54,8,FALSE)*'P1'!$C268,"")</f>
        <v/>
      </c>
      <c r="J47" s="39" t="str">
        <f>IFERROR(VLOOKUP($B47,Impacts!$B$6:$T$54,9,FALSE)*'P1'!$C268,"")</f>
        <v/>
      </c>
      <c r="K47" s="39" t="str">
        <f>IFERROR(VLOOKUP($B47,Impacts!$B$6:$T$54,10,FALSE)*'P1'!$C268,"")</f>
        <v/>
      </c>
      <c r="L47" s="39" t="str">
        <f>IFERROR(VLOOKUP($B47,Impacts!$B$6:$T$54,11,FALSE)*'P1'!$C268,"")</f>
        <v/>
      </c>
      <c r="M47" s="39" t="str">
        <f>IFERROR(VLOOKUP($B47,Impacts!$B$6:$T$54,12,FALSE)*'P1'!$C268,"")</f>
        <v/>
      </c>
      <c r="N47" s="39" t="str">
        <f>IFERROR(VLOOKUP($B47,Impacts!$B$6:$T$54,13,FALSE)*'P1'!$C268,"")</f>
        <v/>
      </c>
      <c r="O47" s="39" t="str">
        <f>IFERROR(VLOOKUP($B47,Impacts!$B$6:$T$54,14,FALSE)*'P1'!$C268,"")</f>
        <v/>
      </c>
      <c r="P47" s="39" t="str">
        <f>IFERROR(VLOOKUP($B47,Impacts!$B$6:$T$54,15,FALSE)*'P1'!$C268,"")</f>
        <v/>
      </c>
      <c r="Q47" s="39" t="str">
        <f>IFERROR(VLOOKUP($B47,Impacts!$B$6:$T$54,16,FALSE)*'P1'!$C268,"")</f>
        <v/>
      </c>
      <c r="R47" s="39" t="str">
        <f>IFERROR(VLOOKUP($B47,Impacts!$B$6:$T$54,17,FALSE)*'P1'!$C268,"")</f>
        <v/>
      </c>
      <c r="S47" s="39" t="str">
        <f>IFERROR(VLOOKUP($B47,Impacts!$B$6:$T$54,18,FALSE)*'P1'!$C268,"")</f>
        <v/>
      </c>
      <c r="T47" s="39" t="str">
        <f>IFERROR(VLOOKUP($B47,Impacts!$B$6:$T$54,19,FALSE)*'P1'!$C268,"")</f>
        <v/>
      </c>
      <c r="U47" s="4"/>
    </row>
    <row r="48" spans="2:21" hidden="1">
      <c r="B48" s="12" t="str">
        <f>'P1'!B269</f>
        <v>----</v>
      </c>
      <c r="C48" s="39" t="str">
        <f>IFERROR(VLOOKUP($B48,Impacts!$B$6:$T$54,2,FALSE)*'P1'!$C269,"")</f>
        <v/>
      </c>
      <c r="D48" s="39" t="str">
        <f>IFERROR(VLOOKUP($B48,Impacts!$B$6:$T$54,3,FALSE)*'P1'!$C269,"")</f>
        <v/>
      </c>
      <c r="E48" s="39" t="str">
        <f>IFERROR(VLOOKUP($B48,Impacts!$B$6:$T$54,4,FALSE)*'P1'!$C269,"")</f>
        <v/>
      </c>
      <c r="F48" s="39" t="str">
        <f>IFERROR(VLOOKUP($B48,Impacts!$B$6:$T$54,5,FALSE)*'P1'!$C269,"")</f>
        <v/>
      </c>
      <c r="G48" s="39" t="str">
        <f>IFERROR(VLOOKUP($B48,Impacts!$B$6:$T$54,6,FALSE)*'P1'!$C269,"")</f>
        <v/>
      </c>
      <c r="H48" s="39" t="str">
        <f>IFERROR(VLOOKUP($B48,Impacts!$B$6:$T$54,7,FALSE)*'P1'!$C269,"")</f>
        <v/>
      </c>
      <c r="I48" s="39" t="str">
        <f>IFERROR(VLOOKUP($B48,Impacts!$B$6:$T$54,8,FALSE)*'P1'!$C269,"")</f>
        <v/>
      </c>
      <c r="J48" s="39" t="str">
        <f>IFERROR(VLOOKUP($B48,Impacts!$B$6:$T$54,9,FALSE)*'P1'!$C269,"")</f>
        <v/>
      </c>
      <c r="K48" s="39" t="str">
        <f>IFERROR(VLOOKUP($B48,Impacts!$B$6:$T$54,10,FALSE)*'P1'!$C269,"")</f>
        <v/>
      </c>
      <c r="L48" s="39" t="str">
        <f>IFERROR(VLOOKUP($B48,Impacts!$B$6:$T$54,11,FALSE)*'P1'!$C269,"")</f>
        <v/>
      </c>
      <c r="M48" s="39" t="str">
        <f>IFERROR(VLOOKUP($B48,Impacts!$B$6:$T$54,12,FALSE)*'P1'!$C269,"")</f>
        <v/>
      </c>
      <c r="N48" s="39" t="str">
        <f>IFERROR(VLOOKUP($B48,Impacts!$B$6:$T$54,13,FALSE)*'P1'!$C269,"")</f>
        <v/>
      </c>
      <c r="O48" s="39" t="str">
        <f>IFERROR(VLOOKUP($B48,Impacts!$B$6:$T$54,14,FALSE)*'P1'!$C269,"")</f>
        <v/>
      </c>
      <c r="P48" s="39" t="str">
        <f>IFERROR(VLOOKUP($B48,Impacts!$B$6:$T$54,15,FALSE)*'P1'!$C269,"")</f>
        <v/>
      </c>
      <c r="Q48" s="39" t="str">
        <f>IFERROR(VLOOKUP($B48,Impacts!$B$6:$T$54,16,FALSE)*'P1'!$C269,"")</f>
        <v/>
      </c>
      <c r="R48" s="39" t="str">
        <f>IFERROR(VLOOKUP($B48,Impacts!$B$6:$T$54,17,FALSE)*'P1'!$C269,"")</f>
        <v/>
      </c>
      <c r="S48" s="39" t="str">
        <f>IFERROR(VLOOKUP($B48,Impacts!$B$6:$T$54,18,FALSE)*'P1'!$C269,"")</f>
        <v/>
      </c>
      <c r="T48" s="39" t="str">
        <f>IFERROR(VLOOKUP($B48,Impacts!$B$6:$T$54,19,FALSE)*'P1'!$C269,"")</f>
        <v/>
      </c>
      <c r="U48" s="4"/>
    </row>
    <row r="49" spans="2:21" hidden="1">
      <c r="B49" s="12" t="str">
        <f>'P1'!B270</f>
        <v>----</v>
      </c>
      <c r="C49" s="39" t="str">
        <f>IFERROR(VLOOKUP($B49,Impacts!$B$6:$T$54,2,FALSE)*'P1'!$C270,"")</f>
        <v/>
      </c>
      <c r="D49" s="39" t="str">
        <f>IFERROR(VLOOKUP($B49,Impacts!$B$6:$T$54,3,FALSE)*'P1'!$C270,"")</f>
        <v/>
      </c>
      <c r="E49" s="39" t="str">
        <f>IFERROR(VLOOKUP($B49,Impacts!$B$6:$T$54,4,FALSE)*'P1'!$C270,"")</f>
        <v/>
      </c>
      <c r="F49" s="39" t="str">
        <f>IFERROR(VLOOKUP($B49,Impacts!$B$6:$T$54,5,FALSE)*'P1'!$C270,"")</f>
        <v/>
      </c>
      <c r="G49" s="39" t="str">
        <f>IFERROR(VLOOKUP($B49,Impacts!$B$6:$T$54,6,FALSE)*'P1'!$C270,"")</f>
        <v/>
      </c>
      <c r="H49" s="39" t="str">
        <f>IFERROR(VLOOKUP($B49,Impacts!$B$6:$T$54,7,FALSE)*'P1'!$C270,"")</f>
        <v/>
      </c>
      <c r="I49" s="39" t="str">
        <f>IFERROR(VLOOKUP($B49,Impacts!$B$6:$T$54,8,FALSE)*'P1'!$C270,"")</f>
        <v/>
      </c>
      <c r="J49" s="39" t="str">
        <f>IFERROR(VLOOKUP($B49,Impacts!$B$6:$T$54,9,FALSE)*'P1'!$C270,"")</f>
        <v/>
      </c>
      <c r="K49" s="39" t="str">
        <f>IFERROR(VLOOKUP($B49,Impacts!$B$6:$T$54,10,FALSE)*'P1'!$C270,"")</f>
        <v/>
      </c>
      <c r="L49" s="39" t="str">
        <f>IFERROR(VLOOKUP($B49,Impacts!$B$6:$T$54,11,FALSE)*'P1'!$C270,"")</f>
        <v/>
      </c>
      <c r="M49" s="39" t="str">
        <f>IFERROR(VLOOKUP($B49,Impacts!$B$6:$T$54,12,FALSE)*'P1'!$C270,"")</f>
        <v/>
      </c>
      <c r="N49" s="39" t="str">
        <f>IFERROR(VLOOKUP($B49,Impacts!$B$6:$T$54,13,FALSE)*'P1'!$C270,"")</f>
        <v/>
      </c>
      <c r="O49" s="39" t="str">
        <f>IFERROR(VLOOKUP($B49,Impacts!$B$6:$T$54,14,FALSE)*'P1'!$C270,"")</f>
        <v/>
      </c>
      <c r="P49" s="39" t="str">
        <f>IFERROR(VLOOKUP($B49,Impacts!$B$6:$T$54,15,FALSE)*'P1'!$C270,"")</f>
        <v/>
      </c>
      <c r="Q49" s="39" t="str">
        <f>IFERROR(VLOOKUP($B49,Impacts!$B$6:$T$54,16,FALSE)*'P1'!$C270,"")</f>
        <v/>
      </c>
      <c r="R49" s="39" t="str">
        <f>IFERROR(VLOOKUP($B49,Impacts!$B$6:$T$54,17,FALSE)*'P1'!$C270,"")</f>
        <v/>
      </c>
      <c r="S49" s="39" t="str">
        <f>IFERROR(VLOOKUP($B49,Impacts!$B$6:$T$54,18,FALSE)*'P1'!$C270,"")</f>
        <v/>
      </c>
      <c r="T49" s="39" t="str">
        <f>IFERROR(VLOOKUP($B49,Impacts!$B$6:$T$54,19,FALSE)*'P1'!$C270,"")</f>
        <v/>
      </c>
      <c r="U49" s="4"/>
    </row>
    <row r="50" spans="2:21" hidden="1">
      <c r="B50" s="12" t="str">
        <f>'P1'!B271</f>
        <v>----</v>
      </c>
      <c r="C50" s="39" t="str">
        <f>IFERROR(VLOOKUP($B50,Impacts!$B$6:$T$54,2,FALSE)*'P1'!$C271,"")</f>
        <v/>
      </c>
      <c r="D50" s="39" t="str">
        <f>IFERROR(VLOOKUP($B50,Impacts!$B$6:$T$54,3,FALSE)*'P1'!$C271,"")</f>
        <v/>
      </c>
      <c r="E50" s="39" t="str">
        <f>IFERROR(VLOOKUP($B50,Impacts!$B$6:$T$54,4,FALSE)*'P1'!$C271,"")</f>
        <v/>
      </c>
      <c r="F50" s="39" t="str">
        <f>IFERROR(VLOOKUP($B50,Impacts!$B$6:$T$54,5,FALSE)*'P1'!$C271,"")</f>
        <v/>
      </c>
      <c r="G50" s="39" t="str">
        <f>IFERROR(VLOOKUP($B50,Impacts!$B$6:$T$54,6,FALSE)*'P1'!$C271,"")</f>
        <v/>
      </c>
      <c r="H50" s="39" t="str">
        <f>IFERROR(VLOOKUP($B50,Impacts!$B$6:$T$54,7,FALSE)*'P1'!$C271,"")</f>
        <v/>
      </c>
      <c r="I50" s="39" t="str">
        <f>IFERROR(VLOOKUP($B50,Impacts!$B$6:$T$54,8,FALSE)*'P1'!$C271,"")</f>
        <v/>
      </c>
      <c r="J50" s="39" t="str">
        <f>IFERROR(VLOOKUP($B50,Impacts!$B$6:$T$54,9,FALSE)*'P1'!$C271,"")</f>
        <v/>
      </c>
      <c r="K50" s="39" t="str">
        <f>IFERROR(VLOOKUP($B50,Impacts!$B$6:$T$54,10,FALSE)*'P1'!$C271,"")</f>
        <v/>
      </c>
      <c r="L50" s="39" t="str">
        <f>IFERROR(VLOOKUP($B50,Impacts!$B$6:$T$54,11,FALSE)*'P1'!$C271,"")</f>
        <v/>
      </c>
      <c r="M50" s="39" t="str">
        <f>IFERROR(VLOOKUP($B50,Impacts!$B$6:$T$54,12,FALSE)*'P1'!$C271,"")</f>
        <v/>
      </c>
      <c r="N50" s="39" t="str">
        <f>IFERROR(VLOOKUP($B50,Impacts!$B$6:$T$54,13,FALSE)*'P1'!$C271,"")</f>
        <v/>
      </c>
      <c r="O50" s="39" t="str">
        <f>IFERROR(VLOOKUP($B50,Impacts!$B$6:$T$54,14,FALSE)*'P1'!$C271,"")</f>
        <v/>
      </c>
      <c r="P50" s="39" t="str">
        <f>IFERROR(VLOOKUP($B50,Impacts!$B$6:$T$54,15,FALSE)*'P1'!$C271,"")</f>
        <v/>
      </c>
      <c r="Q50" s="39" t="str">
        <f>IFERROR(VLOOKUP($B50,Impacts!$B$6:$T$54,16,FALSE)*'P1'!$C271,"")</f>
        <v/>
      </c>
      <c r="R50" s="39" t="str">
        <f>IFERROR(VLOOKUP($B50,Impacts!$B$6:$T$54,17,FALSE)*'P1'!$C271,"")</f>
        <v/>
      </c>
      <c r="S50" s="39" t="str">
        <f>IFERROR(VLOOKUP($B50,Impacts!$B$6:$T$54,18,FALSE)*'P1'!$C271,"")</f>
        <v/>
      </c>
      <c r="T50" s="39" t="str">
        <f>IFERROR(VLOOKUP($B50,Impacts!$B$6:$T$54,19,FALSE)*'P1'!$C271,"")</f>
        <v/>
      </c>
      <c r="U50" s="4"/>
    </row>
    <row r="51" spans="2:21" hidden="1">
      <c r="B51" s="12" t="str">
        <f>'P1'!B272</f>
        <v>----</v>
      </c>
      <c r="C51" s="39" t="str">
        <f>IFERROR(VLOOKUP($B51,Impacts!$B$6:$T$54,2,FALSE)*'P1'!$C272,"")</f>
        <v/>
      </c>
      <c r="D51" s="39" t="str">
        <f>IFERROR(VLOOKUP($B51,Impacts!$B$6:$T$54,3,FALSE)*'P1'!$C272,"")</f>
        <v/>
      </c>
      <c r="E51" s="39" t="str">
        <f>IFERROR(VLOOKUP($B51,Impacts!$B$6:$T$54,4,FALSE)*'P1'!$C272,"")</f>
        <v/>
      </c>
      <c r="F51" s="39" t="str">
        <f>IFERROR(VLOOKUP($B51,Impacts!$B$6:$T$54,5,FALSE)*'P1'!$C272,"")</f>
        <v/>
      </c>
      <c r="G51" s="39" t="str">
        <f>IFERROR(VLOOKUP($B51,Impacts!$B$6:$T$54,6,FALSE)*'P1'!$C272,"")</f>
        <v/>
      </c>
      <c r="H51" s="39" t="str">
        <f>IFERROR(VLOOKUP($B51,Impacts!$B$6:$T$54,7,FALSE)*'P1'!$C272,"")</f>
        <v/>
      </c>
      <c r="I51" s="39" t="str">
        <f>IFERROR(VLOOKUP($B51,Impacts!$B$6:$T$54,8,FALSE)*'P1'!$C272,"")</f>
        <v/>
      </c>
      <c r="J51" s="39" t="str">
        <f>IFERROR(VLOOKUP($B51,Impacts!$B$6:$T$54,9,FALSE)*'P1'!$C272,"")</f>
        <v/>
      </c>
      <c r="K51" s="39" t="str">
        <f>IFERROR(VLOOKUP($B51,Impacts!$B$6:$T$54,10,FALSE)*'P1'!$C272,"")</f>
        <v/>
      </c>
      <c r="L51" s="39" t="str">
        <f>IFERROR(VLOOKUP($B51,Impacts!$B$6:$T$54,11,FALSE)*'P1'!$C272,"")</f>
        <v/>
      </c>
      <c r="M51" s="39" t="str">
        <f>IFERROR(VLOOKUP($B51,Impacts!$B$6:$T$54,12,FALSE)*'P1'!$C272,"")</f>
        <v/>
      </c>
      <c r="N51" s="39" t="str">
        <f>IFERROR(VLOOKUP($B51,Impacts!$B$6:$T$54,13,FALSE)*'P1'!$C272,"")</f>
        <v/>
      </c>
      <c r="O51" s="39" t="str">
        <f>IFERROR(VLOOKUP($B51,Impacts!$B$6:$T$54,14,FALSE)*'P1'!$C272,"")</f>
        <v/>
      </c>
      <c r="P51" s="39" t="str">
        <f>IFERROR(VLOOKUP($B51,Impacts!$B$6:$T$54,15,FALSE)*'P1'!$C272,"")</f>
        <v/>
      </c>
      <c r="Q51" s="39" t="str">
        <f>IFERROR(VLOOKUP($B51,Impacts!$B$6:$T$54,16,FALSE)*'P1'!$C272,"")</f>
        <v/>
      </c>
      <c r="R51" s="39" t="str">
        <f>IFERROR(VLOOKUP($B51,Impacts!$B$6:$T$54,17,FALSE)*'P1'!$C272,"")</f>
        <v/>
      </c>
      <c r="S51" s="39" t="str">
        <f>IFERROR(VLOOKUP($B51,Impacts!$B$6:$T$54,18,FALSE)*'P1'!$C272,"")</f>
        <v/>
      </c>
      <c r="T51" s="39" t="str">
        <f>IFERROR(VLOOKUP($B51,Impacts!$B$6:$T$54,19,FALSE)*'P1'!$C272,"")</f>
        <v/>
      </c>
      <c r="U51" s="4"/>
    </row>
    <row r="52" spans="2:21" hidden="1">
      <c r="B52" s="12" t="str">
        <f>'P1'!B273</f>
        <v>----</v>
      </c>
      <c r="C52" s="39" t="str">
        <f>IFERROR(VLOOKUP($B52,Impacts!$B$6:$T$54,2,FALSE)*'P1'!$C273,"")</f>
        <v/>
      </c>
      <c r="D52" s="39" t="str">
        <f>IFERROR(VLOOKUP($B52,Impacts!$B$6:$T$54,3,FALSE)*'P1'!$C273,"")</f>
        <v/>
      </c>
      <c r="E52" s="39" t="str">
        <f>IFERROR(VLOOKUP($B52,Impacts!$B$6:$T$54,4,FALSE)*'P1'!$C273,"")</f>
        <v/>
      </c>
      <c r="F52" s="39" t="str">
        <f>IFERROR(VLOOKUP($B52,Impacts!$B$6:$T$54,5,FALSE)*'P1'!$C273,"")</f>
        <v/>
      </c>
      <c r="G52" s="39" t="str">
        <f>IFERROR(VLOOKUP($B52,Impacts!$B$6:$T$54,6,FALSE)*'P1'!$C273,"")</f>
        <v/>
      </c>
      <c r="H52" s="39" t="str">
        <f>IFERROR(VLOOKUP($B52,Impacts!$B$6:$T$54,7,FALSE)*'P1'!$C273,"")</f>
        <v/>
      </c>
      <c r="I52" s="39" t="str">
        <f>IFERROR(VLOOKUP($B52,Impacts!$B$6:$T$54,8,FALSE)*'P1'!$C273,"")</f>
        <v/>
      </c>
      <c r="J52" s="39" t="str">
        <f>IFERROR(VLOOKUP($B52,Impacts!$B$6:$T$54,9,FALSE)*'P1'!$C273,"")</f>
        <v/>
      </c>
      <c r="K52" s="39" t="str">
        <f>IFERROR(VLOOKUP($B52,Impacts!$B$6:$T$54,10,FALSE)*'P1'!$C273,"")</f>
        <v/>
      </c>
      <c r="L52" s="39" t="str">
        <f>IFERROR(VLOOKUP($B52,Impacts!$B$6:$T$54,11,FALSE)*'P1'!$C273,"")</f>
        <v/>
      </c>
      <c r="M52" s="39" t="str">
        <f>IFERROR(VLOOKUP($B52,Impacts!$B$6:$T$54,12,FALSE)*'P1'!$C273,"")</f>
        <v/>
      </c>
      <c r="N52" s="39" t="str">
        <f>IFERROR(VLOOKUP($B52,Impacts!$B$6:$T$54,13,FALSE)*'P1'!$C273,"")</f>
        <v/>
      </c>
      <c r="O52" s="39" t="str">
        <f>IFERROR(VLOOKUP($B52,Impacts!$B$6:$T$54,14,FALSE)*'P1'!$C273,"")</f>
        <v/>
      </c>
      <c r="P52" s="39" t="str">
        <f>IFERROR(VLOOKUP($B52,Impacts!$B$6:$T$54,15,FALSE)*'P1'!$C273,"")</f>
        <v/>
      </c>
      <c r="Q52" s="39" t="str">
        <f>IFERROR(VLOOKUP($B52,Impacts!$B$6:$T$54,16,FALSE)*'P1'!$C273,"")</f>
        <v/>
      </c>
      <c r="R52" s="39" t="str">
        <f>IFERROR(VLOOKUP($B52,Impacts!$B$6:$T$54,17,FALSE)*'P1'!$C273,"")</f>
        <v/>
      </c>
      <c r="S52" s="39" t="str">
        <f>IFERROR(VLOOKUP($B52,Impacts!$B$6:$T$54,18,FALSE)*'P1'!$C273,"")</f>
        <v/>
      </c>
      <c r="T52" s="39" t="str">
        <f>IFERROR(VLOOKUP($B52,Impacts!$B$6:$T$54,19,FALSE)*'P1'!$C273,"")</f>
        <v/>
      </c>
      <c r="U52" s="4"/>
    </row>
    <row r="53" spans="2:21" hidden="1">
      <c r="B53" s="12" t="str">
        <f>'P1'!B274</f>
        <v>----</v>
      </c>
      <c r="C53" s="39" t="str">
        <f>IFERROR(VLOOKUP($B53,Impacts!$B$6:$T$54,2,FALSE)*'P1'!$C274,"")</f>
        <v/>
      </c>
      <c r="D53" s="39" t="str">
        <f>IFERROR(VLOOKUP($B53,Impacts!$B$6:$T$54,3,FALSE)*'P1'!$C274,"")</f>
        <v/>
      </c>
      <c r="E53" s="39" t="str">
        <f>IFERROR(VLOOKUP($B53,Impacts!$B$6:$T$54,4,FALSE)*'P1'!$C274,"")</f>
        <v/>
      </c>
      <c r="F53" s="39" t="str">
        <f>IFERROR(VLOOKUP($B53,Impacts!$B$6:$T$54,5,FALSE)*'P1'!$C274,"")</f>
        <v/>
      </c>
      <c r="G53" s="39" t="str">
        <f>IFERROR(VLOOKUP($B53,Impacts!$B$6:$T$54,6,FALSE)*'P1'!$C274,"")</f>
        <v/>
      </c>
      <c r="H53" s="39" t="str">
        <f>IFERROR(VLOOKUP($B53,Impacts!$B$6:$T$54,7,FALSE)*'P1'!$C274,"")</f>
        <v/>
      </c>
      <c r="I53" s="39" t="str">
        <f>IFERROR(VLOOKUP($B53,Impacts!$B$6:$T$54,8,FALSE)*'P1'!$C274,"")</f>
        <v/>
      </c>
      <c r="J53" s="39" t="str">
        <f>IFERROR(VLOOKUP($B53,Impacts!$B$6:$T$54,9,FALSE)*'P1'!$C274,"")</f>
        <v/>
      </c>
      <c r="K53" s="39" t="str">
        <f>IFERROR(VLOOKUP($B53,Impacts!$B$6:$T$54,10,FALSE)*'P1'!$C274,"")</f>
        <v/>
      </c>
      <c r="L53" s="39" t="str">
        <f>IFERROR(VLOOKUP($B53,Impacts!$B$6:$T$54,11,FALSE)*'P1'!$C274,"")</f>
        <v/>
      </c>
      <c r="M53" s="39" t="str">
        <f>IFERROR(VLOOKUP($B53,Impacts!$B$6:$T$54,12,FALSE)*'P1'!$C274,"")</f>
        <v/>
      </c>
      <c r="N53" s="39" t="str">
        <f>IFERROR(VLOOKUP($B53,Impacts!$B$6:$T$54,13,FALSE)*'P1'!$C274,"")</f>
        <v/>
      </c>
      <c r="O53" s="39" t="str">
        <f>IFERROR(VLOOKUP($B53,Impacts!$B$6:$T$54,14,FALSE)*'P1'!$C274,"")</f>
        <v/>
      </c>
      <c r="P53" s="39" t="str">
        <f>IFERROR(VLOOKUP($B53,Impacts!$B$6:$T$54,15,FALSE)*'P1'!$C274,"")</f>
        <v/>
      </c>
      <c r="Q53" s="39" t="str">
        <f>IFERROR(VLOOKUP($B53,Impacts!$B$6:$T$54,16,FALSE)*'P1'!$C274,"")</f>
        <v/>
      </c>
      <c r="R53" s="39" t="str">
        <f>IFERROR(VLOOKUP($B53,Impacts!$B$6:$T$54,17,FALSE)*'P1'!$C274,"")</f>
        <v/>
      </c>
      <c r="S53" s="39" t="str">
        <f>IFERROR(VLOOKUP($B53,Impacts!$B$6:$T$54,18,FALSE)*'P1'!$C274,"")</f>
        <v/>
      </c>
      <c r="T53" s="39" t="str">
        <f>IFERROR(VLOOKUP($B53,Impacts!$B$6:$T$54,19,FALSE)*'P1'!$C274,"")</f>
        <v/>
      </c>
      <c r="U53" s="4"/>
    </row>
    <row r="54" spans="2:21" hidden="1">
      <c r="B54" s="12" t="str">
        <f>'P1'!B275</f>
        <v>----</v>
      </c>
      <c r="C54" s="39" t="str">
        <f>IFERROR(VLOOKUP($B54,Impacts!$B$6:$T$54,2,FALSE)*'P1'!$C275,"")</f>
        <v/>
      </c>
      <c r="D54" s="39" t="str">
        <f>IFERROR(VLOOKUP($B54,Impacts!$B$6:$T$54,3,FALSE)*'P1'!$C275,"")</f>
        <v/>
      </c>
      <c r="E54" s="39" t="str">
        <f>IFERROR(VLOOKUP($B54,Impacts!$B$6:$T$54,4,FALSE)*'P1'!$C275,"")</f>
        <v/>
      </c>
      <c r="F54" s="39" t="str">
        <f>IFERROR(VLOOKUP($B54,Impacts!$B$6:$T$54,5,FALSE)*'P1'!$C275,"")</f>
        <v/>
      </c>
      <c r="G54" s="39" t="str">
        <f>IFERROR(VLOOKUP($B54,Impacts!$B$6:$T$54,6,FALSE)*'P1'!$C275,"")</f>
        <v/>
      </c>
      <c r="H54" s="39" t="str">
        <f>IFERROR(VLOOKUP($B54,Impacts!$B$6:$T$54,7,FALSE)*'P1'!$C275,"")</f>
        <v/>
      </c>
      <c r="I54" s="39" t="str">
        <f>IFERROR(VLOOKUP($B54,Impacts!$B$6:$T$54,8,FALSE)*'P1'!$C275,"")</f>
        <v/>
      </c>
      <c r="J54" s="39" t="str">
        <f>IFERROR(VLOOKUP($B54,Impacts!$B$6:$T$54,9,FALSE)*'P1'!$C275,"")</f>
        <v/>
      </c>
      <c r="K54" s="39" t="str">
        <f>IFERROR(VLOOKUP($B54,Impacts!$B$6:$T$54,10,FALSE)*'P1'!$C275,"")</f>
        <v/>
      </c>
      <c r="L54" s="39" t="str">
        <f>IFERROR(VLOOKUP($B54,Impacts!$B$6:$T$54,11,FALSE)*'P1'!$C275,"")</f>
        <v/>
      </c>
      <c r="M54" s="39" t="str">
        <f>IFERROR(VLOOKUP($B54,Impacts!$B$6:$T$54,12,FALSE)*'P1'!$C275,"")</f>
        <v/>
      </c>
      <c r="N54" s="39" t="str">
        <f>IFERROR(VLOOKUP($B54,Impacts!$B$6:$T$54,13,FALSE)*'P1'!$C275,"")</f>
        <v/>
      </c>
      <c r="O54" s="39" t="str">
        <f>IFERROR(VLOOKUP($B54,Impacts!$B$6:$T$54,14,FALSE)*'P1'!$C275,"")</f>
        <v/>
      </c>
      <c r="P54" s="39" t="str">
        <f>IFERROR(VLOOKUP($B54,Impacts!$B$6:$T$54,15,FALSE)*'P1'!$C275,"")</f>
        <v/>
      </c>
      <c r="Q54" s="39" t="str">
        <f>IFERROR(VLOOKUP($B54,Impacts!$B$6:$T$54,16,FALSE)*'P1'!$C275,"")</f>
        <v/>
      </c>
      <c r="R54" s="39" t="str">
        <f>IFERROR(VLOOKUP($B54,Impacts!$B$6:$T$54,17,FALSE)*'P1'!$C275,"")</f>
        <v/>
      </c>
      <c r="S54" s="39" t="str">
        <f>IFERROR(VLOOKUP($B54,Impacts!$B$6:$T$54,18,FALSE)*'P1'!$C275,"")</f>
        <v/>
      </c>
      <c r="T54" s="39" t="str">
        <f>IFERROR(VLOOKUP($B54,Impacts!$B$6:$T$54,19,FALSE)*'P1'!$C275,"")</f>
        <v/>
      </c>
      <c r="U54" s="4"/>
    </row>
    <row r="55" spans="2:21" hidden="1">
      <c r="B55" s="12" t="str">
        <f>'P1'!B276</f>
        <v>----</v>
      </c>
      <c r="C55" s="39" t="str">
        <f>IFERROR(VLOOKUP($B55,Impacts!$B$6:$T$54,2,FALSE)*'P1'!$C276,"")</f>
        <v/>
      </c>
      <c r="D55" s="39" t="str">
        <f>IFERROR(VLOOKUP($B55,Impacts!$B$6:$T$54,3,FALSE)*'P1'!$C276,"")</f>
        <v/>
      </c>
      <c r="E55" s="39" t="str">
        <f>IFERROR(VLOOKUP($B55,Impacts!$B$6:$T$54,4,FALSE)*'P1'!$C276,"")</f>
        <v/>
      </c>
      <c r="F55" s="39" t="str">
        <f>IFERROR(VLOOKUP($B55,Impacts!$B$6:$T$54,5,FALSE)*'P1'!$C276,"")</f>
        <v/>
      </c>
      <c r="G55" s="39" t="str">
        <f>IFERROR(VLOOKUP($B55,Impacts!$B$6:$T$54,6,FALSE)*'P1'!$C276,"")</f>
        <v/>
      </c>
      <c r="H55" s="39" t="str">
        <f>IFERROR(VLOOKUP($B55,Impacts!$B$6:$T$54,7,FALSE)*'P1'!$C276,"")</f>
        <v/>
      </c>
      <c r="I55" s="39" t="str">
        <f>IFERROR(VLOOKUP($B55,Impacts!$B$6:$T$54,8,FALSE)*'P1'!$C276,"")</f>
        <v/>
      </c>
      <c r="J55" s="39" t="str">
        <f>IFERROR(VLOOKUP($B55,Impacts!$B$6:$T$54,9,FALSE)*'P1'!$C276,"")</f>
        <v/>
      </c>
      <c r="K55" s="39" t="str">
        <f>IFERROR(VLOOKUP($B55,Impacts!$B$6:$T$54,10,FALSE)*'P1'!$C276,"")</f>
        <v/>
      </c>
      <c r="L55" s="39" t="str">
        <f>IFERROR(VLOOKUP($B55,Impacts!$B$6:$T$54,11,FALSE)*'P1'!$C276,"")</f>
        <v/>
      </c>
      <c r="M55" s="39" t="str">
        <f>IFERROR(VLOOKUP($B55,Impacts!$B$6:$T$54,12,FALSE)*'P1'!$C276,"")</f>
        <v/>
      </c>
      <c r="N55" s="39" t="str">
        <f>IFERROR(VLOOKUP($B55,Impacts!$B$6:$T$54,13,FALSE)*'P1'!$C276,"")</f>
        <v/>
      </c>
      <c r="O55" s="39" t="str">
        <f>IFERROR(VLOOKUP($B55,Impacts!$B$6:$T$54,14,FALSE)*'P1'!$C276,"")</f>
        <v/>
      </c>
      <c r="P55" s="39" t="str">
        <f>IFERROR(VLOOKUP($B55,Impacts!$B$6:$T$54,15,FALSE)*'P1'!$C276,"")</f>
        <v/>
      </c>
      <c r="Q55" s="39" t="str">
        <f>IFERROR(VLOOKUP($B55,Impacts!$B$6:$T$54,16,FALSE)*'P1'!$C276,"")</f>
        <v/>
      </c>
      <c r="R55" s="39" t="str">
        <f>IFERROR(VLOOKUP($B55,Impacts!$B$6:$T$54,17,FALSE)*'P1'!$C276,"")</f>
        <v/>
      </c>
      <c r="S55" s="39" t="str">
        <f>IFERROR(VLOOKUP($B55,Impacts!$B$6:$T$54,18,FALSE)*'P1'!$C276,"")</f>
        <v/>
      </c>
      <c r="T55" s="39" t="str">
        <f>IFERROR(VLOOKUP($B55,Impacts!$B$6:$T$54,19,FALSE)*'P1'!$C276,"")</f>
        <v/>
      </c>
      <c r="U55" s="4"/>
    </row>
    <row r="56" spans="2:21" hidden="1">
      <c r="B56" s="12" t="str">
        <f>'P1'!B277</f>
        <v>----</v>
      </c>
      <c r="C56" s="39" t="str">
        <f>IFERROR(VLOOKUP($B56,Impacts!$B$6:$T$54,2,FALSE)*'P1'!$C277,"")</f>
        <v/>
      </c>
      <c r="D56" s="39" t="str">
        <f>IFERROR(VLOOKUP($B56,Impacts!$B$6:$T$54,3,FALSE)*'P1'!$C277,"")</f>
        <v/>
      </c>
      <c r="E56" s="39" t="str">
        <f>IFERROR(VLOOKUP($B56,Impacts!$B$6:$T$54,4,FALSE)*'P1'!$C277,"")</f>
        <v/>
      </c>
      <c r="F56" s="39" t="str">
        <f>IFERROR(VLOOKUP($B56,Impacts!$B$6:$T$54,5,FALSE)*'P1'!$C277,"")</f>
        <v/>
      </c>
      <c r="G56" s="39" t="str">
        <f>IFERROR(VLOOKUP($B56,Impacts!$B$6:$T$54,6,FALSE)*'P1'!$C277,"")</f>
        <v/>
      </c>
      <c r="H56" s="39" t="str">
        <f>IFERROR(VLOOKUP($B56,Impacts!$B$6:$T$54,7,FALSE)*'P1'!$C277,"")</f>
        <v/>
      </c>
      <c r="I56" s="39" t="str">
        <f>IFERROR(VLOOKUP($B56,Impacts!$B$6:$T$54,8,FALSE)*'P1'!$C277,"")</f>
        <v/>
      </c>
      <c r="J56" s="39" t="str">
        <f>IFERROR(VLOOKUP($B56,Impacts!$B$6:$T$54,9,FALSE)*'P1'!$C277,"")</f>
        <v/>
      </c>
      <c r="K56" s="39" t="str">
        <f>IFERROR(VLOOKUP($B56,Impacts!$B$6:$T$54,10,FALSE)*'P1'!$C277,"")</f>
        <v/>
      </c>
      <c r="L56" s="39" t="str">
        <f>IFERROR(VLOOKUP($B56,Impacts!$B$6:$T$54,11,FALSE)*'P1'!$C277,"")</f>
        <v/>
      </c>
      <c r="M56" s="39" t="str">
        <f>IFERROR(VLOOKUP($B56,Impacts!$B$6:$T$54,12,FALSE)*'P1'!$C277,"")</f>
        <v/>
      </c>
      <c r="N56" s="39" t="str">
        <f>IFERROR(VLOOKUP($B56,Impacts!$B$6:$T$54,13,FALSE)*'P1'!$C277,"")</f>
        <v/>
      </c>
      <c r="O56" s="39" t="str">
        <f>IFERROR(VLOOKUP($B56,Impacts!$B$6:$T$54,14,FALSE)*'P1'!$C277,"")</f>
        <v/>
      </c>
      <c r="P56" s="39" t="str">
        <f>IFERROR(VLOOKUP($B56,Impacts!$B$6:$T$54,15,FALSE)*'P1'!$C277,"")</f>
        <v/>
      </c>
      <c r="Q56" s="39" t="str">
        <f>IFERROR(VLOOKUP($B56,Impacts!$B$6:$T$54,16,FALSE)*'P1'!$C277,"")</f>
        <v/>
      </c>
      <c r="R56" s="39" t="str">
        <f>IFERROR(VLOOKUP($B56,Impacts!$B$6:$T$54,17,FALSE)*'P1'!$C277,"")</f>
        <v/>
      </c>
      <c r="S56" s="39" t="str">
        <f>IFERROR(VLOOKUP($B56,Impacts!$B$6:$T$54,18,FALSE)*'P1'!$C277,"")</f>
        <v/>
      </c>
      <c r="T56" s="39" t="str">
        <f>IFERROR(VLOOKUP($B56,Impacts!$B$6:$T$54,19,FALSE)*'P1'!$C277,"")</f>
        <v/>
      </c>
      <c r="U56" s="4"/>
    </row>
    <row r="57" spans="2:21" hidden="1">
      <c r="B57" s="12" t="str">
        <f>'P1'!B278</f>
        <v>----</v>
      </c>
      <c r="C57" s="39" t="str">
        <f>IFERROR(VLOOKUP($B57,Impacts!$B$6:$T$54,2,FALSE)*'P1'!$C278,"")</f>
        <v/>
      </c>
      <c r="D57" s="39" t="str">
        <f>IFERROR(VLOOKUP($B57,Impacts!$B$6:$T$54,3,FALSE)*'P1'!$C278,"")</f>
        <v/>
      </c>
      <c r="E57" s="39" t="str">
        <f>IFERROR(VLOOKUP($B57,Impacts!$B$6:$T$54,4,FALSE)*'P1'!$C278,"")</f>
        <v/>
      </c>
      <c r="F57" s="39" t="str">
        <f>IFERROR(VLOOKUP($B57,Impacts!$B$6:$T$54,5,FALSE)*'P1'!$C278,"")</f>
        <v/>
      </c>
      <c r="G57" s="39" t="str">
        <f>IFERROR(VLOOKUP($B57,Impacts!$B$6:$T$54,6,FALSE)*'P1'!$C278,"")</f>
        <v/>
      </c>
      <c r="H57" s="39" t="str">
        <f>IFERROR(VLOOKUP($B57,Impacts!$B$6:$T$54,7,FALSE)*'P1'!$C278,"")</f>
        <v/>
      </c>
      <c r="I57" s="39" t="str">
        <f>IFERROR(VLOOKUP($B57,Impacts!$B$6:$T$54,8,FALSE)*'P1'!$C278,"")</f>
        <v/>
      </c>
      <c r="J57" s="39" t="str">
        <f>IFERROR(VLOOKUP($B57,Impacts!$B$6:$T$54,9,FALSE)*'P1'!$C278,"")</f>
        <v/>
      </c>
      <c r="K57" s="39" t="str">
        <f>IFERROR(VLOOKUP($B57,Impacts!$B$6:$T$54,10,FALSE)*'P1'!$C278,"")</f>
        <v/>
      </c>
      <c r="L57" s="39" t="str">
        <f>IFERROR(VLOOKUP($B57,Impacts!$B$6:$T$54,11,FALSE)*'P1'!$C278,"")</f>
        <v/>
      </c>
      <c r="M57" s="39" t="str">
        <f>IFERROR(VLOOKUP($B57,Impacts!$B$6:$T$54,12,FALSE)*'P1'!$C278,"")</f>
        <v/>
      </c>
      <c r="N57" s="39" t="str">
        <f>IFERROR(VLOOKUP($B57,Impacts!$B$6:$T$54,13,FALSE)*'P1'!$C278,"")</f>
        <v/>
      </c>
      <c r="O57" s="39" t="str">
        <f>IFERROR(VLOOKUP($B57,Impacts!$B$6:$T$54,14,FALSE)*'P1'!$C278,"")</f>
        <v/>
      </c>
      <c r="P57" s="39" t="str">
        <f>IFERROR(VLOOKUP($B57,Impacts!$B$6:$T$54,15,FALSE)*'P1'!$C278,"")</f>
        <v/>
      </c>
      <c r="Q57" s="39" t="str">
        <f>IFERROR(VLOOKUP($B57,Impacts!$B$6:$T$54,16,FALSE)*'P1'!$C278,"")</f>
        <v/>
      </c>
      <c r="R57" s="39" t="str">
        <f>IFERROR(VLOOKUP($B57,Impacts!$B$6:$T$54,17,FALSE)*'P1'!$C278,"")</f>
        <v/>
      </c>
      <c r="S57" s="39" t="str">
        <f>IFERROR(VLOOKUP($B57,Impacts!$B$6:$T$54,18,FALSE)*'P1'!$C278,"")</f>
        <v/>
      </c>
      <c r="T57" s="39" t="str">
        <f>IFERROR(VLOOKUP($B57,Impacts!$B$6:$T$54,19,FALSE)*'P1'!$C278,"")</f>
        <v/>
      </c>
      <c r="U57" s="4"/>
    </row>
    <row r="58" spans="2:21" hidden="1">
      <c r="B58" s="12" t="str">
        <f>'P1'!B279</f>
        <v>----</v>
      </c>
      <c r="C58" s="39" t="str">
        <f>IFERROR(VLOOKUP($B58,Impacts!$B$6:$T$54,2,FALSE)*'P1'!$C279,"")</f>
        <v/>
      </c>
      <c r="D58" s="39" t="str">
        <f>IFERROR(VLOOKUP($B58,Impacts!$B$6:$T$54,3,FALSE)*'P1'!$C279,"")</f>
        <v/>
      </c>
      <c r="E58" s="39" t="str">
        <f>IFERROR(VLOOKUP($B58,Impacts!$B$6:$T$54,4,FALSE)*'P1'!$C279,"")</f>
        <v/>
      </c>
      <c r="F58" s="39" t="str">
        <f>IFERROR(VLOOKUP($B58,Impacts!$B$6:$T$54,5,FALSE)*'P1'!$C279,"")</f>
        <v/>
      </c>
      <c r="G58" s="39" t="str">
        <f>IFERROR(VLOOKUP($B58,Impacts!$B$6:$T$54,6,FALSE)*'P1'!$C279,"")</f>
        <v/>
      </c>
      <c r="H58" s="39" t="str">
        <f>IFERROR(VLOOKUP($B58,Impacts!$B$6:$T$54,7,FALSE)*'P1'!$C279,"")</f>
        <v/>
      </c>
      <c r="I58" s="39" t="str">
        <f>IFERROR(VLOOKUP($B58,Impacts!$B$6:$T$54,8,FALSE)*'P1'!$C279,"")</f>
        <v/>
      </c>
      <c r="J58" s="39" t="str">
        <f>IFERROR(VLOOKUP($B58,Impacts!$B$6:$T$54,9,FALSE)*'P1'!$C279,"")</f>
        <v/>
      </c>
      <c r="K58" s="39" t="str">
        <f>IFERROR(VLOOKUP($B58,Impacts!$B$6:$T$54,10,FALSE)*'P1'!$C279,"")</f>
        <v/>
      </c>
      <c r="L58" s="39" t="str">
        <f>IFERROR(VLOOKUP($B58,Impacts!$B$6:$T$54,11,FALSE)*'P1'!$C279,"")</f>
        <v/>
      </c>
      <c r="M58" s="39" t="str">
        <f>IFERROR(VLOOKUP($B58,Impacts!$B$6:$T$54,12,FALSE)*'P1'!$C279,"")</f>
        <v/>
      </c>
      <c r="N58" s="39" t="str">
        <f>IFERROR(VLOOKUP($B58,Impacts!$B$6:$T$54,13,FALSE)*'P1'!$C279,"")</f>
        <v/>
      </c>
      <c r="O58" s="39" t="str">
        <f>IFERROR(VLOOKUP($B58,Impacts!$B$6:$T$54,14,FALSE)*'P1'!$C279,"")</f>
        <v/>
      </c>
      <c r="P58" s="39" t="str">
        <f>IFERROR(VLOOKUP($B58,Impacts!$B$6:$T$54,15,FALSE)*'P1'!$C279,"")</f>
        <v/>
      </c>
      <c r="Q58" s="39" t="str">
        <f>IFERROR(VLOOKUP($B58,Impacts!$B$6:$T$54,16,FALSE)*'P1'!$C279,"")</f>
        <v/>
      </c>
      <c r="R58" s="39" t="str">
        <f>IFERROR(VLOOKUP($B58,Impacts!$B$6:$T$54,17,FALSE)*'P1'!$C279,"")</f>
        <v/>
      </c>
      <c r="S58" s="39" t="str">
        <f>IFERROR(VLOOKUP($B58,Impacts!$B$6:$T$54,18,FALSE)*'P1'!$C279,"")</f>
        <v/>
      </c>
      <c r="T58" s="39" t="str">
        <f>IFERROR(VLOOKUP($B58,Impacts!$B$6:$T$54,19,FALSE)*'P1'!$C279,"")</f>
        <v/>
      </c>
      <c r="U58" s="4"/>
    </row>
    <row r="59" spans="2:21" hidden="1">
      <c r="B59" s="12" t="str">
        <f>'P1'!B280</f>
        <v>----</v>
      </c>
      <c r="C59" s="39" t="str">
        <f>IFERROR(VLOOKUP($B59,Impacts!$B$6:$T$54,2,FALSE)*'P1'!$C280,"")</f>
        <v/>
      </c>
      <c r="D59" s="39" t="str">
        <f>IFERROR(VLOOKUP($B59,Impacts!$B$6:$T$54,3,FALSE)*'P1'!$C280,"")</f>
        <v/>
      </c>
      <c r="E59" s="39" t="str">
        <f>IFERROR(VLOOKUP($B59,Impacts!$B$6:$T$54,4,FALSE)*'P1'!$C280,"")</f>
        <v/>
      </c>
      <c r="F59" s="39" t="str">
        <f>IFERROR(VLOOKUP($B59,Impacts!$B$6:$T$54,5,FALSE)*'P1'!$C280,"")</f>
        <v/>
      </c>
      <c r="G59" s="39" t="str">
        <f>IFERROR(VLOOKUP($B59,Impacts!$B$6:$T$54,6,FALSE)*'P1'!$C280,"")</f>
        <v/>
      </c>
      <c r="H59" s="39" t="str">
        <f>IFERROR(VLOOKUP($B59,Impacts!$B$6:$T$54,7,FALSE)*'P1'!$C280,"")</f>
        <v/>
      </c>
      <c r="I59" s="39" t="str">
        <f>IFERROR(VLOOKUP($B59,Impacts!$B$6:$T$54,8,FALSE)*'P1'!$C280,"")</f>
        <v/>
      </c>
      <c r="J59" s="39" t="str">
        <f>IFERROR(VLOOKUP($B59,Impacts!$B$6:$T$54,9,FALSE)*'P1'!$C280,"")</f>
        <v/>
      </c>
      <c r="K59" s="39" t="str">
        <f>IFERROR(VLOOKUP($B59,Impacts!$B$6:$T$54,10,FALSE)*'P1'!$C280,"")</f>
        <v/>
      </c>
      <c r="L59" s="39" t="str">
        <f>IFERROR(VLOOKUP($B59,Impacts!$B$6:$T$54,11,FALSE)*'P1'!$C280,"")</f>
        <v/>
      </c>
      <c r="M59" s="39" t="str">
        <f>IFERROR(VLOOKUP($B59,Impacts!$B$6:$T$54,12,FALSE)*'P1'!$C280,"")</f>
        <v/>
      </c>
      <c r="N59" s="39" t="str">
        <f>IFERROR(VLOOKUP($B59,Impacts!$B$6:$T$54,13,FALSE)*'P1'!$C280,"")</f>
        <v/>
      </c>
      <c r="O59" s="39" t="str">
        <f>IFERROR(VLOOKUP($B59,Impacts!$B$6:$T$54,14,FALSE)*'P1'!$C280,"")</f>
        <v/>
      </c>
      <c r="P59" s="39" t="str">
        <f>IFERROR(VLOOKUP($B59,Impacts!$B$6:$T$54,15,FALSE)*'P1'!$C280,"")</f>
        <v/>
      </c>
      <c r="Q59" s="39" t="str">
        <f>IFERROR(VLOOKUP($B59,Impacts!$B$6:$T$54,16,FALSE)*'P1'!$C280,"")</f>
        <v/>
      </c>
      <c r="R59" s="39" t="str">
        <f>IFERROR(VLOOKUP($B59,Impacts!$B$6:$T$54,17,FALSE)*'P1'!$C280,"")</f>
        <v/>
      </c>
      <c r="S59" s="39" t="str">
        <f>IFERROR(VLOOKUP($B59,Impacts!$B$6:$T$54,18,FALSE)*'P1'!$C280,"")</f>
        <v/>
      </c>
      <c r="T59" s="39" t="str">
        <f>IFERROR(VLOOKUP($B59,Impacts!$B$6:$T$54,19,FALSE)*'P1'!$C280,"")</f>
        <v/>
      </c>
      <c r="U59" s="4"/>
    </row>
    <row r="60" spans="2:21" hidden="1">
      <c r="B60" s="12" t="str">
        <f>'P1'!B281</f>
        <v>----</v>
      </c>
      <c r="C60" s="39" t="str">
        <f>IFERROR(VLOOKUP($B60,Impacts!$B$6:$T$54,2,FALSE)*'P1'!$C281,"")</f>
        <v/>
      </c>
      <c r="D60" s="39" t="str">
        <f>IFERROR(VLOOKUP($B60,Impacts!$B$6:$T$54,3,FALSE)*'P1'!$C281,"")</f>
        <v/>
      </c>
      <c r="E60" s="39" t="str">
        <f>IFERROR(VLOOKUP($B60,Impacts!$B$6:$T$54,4,FALSE)*'P1'!$C281,"")</f>
        <v/>
      </c>
      <c r="F60" s="39" t="str">
        <f>IFERROR(VLOOKUP($B60,Impacts!$B$6:$T$54,5,FALSE)*'P1'!$C281,"")</f>
        <v/>
      </c>
      <c r="G60" s="39" t="str">
        <f>IFERROR(VLOOKUP($B60,Impacts!$B$6:$T$54,6,FALSE)*'P1'!$C281,"")</f>
        <v/>
      </c>
      <c r="H60" s="39" t="str">
        <f>IFERROR(VLOOKUP($B60,Impacts!$B$6:$T$54,7,FALSE)*'P1'!$C281,"")</f>
        <v/>
      </c>
      <c r="I60" s="39" t="str">
        <f>IFERROR(VLOOKUP($B60,Impacts!$B$6:$T$54,8,FALSE)*'P1'!$C281,"")</f>
        <v/>
      </c>
      <c r="J60" s="39" t="str">
        <f>IFERROR(VLOOKUP($B60,Impacts!$B$6:$T$54,9,FALSE)*'P1'!$C281,"")</f>
        <v/>
      </c>
      <c r="K60" s="39" t="str">
        <f>IFERROR(VLOOKUP($B60,Impacts!$B$6:$T$54,10,FALSE)*'P1'!$C281,"")</f>
        <v/>
      </c>
      <c r="L60" s="39" t="str">
        <f>IFERROR(VLOOKUP($B60,Impacts!$B$6:$T$54,11,FALSE)*'P1'!$C281,"")</f>
        <v/>
      </c>
      <c r="M60" s="39" t="str">
        <f>IFERROR(VLOOKUP($B60,Impacts!$B$6:$T$54,12,FALSE)*'P1'!$C281,"")</f>
        <v/>
      </c>
      <c r="N60" s="39" t="str">
        <f>IFERROR(VLOOKUP($B60,Impacts!$B$6:$T$54,13,FALSE)*'P1'!$C281,"")</f>
        <v/>
      </c>
      <c r="O60" s="39" t="str">
        <f>IFERROR(VLOOKUP($B60,Impacts!$B$6:$T$54,14,FALSE)*'P1'!$C281,"")</f>
        <v/>
      </c>
      <c r="P60" s="39" t="str">
        <f>IFERROR(VLOOKUP($B60,Impacts!$B$6:$T$54,15,FALSE)*'P1'!$C281,"")</f>
        <v/>
      </c>
      <c r="Q60" s="39" t="str">
        <f>IFERROR(VLOOKUP($B60,Impacts!$B$6:$T$54,16,FALSE)*'P1'!$C281,"")</f>
        <v/>
      </c>
      <c r="R60" s="39" t="str">
        <f>IFERROR(VLOOKUP($B60,Impacts!$B$6:$T$54,17,FALSE)*'P1'!$C281,"")</f>
        <v/>
      </c>
      <c r="S60" s="39" t="str">
        <f>IFERROR(VLOOKUP($B60,Impacts!$B$6:$T$54,18,FALSE)*'P1'!$C281,"")</f>
        <v/>
      </c>
      <c r="T60" s="39" t="str">
        <f>IFERROR(VLOOKUP($B60,Impacts!$B$6:$T$54,19,FALSE)*'P1'!$C281,"")</f>
        <v/>
      </c>
      <c r="U60" s="4"/>
    </row>
    <row r="61" spans="2:21" hidden="1">
      <c r="B61" s="12" t="str">
        <f>'P1'!B282</f>
        <v>----</v>
      </c>
      <c r="C61" s="39" t="str">
        <f>IFERROR(VLOOKUP($B61,Impacts!$B$6:$T$54,2,FALSE)*'P1'!$C282,"")</f>
        <v/>
      </c>
      <c r="D61" s="39" t="str">
        <f>IFERROR(VLOOKUP($B61,Impacts!$B$6:$T$54,3,FALSE)*'P1'!$C282,"")</f>
        <v/>
      </c>
      <c r="E61" s="39" t="str">
        <f>IFERROR(VLOOKUP($B61,Impacts!$B$6:$T$54,4,FALSE)*'P1'!$C282,"")</f>
        <v/>
      </c>
      <c r="F61" s="39" t="str">
        <f>IFERROR(VLOOKUP($B61,Impacts!$B$6:$T$54,5,FALSE)*'P1'!$C282,"")</f>
        <v/>
      </c>
      <c r="G61" s="39" t="str">
        <f>IFERROR(VLOOKUP($B61,Impacts!$B$6:$T$54,6,FALSE)*'P1'!$C282,"")</f>
        <v/>
      </c>
      <c r="H61" s="39" t="str">
        <f>IFERROR(VLOOKUP($B61,Impacts!$B$6:$T$54,7,FALSE)*'P1'!$C282,"")</f>
        <v/>
      </c>
      <c r="I61" s="39" t="str">
        <f>IFERROR(VLOOKUP($B61,Impacts!$B$6:$T$54,8,FALSE)*'P1'!$C282,"")</f>
        <v/>
      </c>
      <c r="J61" s="39" t="str">
        <f>IFERROR(VLOOKUP($B61,Impacts!$B$6:$T$54,9,FALSE)*'P1'!$C282,"")</f>
        <v/>
      </c>
      <c r="K61" s="39" t="str">
        <f>IFERROR(VLOOKUP($B61,Impacts!$B$6:$T$54,10,FALSE)*'P1'!$C282,"")</f>
        <v/>
      </c>
      <c r="L61" s="39" t="str">
        <f>IFERROR(VLOOKUP($B61,Impacts!$B$6:$T$54,11,FALSE)*'P1'!$C282,"")</f>
        <v/>
      </c>
      <c r="M61" s="39" t="str">
        <f>IFERROR(VLOOKUP($B61,Impacts!$B$6:$T$54,12,FALSE)*'P1'!$C282,"")</f>
        <v/>
      </c>
      <c r="N61" s="39" t="str">
        <f>IFERROR(VLOOKUP($B61,Impacts!$B$6:$T$54,13,FALSE)*'P1'!$C282,"")</f>
        <v/>
      </c>
      <c r="O61" s="39" t="str">
        <f>IFERROR(VLOOKUP($B61,Impacts!$B$6:$T$54,14,FALSE)*'P1'!$C282,"")</f>
        <v/>
      </c>
      <c r="P61" s="39" t="str">
        <f>IFERROR(VLOOKUP($B61,Impacts!$B$6:$T$54,15,FALSE)*'P1'!$C282,"")</f>
        <v/>
      </c>
      <c r="Q61" s="39" t="str">
        <f>IFERROR(VLOOKUP($B61,Impacts!$B$6:$T$54,16,FALSE)*'P1'!$C282,"")</f>
        <v/>
      </c>
      <c r="R61" s="39" t="str">
        <f>IFERROR(VLOOKUP($B61,Impacts!$B$6:$T$54,17,FALSE)*'P1'!$C282,"")</f>
        <v/>
      </c>
      <c r="S61" s="39" t="str">
        <f>IFERROR(VLOOKUP($B61,Impacts!$B$6:$T$54,18,FALSE)*'P1'!$C282,"")</f>
        <v/>
      </c>
      <c r="T61" s="39" t="str">
        <f>IFERROR(VLOOKUP($B61,Impacts!$B$6:$T$54,19,FALSE)*'P1'!$C282,"")</f>
        <v/>
      </c>
      <c r="U61" s="4"/>
    </row>
    <row r="62" spans="2:21" hidden="1">
      <c r="B62" s="12" t="str">
        <f>'P1'!B283</f>
        <v>----</v>
      </c>
      <c r="C62" s="39" t="str">
        <f>IFERROR(VLOOKUP($B62,Impacts!$B$6:$T$54,2,FALSE)*'P1'!$C283,"")</f>
        <v/>
      </c>
      <c r="D62" s="39" t="str">
        <f>IFERROR(VLOOKUP($B62,Impacts!$B$6:$T$54,3,FALSE)*'P1'!$C283,"")</f>
        <v/>
      </c>
      <c r="E62" s="39" t="str">
        <f>IFERROR(VLOOKUP($B62,Impacts!$B$6:$T$54,4,FALSE)*'P1'!$C283,"")</f>
        <v/>
      </c>
      <c r="F62" s="39" t="str">
        <f>IFERROR(VLOOKUP($B62,Impacts!$B$6:$T$54,5,FALSE)*'P1'!$C283,"")</f>
        <v/>
      </c>
      <c r="G62" s="39" t="str">
        <f>IFERROR(VLOOKUP($B62,Impacts!$B$6:$T$54,6,FALSE)*'P1'!$C283,"")</f>
        <v/>
      </c>
      <c r="H62" s="39" t="str">
        <f>IFERROR(VLOOKUP($B62,Impacts!$B$6:$T$54,7,FALSE)*'P1'!$C283,"")</f>
        <v/>
      </c>
      <c r="I62" s="39" t="str">
        <f>IFERROR(VLOOKUP($B62,Impacts!$B$6:$T$54,8,FALSE)*'P1'!$C283,"")</f>
        <v/>
      </c>
      <c r="J62" s="39" t="str">
        <f>IFERROR(VLOOKUP($B62,Impacts!$B$6:$T$54,9,FALSE)*'P1'!$C283,"")</f>
        <v/>
      </c>
      <c r="K62" s="39" t="str">
        <f>IFERROR(VLOOKUP($B62,Impacts!$B$6:$T$54,10,FALSE)*'P1'!$C283,"")</f>
        <v/>
      </c>
      <c r="L62" s="39" t="str">
        <f>IFERROR(VLOOKUP($B62,Impacts!$B$6:$T$54,11,FALSE)*'P1'!$C283,"")</f>
        <v/>
      </c>
      <c r="M62" s="39" t="str">
        <f>IFERROR(VLOOKUP($B62,Impacts!$B$6:$T$54,12,FALSE)*'P1'!$C283,"")</f>
        <v/>
      </c>
      <c r="N62" s="39" t="str">
        <f>IFERROR(VLOOKUP($B62,Impacts!$B$6:$T$54,13,FALSE)*'P1'!$C283,"")</f>
        <v/>
      </c>
      <c r="O62" s="39" t="str">
        <f>IFERROR(VLOOKUP($B62,Impacts!$B$6:$T$54,14,FALSE)*'P1'!$C283,"")</f>
        <v/>
      </c>
      <c r="P62" s="39" t="str">
        <f>IFERROR(VLOOKUP($B62,Impacts!$B$6:$T$54,15,FALSE)*'P1'!$C283,"")</f>
        <v/>
      </c>
      <c r="Q62" s="39" t="str">
        <f>IFERROR(VLOOKUP($B62,Impacts!$B$6:$T$54,16,FALSE)*'P1'!$C283,"")</f>
        <v/>
      </c>
      <c r="R62" s="39" t="str">
        <f>IFERROR(VLOOKUP($B62,Impacts!$B$6:$T$54,17,FALSE)*'P1'!$C283,"")</f>
        <v/>
      </c>
      <c r="S62" s="39" t="str">
        <f>IFERROR(VLOOKUP($B62,Impacts!$B$6:$T$54,18,FALSE)*'P1'!$C283,"")</f>
        <v/>
      </c>
      <c r="T62" s="39" t="str">
        <f>IFERROR(VLOOKUP($B62,Impacts!$B$6:$T$54,19,FALSE)*'P1'!$C283,"")</f>
        <v/>
      </c>
      <c r="U62" s="4"/>
    </row>
    <row r="63" spans="2:21" hidden="1">
      <c r="B63" s="12" t="str">
        <f>'P1'!B284</f>
        <v>----</v>
      </c>
      <c r="C63" s="39" t="str">
        <f>IFERROR(VLOOKUP($B63,Impacts!$B$6:$T$54,2,FALSE)*'P1'!$C284,"")</f>
        <v/>
      </c>
      <c r="D63" s="39" t="str">
        <f>IFERROR(VLOOKUP($B63,Impacts!$B$6:$T$54,3,FALSE)*'P1'!$C284,"")</f>
        <v/>
      </c>
      <c r="E63" s="39" t="str">
        <f>IFERROR(VLOOKUP($B63,Impacts!$B$6:$T$54,4,FALSE)*'P1'!$C284,"")</f>
        <v/>
      </c>
      <c r="F63" s="39" t="str">
        <f>IFERROR(VLOOKUP($B63,Impacts!$B$6:$T$54,5,FALSE)*'P1'!$C284,"")</f>
        <v/>
      </c>
      <c r="G63" s="39" t="str">
        <f>IFERROR(VLOOKUP($B63,Impacts!$B$6:$T$54,6,FALSE)*'P1'!$C284,"")</f>
        <v/>
      </c>
      <c r="H63" s="39" t="str">
        <f>IFERROR(VLOOKUP($B63,Impacts!$B$6:$T$54,7,FALSE)*'P1'!$C284,"")</f>
        <v/>
      </c>
      <c r="I63" s="39" t="str">
        <f>IFERROR(VLOOKUP($B63,Impacts!$B$6:$T$54,8,FALSE)*'P1'!$C284,"")</f>
        <v/>
      </c>
      <c r="J63" s="39" t="str">
        <f>IFERROR(VLOOKUP($B63,Impacts!$B$6:$T$54,9,FALSE)*'P1'!$C284,"")</f>
        <v/>
      </c>
      <c r="K63" s="39" t="str">
        <f>IFERROR(VLOOKUP($B63,Impacts!$B$6:$T$54,10,FALSE)*'P1'!$C284,"")</f>
        <v/>
      </c>
      <c r="L63" s="39" t="str">
        <f>IFERROR(VLOOKUP($B63,Impacts!$B$6:$T$54,11,FALSE)*'P1'!$C284,"")</f>
        <v/>
      </c>
      <c r="M63" s="39" t="str">
        <f>IFERROR(VLOOKUP($B63,Impacts!$B$6:$T$54,12,FALSE)*'P1'!$C284,"")</f>
        <v/>
      </c>
      <c r="N63" s="39" t="str">
        <f>IFERROR(VLOOKUP($B63,Impacts!$B$6:$T$54,13,FALSE)*'P1'!$C284,"")</f>
        <v/>
      </c>
      <c r="O63" s="39" t="str">
        <f>IFERROR(VLOOKUP($B63,Impacts!$B$6:$T$54,14,FALSE)*'P1'!$C284,"")</f>
        <v/>
      </c>
      <c r="P63" s="39" t="str">
        <f>IFERROR(VLOOKUP($B63,Impacts!$B$6:$T$54,15,FALSE)*'P1'!$C284,"")</f>
        <v/>
      </c>
      <c r="Q63" s="39" t="str">
        <f>IFERROR(VLOOKUP($B63,Impacts!$B$6:$T$54,16,FALSE)*'P1'!$C284,"")</f>
        <v/>
      </c>
      <c r="R63" s="39" t="str">
        <f>IFERROR(VLOOKUP($B63,Impacts!$B$6:$T$54,17,FALSE)*'P1'!$C284,"")</f>
        <v/>
      </c>
      <c r="S63" s="39" t="str">
        <f>IFERROR(VLOOKUP($B63,Impacts!$B$6:$T$54,18,FALSE)*'P1'!$C284,"")</f>
        <v/>
      </c>
      <c r="T63" s="39" t="str">
        <f>IFERROR(VLOOKUP($B63,Impacts!$B$6:$T$54,19,FALSE)*'P1'!$C284,"")</f>
        <v/>
      </c>
      <c r="U63" s="4"/>
    </row>
    <row r="64" spans="2:21" hidden="1">
      <c r="B64" s="12" t="str">
        <f>'P1'!B285</f>
        <v>----</v>
      </c>
      <c r="C64" s="39" t="str">
        <f>IFERROR(VLOOKUP($B64,Impacts!$B$6:$T$54,2,FALSE)*'P1'!$C285,"")</f>
        <v/>
      </c>
      <c r="D64" s="39" t="str">
        <f>IFERROR(VLOOKUP($B64,Impacts!$B$6:$T$54,3,FALSE)*'P1'!$C285,"")</f>
        <v/>
      </c>
      <c r="E64" s="39" t="str">
        <f>IFERROR(VLOOKUP($B64,Impacts!$B$6:$T$54,4,FALSE)*'P1'!$C285,"")</f>
        <v/>
      </c>
      <c r="F64" s="39" t="str">
        <f>IFERROR(VLOOKUP($B64,Impacts!$B$6:$T$54,5,FALSE)*'P1'!$C285,"")</f>
        <v/>
      </c>
      <c r="G64" s="39" t="str">
        <f>IFERROR(VLOOKUP($B64,Impacts!$B$6:$T$54,6,FALSE)*'P1'!$C285,"")</f>
        <v/>
      </c>
      <c r="H64" s="39" t="str">
        <f>IFERROR(VLOOKUP($B64,Impacts!$B$6:$T$54,7,FALSE)*'P1'!$C285,"")</f>
        <v/>
      </c>
      <c r="I64" s="39" t="str">
        <f>IFERROR(VLOOKUP($B64,Impacts!$B$6:$T$54,8,FALSE)*'P1'!$C285,"")</f>
        <v/>
      </c>
      <c r="J64" s="39" t="str">
        <f>IFERROR(VLOOKUP($B64,Impacts!$B$6:$T$54,9,FALSE)*'P1'!$C285,"")</f>
        <v/>
      </c>
      <c r="K64" s="39" t="str">
        <f>IFERROR(VLOOKUP($B64,Impacts!$B$6:$T$54,10,FALSE)*'P1'!$C285,"")</f>
        <v/>
      </c>
      <c r="L64" s="39" t="str">
        <f>IFERROR(VLOOKUP($B64,Impacts!$B$6:$T$54,11,FALSE)*'P1'!$C285,"")</f>
        <v/>
      </c>
      <c r="M64" s="39" t="str">
        <f>IFERROR(VLOOKUP($B64,Impacts!$B$6:$T$54,12,FALSE)*'P1'!$C285,"")</f>
        <v/>
      </c>
      <c r="N64" s="39" t="str">
        <f>IFERROR(VLOOKUP($B64,Impacts!$B$6:$T$54,13,FALSE)*'P1'!$C285,"")</f>
        <v/>
      </c>
      <c r="O64" s="39" t="str">
        <f>IFERROR(VLOOKUP($B64,Impacts!$B$6:$T$54,14,FALSE)*'P1'!$C285,"")</f>
        <v/>
      </c>
      <c r="P64" s="39" t="str">
        <f>IFERROR(VLOOKUP($B64,Impacts!$B$6:$T$54,15,FALSE)*'P1'!$C285,"")</f>
        <v/>
      </c>
      <c r="Q64" s="39" t="str">
        <f>IFERROR(VLOOKUP($B64,Impacts!$B$6:$T$54,16,FALSE)*'P1'!$C285,"")</f>
        <v/>
      </c>
      <c r="R64" s="39" t="str">
        <f>IFERROR(VLOOKUP($B64,Impacts!$B$6:$T$54,17,FALSE)*'P1'!$C285,"")</f>
        <v/>
      </c>
      <c r="S64" s="39" t="str">
        <f>IFERROR(VLOOKUP($B64,Impacts!$B$6:$T$54,18,FALSE)*'P1'!$C285,"")</f>
        <v/>
      </c>
      <c r="T64" s="39" t="str">
        <f>IFERROR(VLOOKUP($B64,Impacts!$B$6:$T$54,19,FALSE)*'P1'!$C285,"")</f>
        <v/>
      </c>
      <c r="U64" s="4"/>
    </row>
    <row r="65" spans="2:40" hidden="1">
      <c r="B65" s="12" t="str">
        <f>'P1'!B286</f>
        <v>----</v>
      </c>
      <c r="C65" s="39" t="str">
        <f>IFERROR(VLOOKUP($B65,Impacts!$B$6:$T$54,2,FALSE)*'P1'!$C286,"")</f>
        <v/>
      </c>
      <c r="D65" s="39" t="str">
        <f>IFERROR(VLOOKUP($B65,Impacts!$B$6:$T$54,3,FALSE)*'P1'!$C286,"")</f>
        <v/>
      </c>
      <c r="E65" s="39" t="str">
        <f>IFERROR(VLOOKUP($B65,Impacts!$B$6:$T$54,4,FALSE)*'P1'!$C286,"")</f>
        <v/>
      </c>
      <c r="F65" s="39" t="str">
        <f>IFERROR(VLOOKUP($B65,Impacts!$B$6:$T$54,5,FALSE)*'P1'!$C286,"")</f>
        <v/>
      </c>
      <c r="G65" s="39" t="str">
        <f>IFERROR(VLOOKUP($B65,Impacts!$B$6:$T$54,6,FALSE)*'P1'!$C286,"")</f>
        <v/>
      </c>
      <c r="H65" s="39" t="str">
        <f>IFERROR(VLOOKUP($B65,Impacts!$B$6:$T$54,7,FALSE)*'P1'!$C286,"")</f>
        <v/>
      </c>
      <c r="I65" s="39" t="str">
        <f>IFERROR(VLOOKUP($B65,Impacts!$B$6:$T$54,8,FALSE)*'P1'!$C286,"")</f>
        <v/>
      </c>
      <c r="J65" s="39" t="str">
        <f>IFERROR(VLOOKUP($B65,Impacts!$B$6:$T$54,9,FALSE)*'P1'!$C286,"")</f>
        <v/>
      </c>
      <c r="K65" s="39" t="str">
        <f>IFERROR(VLOOKUP($B65,Impacts!$B$6:$T$54,10,FALSE)*'P1'!$C286,"")</f>
        <v/>
      </c>
      <c r="L65" s="39" t="str">
        <f>IFERROR(VLOOKUP($B65,Impacts!$B$6:$T$54,11,FALSE)*'P1'!$C286,"")</f>
        <v/>
      </c>
      <c r="M65" s="39" t="str">
        <f>IFERROR(VLOOKUP($B65,Impacts!$B$6:$T$54,12,FALSE)*'P1'!$C286,"")</f>
        <v/>
      </c>
      <c r="N65" s="39" t="str">
        <f>IFERROR(VLOOKUP($B65,Impacts!$B$6:$T$54,13,FALSE)*'P1'!$C286,"")</f>
        <v/>
      </c>
      <c r="O65" s="39" t="str">
        <f>IFERROR(VLOOKUP($B65,Impacts!$B$6:$T$54,14,FALSE)*'P1'!$C286,"")</f>
        <v/>
      </c>
      <c r="P65" s="39" t="str">
        <f>IFERROR(VLOOKUP($B65,Impacts!$B$6:$T$54,15,FALSE)*'P1'!$C286,"")</f>
        <v/>
      </c>
      <c r="Q65" s="39" t="str">
        <f>IFERROR(VLOOKUP($B65,Impacts!$B$6:$T$54,16,FALSE)*'P1'!$C286,"")</f>
        <v/>
      </c>
      <c r="R65" s="39" t="str">
        <f>IFERROR(VLOOKUP($B65,Impacts!$B$6:$T$54,17,FALSE)*'P1'!$C286,"")</f>
        <v/>
      </c>
      <c r="S65" s="39" t="str">
        <f>IFERROR(VLOOKUP($B65,Impacts!$B$6:$T$54,18,FALSE)*'P1'!$C286,"")</f>
        <v/>
      </c>
      <c r="T65" s="39" t="str">
        <f>IFERROR(VLOOKUP($B65,Impacts!$B$6:$T$54,19,FALSE)*'P1'!$C286,"")</f>
        <v/>
      </c>
      <c r="U65" s="4"/>
    </row>
    <row r="66" spans="2:40">
      <c r="B66" s="12" t="str">
        <f>'P1'!B287</f>
        <v>Electricity consumption</v>
      </c>
      <c r="C66" s="39">
        <f>IFERROR(VLOOKUP($B66,Impacts!$B$6:$T$54,2,FALSE)*'P1'!$C287,"")</f>
        <v>3.3868081343270829E-4</v>
      </c>
      <c r="D66" s="39">
        <f>IFERROR(VLOOKUP($B66,Impacts!$B$6:$T$54,3,FALSE)*'P1'!$C287,"")</f>
        <v>4.4623578544065887E-2</v>
      </c>
      <c r="E66" s="39">
        <f>IFERROR(VLOOKUP($B66,Impacts!$B$6:$T$54,4,FALSE)*'P1'!$C287,"")</f>
        <v>3.7820206563762976E-2</v>
      </c>
      <c r="F66" s="39">
        <f>IFERROR(VLOOKUP($B66,Impacts!$B$6:$T$54,5,FALSE)*'P1'!$C287,"")</f>
        <v>5.0415950951493024E-5</v>
      </c>
      <c r="G66" s="39">
        <f>IFERROR(VLOOKUP($B66,Impacts!$B$6:$T$54,6,FALSE)*'P1'!$C287,"")</f>
        <v>0.24583362934721159</v>
      </c>
      <c r="H66" s="39">
        <f>IFERROR(VLOOKUP($B66,Impacts!$B$6:$T$54,7,FALSE)*'P1'!$C287,"")</f>
        <v>1.178649594830416E-2</v>
      </c>
      <c r="I66" s="39">
        <f>IFERROR(VLOOKUP($B66,Impacts!$B$6:$T$54,8,FALSE)*'P1'!$C287,"")</f>
        <v>0.2127131363125547</v>
      </c>
      <c r="J66" s="39">
        <f>IFERROR(VLOOKUP($B66,Impacts!$B$6:$T$54,9,FALSE)*'P1'!$C287,"")</f>
        <v>1.0796504117798411E-3</v>
      </c>
      <c r="K66" s="39">
        <f>IFERROR(VLOOKUP($B66,Impacts!$B$6:$T$54,10,FALSE)*'P1'!$C287,"")</f>
        <v>4.445780445837366E-4</v>
      </c>
      <c r="L66" s="39">
        <f>IFERROR(VLOOKUP($B66,Impacts!$B$6:$T$54,11,FALSE)*'P1'!$C287,"")</f>
        <v>4.6264933965100348E-2</v>
      </c>
      <c r="M66" s="39">
        <f>IFERROR(VLOOKUP($B66,Impacts!$B$6:$T$54,12,FALSE)*'P1'!$C287,"")</f>
        <v>3.1980758365890343E-6</v>
      </c>
      <c r="N66" s="39">
        <f>IFERROR(VLOOKUP($B66,Impacts!$B$6:$T$54,13,FALSE)*'P1'!$C287,"")</f>
        <v>6.1727101986410111E-4</v>
      </c>
      <c r="O66" s="39">
        <f>IFERROR(VLOOKUP($B66,Impacts!$B$6:$T$54,14,FALSE)*'P1'!$C287,"")</f>
        <v>3.6435964635890669E-4</v>
      </c>
      <c r="P66" s="39">
        <f>IFERROR(VLOOKUP($B66,Impacts!$B$6:$T$54,15,FALSE)*'P1'!$C287,"")</f>
        <v>3.694702782167238E-4</v>
      </c>
      <c r="Q66" s="39">
        <f>IFERROR(VLOOKUP($B66,Impacts!$B$6:$T$54,16,FALSE)*'P1'!$C287,"")</f>
        <v>1.1054504590592351E-7</v>
      </c>
      <c r="R66" s="39">
        <f>IFERROR(VLOOKUP($B66,Impacts!$B$6:$T$54,17,FALSE)*'P1'!$C287,"")</f>
        <v>1.0262967772663965E-3</v>
      </c>
      <c r="S66" s="39">
        <f>IFERROR(VLOOKUP($B66,Impacts!$B$6:$T$54,18,FALSE)*'P1'!$C287,"")</f>
        <v>0.96394122525618808</v>
      </c>
      <c r="T66" s="39">
        <f>IFERROR(VLOOKUP($B66,Impacts!$B$6:$T$54,19,FALSE)*'P1'!$C287,"")</f>
        <v>4.7790455942911935E-3</v>
      </c>
      <c r="U66" s="4"/>
    </row>
    <row r="67" spans="2:40">
      <c r="B67" s="12" t="str">
        <f>'P1'!B288</f>
        <v>Tap water</v>
      </c>
      <c r="C67" s="39">
        <f>IFERROR(VLOOKUP($B67,Impacts!$B$6:$T$54,2,FALSE)*'P1'!$C288,"")</f>
        <v>8.3621513704104303E-8</v>
      </c>
      <c r="D67" s="39">
        <f>IFERROR(VLOOKUP($B67,Impacts!$B$6:$T$54,3,FALSE)*'P1'!$C288,"")</f>
        <v>1.0425052352916001E-5</v>
      </c>
      <c r="E67" s="39">
        <f>IFERROR(VLOOKUP($B67,Impacts!$B$6:$T$54,4,FALSE)*'P1'!$C288,"")</f>
        <v>3.2925760026679181E-6</v>
      </c>
      <c r="F67" s="39">
        <f>IFERROR(VLOOKUP($B67,Impacts!$B$6:$T$54,5,FALSE)*'P1'!$C288,"")</f>
        <v>1.3239966964269011E-8</v>
      </c>
      <c r="G67" s="39">
        <f>IFERROR(VLOOKUP($B67,Impacts!$B$6:$T$54,6,FALSE)*'P1'!$C288,"")</f>
        <v>4.7802953973885016E-5</v>
      </c>
      <c r="H67" s="39">
        <f>IFERROR(VLOOKUP($B67,Impacts!$B$6:$T$54,7,FALSE)*'P1'!$C288,"")</f>
        <v>4.322403596428345E-5</v>
      </c>
      <c r="I67" s="39">
        <f>IFERROR(VLOOKUP($B67,Impacts!$B$6:$T$54,8,FALSE)*'P1'!$C288,"")</f>
        <v>5.5831617473014466E-5</v>
      </c>
      <c r="J67" s="39">
        <f>IFERROR(VLOOKUP($B67,Impacts!$B$6:$T$54,9,FALSE)*'P1'!$C288,"")</f>
        <v>1.1147880597455255E-6</v>
      </c>
      <c r="K67" s="39">
        <f>IFERROR(VLOOKUP($B67,Impacts!$B$6:$T$54,10,FALSE)*'P1'!$C288,"")</f>
        <v>5.2780168021853154E-7</v>
      </c>
      <c r="L67" s="39">
        <f>IFERROR(VLOOKUP($B67,Impacts!$B$6:$T$54,11,FALSE)*'P1'!$C288,"")</f>
        <v>4.4321787589718957E-6</v>
      </c>
      <c r="M67" s="39">
        <f>IFERROR(VLOOKUP($B67,Impacts!$B$6:$T$54,12,FALSE)*'P1'!$C288,"")</f>
        <v>2.2404665741593429E-9</v>
      </c>
      <c r="N67" s="39">
        <f>IFERROR(VLOOKUP($B67,Impacts!$B$6:$T$54,13,FALSE)*'P1'!$C288,"")</f>
        <v>7.1402028417921699E-7</v>
      </c>
      <c r="O67" s="39">
        <f>IFERROR(VLOOKUP($B67,Impacts!$B$6:$T$54,14,FALSE)*'P1'!$C288,"")</f>
        <v>1.1280831009392657E-7</v>
      </c>
      <c r="P67" s="39">
        <f>IFERROR(VLOOKUP($B67,Impacts!$B$6:$T$54,15,FALSE)*'P1'!$C288,"")</f>
        <v>1.1601625800251427E-7</v>
      </c>
      <c r="Q67" s="39">
        <f>IFERROR(VLOOKUP($B67,Impacts!$B$6:$T$54,16,FALSE)*'P1'!$C288,"")</f>
        <v>1.9377237945182244E-11</v>
      </c>
      <c r="R67" s="39">
        <f>IFERROR(VLOOKUP($B67,Impacts!$B$6:$T$54,17,FALSE)*'P1'!$C288,"")</f>
        <v>1.9024247221298861E-7</v>
      </c>
      <c r="S67" s="39">
        <f>IFERROR(VLOOKUP($B67,Impacts!$B$6:$T$54,18,FALSE)*'P1'!$C288,"")</f>
        <v>2.5756515974167574E-4</v>
      </c>
      <c r="T67" s="39">
        <f>IFERROR(VLOOKUP($B67,Impacts!$B$6:$T$54,19,FALSE)*'P1'!$C288,"")</f>
        <v>1.0132741880899997E-4</v>
      </c>
      <c r="U67" s="4"/>
    </row>
    <row r="68" spans="2:40" hidden="1">
      <c r="B68" s="12" t="str">
        <f>'P1'!B289</f>
        <v>----</v>
      </c>
      <c r="C68" s="39" t="str">
        <f>IFERROR(VLOOKUP($B68,Impacts!$B$6:$T$54,2,FALSE)*'P1'!$C289,"")</f>
        <v/>
      </c>
      <c r="D68" s="39" t="str">
        <f>IFERROR(VLOOKUP($B68,Impacts!$B$6:$T$54,3,FALSE)*'P1'!$C289,"")</f>
        <v/>
      </c>
      <c r="E68" s="39" t="str">
        <f>IFERROR(VLOOKUP($B68,Impacts!$B$6:$T$54,4,FALSE)*'P1'!$C289,"")</f>
        <v/>
      </c>
      <c r="F68" s="39" t="str">
        <f>IFERROR(VLOOKUP($B68,Impacts!$B$6:$T$54,5,FALSE)*'P1'!$C289,"")</f>
        <v/>
      </c>
      <c r="G68" s="39" t="str">
        <f>IFERROR(VLOOKUP($B68,Impacts!$B$6:$T$54,6,FALSE)*'P1'!$C289,"")</f>
        <v/>
      </c>
      <c r="H68" s="39" t="str">
        <f>IFERROR(VLOOKUP($B68,Impacts!$B$6:$T$54,7,FALSE)*'P1'!$C289,"")</f>
        <v/>
      </c>
      <c r="I68" s="39" t="str">
        <f>IFERROR(VLOOKUP($B68,Impacts!$B$6:$T$54,8,FALSE)*'P1'!$C289,"")</f>
        <v/>
      </c>
      <c r="J68" s="39" t="str">
        <f>IFERROR(VLOOKUP($B68,Impacts!$B$6:$T$54,9,FALSE)*'P1'!$C289,"")</f>
        <v/>
      </c>
      <c r="K68" s="39" t="str">
        <f>IFERROR(VLOOKUP($B68,Impacts!$B$6:$T$54,10,FALSE)*'P1'!$C289,"")</f>
        <v/>
      </c>
      <c r="L68" s="39" t="str">
        <f>IFERROR(VLOOKUP($B68,Impacts!$B$6:$T$54,11,FALSE)*'P1'!$C289,"")</f>
        <v/>
      </c>
      <c r="M68" s="39" t="str">
        <f>IFERROR(VLOOKUP($B68,Impacts!$B$6:$T$54,12,FALSE)*'P1'!$C289,"")</f>
        <v/>
      </c>
      <c r="N68" s="39" t="str">
        <f>IFERROR(VLOOKUP($B68,Impacts!$B$6:$T$54,13,FALSE)*'P1'!$C289,"")</f>
        <v/>
      </c>
      <c r="O68" s="39" t="str">
        <f>IFERROR(VLOOKUP($B68,Impacts!$B$6:$T$54,14,FALSE)*'P1'!$C289,"")</f>
        <v/>
      </c>
      <c r="P68" s="39" t="str">
        <f>IFERROR(VLOOKUP($B68,Impacts!$B$6:$T$54,15,FALSE)*'P1'!$C289,"")</f>
        <v/>
      </c>
      <c r="Q68" s="39" t="str">
        <f>IFERROR(VLOOKUP($B68,Impacts!$B$6:$T$54,16,FALSE)*'P1'!$C289,"")</f>
        <v/>
      </c>
      <c r="R68" s="39" t="str">
        <f>IFERROR(VLOOKUP($B68,Impacts!$B$6:$T$54,17,FALSE)*'P1'!$C289,"")</f>
        <v/>
      </c>
      <c r="S68" s="39" t="str">
        <f>IFERROR(VLOOKUP($B68,Impacts!$B$6:$T$54,18,FALSE)*'P1'!$C289,"")</f>
        <v/>
      </c>
      <c r="T68" s="39" t="str">
        <f>IFERROR(VLOOKUP($B68,Impacts!$B$6:$T$54,19,FALSE)*'P1'!$C289,"")</f>
        <v/>
      </c>
      <c r="U68" s="4"/>
    </row>
    <row r="69" spans="2:40" hidden="1">
      <c r="B69" s="12" t="str">
        <f>'P1'!B290</f>
        <v>----</v>
      </c>
      <c r="C69" s="39" t="str">
        <f>IFERROR(VLOOKUP($B69,Impacts!$B$6:$T$54,2,FALSE)*'P1'!$C290,"")</f>
        <v/>
      </c>
      <c r="D69" s="39" t="str">
        <f>IFERROR(VLOOKUP($B69,Impacts!$B$6:$T$54,3,FALSE)*'P1'!$C290,"")</f>
        <v/>
      </c>
      <c r="E69" s="39" t="str">
        <f>IFERROR(VLOOKUP($B69,Impacts!$B$6:$T$54,4,FALSE)*'P1'!$C290,"")</f>
        <v/>
      </c>
      <c r="F69" s="39" t="str">
        <f>IFERROR(VLOOKUP($B69,Impacts!$B$6:$T$54,5,FALSE)*'P1'!$C290,"")</f>
        <v/>
      </c>
      <c r="G69" s="39" t="str">
        <f>IFERROR(VLOOKUP($B69,Impacts!$B$6:$T$54,6,FALSE)*'P1'!$C290,"")</f>
        <v/>
      </c>
      <c r="H69" s="39" t="str">
        <f>IFERROR(VLOOKUP($B69,Impacts!$B$6:$T$54,7,FALSE)*'P1'!$C290,"")</f>
        <v/>
      </c>
      <c r="I69" s="39" t="str">
        <f>IFERROR(VLOOKUP($B69,Impacts!$B$6:$T$54,8,FALSE)*'P1'!$C290,"")</f>
        <v/>
      </c>
      <c r="J69" s="39" t="str">
        <f>IFERROR(VLOOKUP($B69,Impacts!$B$6:$T$54,9,FALSE)*'P1'!$C290,"")</f>
        <v/>
      </c>
      <c r="K69" s="39" t="str">
        <f>IFERROR(VLOOKUP($B69,Impacts!$B$6:$T$54,10,FALSE)*'P1'!$C290,"")</f>
        <v/>
      </c>
      <c r="L69" s="39" t="str">
        <f>IFERROR(VLOOKUP($B69,Impacts!$B$6:$T$54,11,FALSE)*'P1'!$C290,"")</f>
        <v/>
      </c>
      <c r="M69" s="39" t="str">
        <f>IFERROR(VLOOKUP($B69,Impacts!$B$6:$T$54,12,FALSE)*'P1'!$C290,"")</f>
        <v/>
      </c>
      <c r="N69" s="39" t="str">
        <f>IFERROR(VLOOKUP($B69,Impacts!$B$6:$T$54,13,FALSE)*'P1'!$C290,"")</f>
        <v/>
      </c>
      <c r="O69" s="39" t="str">
        <f>IFERROR(VLOOKUP($B69,Impacts!$B$6:$T$54,14,FALSE)*'P1'!$C290,"")</f>
        <v/>
      </c>
      <c r="P69" s="39" t="str">
        <f>IFERROR(VLOOKUP($B69,Impacts!$B$6:$T$54,15,FALSE)*'P1'!$C290,"")</f>
        <v/>
      </c>
      <c r="Q69" s="39" t="str">
        <f>IFERROR(VLOOKUP($B69,Impacts!$B$6:$T$54,16,FALSE)*'P1'!$C290,"")</f>
        <v/>
      </c>
      <c r="R69" s="39" t="str">
        <f>IFERROR(VLOOKUP($B69,Impacts!$B$6:$T$54,17,FALSE)*'P1'!$C290,"")</f>
        <v/>
      </c>
      <c r="S69" s="39" t="str">
        <f>IFERROR(VLOOKUP($B69,Impacts!$B$6:$T$54,18,FALSE)*'P1'!$C290,"")</f>
        <v/>
      </c>
      <c r="T69" s="39" t="str">
        <f>IFERROR(VLOOKUP($B69,Impacts!$B$6:$T$54,19,FALSE)*'P1'!$C290,"")</f>
        <v/>
      </c>
      <c r="U69" s="4"/>
    </row>
    <row r="70" spans="2:40" hidden="1">
      <c r="B70" s="12" t="str">
        <f>'P1'!B291</f>
        <v>----</v>
      </c>
      <c r="C70" s="39" t="str">
        <f>IFERROR(VLOOKUP($B70,Impacts!$B$6:$T$54,2,FALSE)*'P1'!$C291,"")</f>
        <v/>
      </c>
      <c r="D70" s="39" t="str">
        <f>IFERROR(VLOOKUP($B70,Impacts!$B$6:$T$54,3,FALSE)*'P1'!$C291,"")</f>
        <v/>
      </c>
      <c r="E70" s="39" t="str">
        <f>IFERROR(VLOOKUP($B70,Impacts!$B$6:$T$54,4,FALSE)*'P1'!$C291,"")</f>
        <v/>
      </c>
      <c r="F70" s="39" t="str">
        <f>IFERROR(VLOOKUP($B70,Impacts!$B$6:$T$54,5,FALSE)*'P1'!$C291,"")</f>
        <v/>
      </c>
      <c r="G70" s="39" t="str">
        <f>IFERROR(VLOOKUP($B70,Impacts!$B$6:$T$54,6,FALSE)*'P1'!$C291,"")</f>
        <v/>
      </c>
      <c r="H70" s="39" t="str">
        <f>IFERROR(VLOOKUP($B70,Impacts!$B$6:$T$54,7,FALSE)*'P1'!$C291,"")</f>
        <v/>
      </c>
      <c r="I70" s="39" t="str">
        <f>IFERROR(VLOOKUP($B70,Impacts!$B$6:$T$54,8,FALSE)*'P1'!$C291,"")</f>
        <v/>
      </c>
      <c r="J70" s="39" t="str">
        <f>IFERROR(VLOOKUP($B70,Impacts!$B$6:$T$54,9,FALSE)*'P1'!$C291,"")</f>
        <v/>
      </c>
      <c r="K70" s="39" t="str">
        <f>IFERROR(VLOOKUP($B70,Impacts!$B$6:$T$54,10,FALSE)*'P1'!$C291,"")</f>
        <v/>
      </c>
      <c r="L70" s="39" t="str">
        <f>IFERROR(VLOOKUP($B70,Impacts!$B$6:$T$54,11,FALSE)*'P1'!$C291,"")</f>
        <v/>
      </c>
      <c r="M70" s="39" t="str">
        <f>IFERROR(VLOOKUP($B70,Impacts!$B$6:$T$54,12,FALSE)*'P1'!$C291,"")</f>
        <v/>
      </c>
      <c r="N70" s="39" t="str">
        <f>IFERROR(VLOOKUP($B70,Impacts!$B$6:$T$54,13,FALSE)*'P1'!$C291,"")</f>
        <v/>
      </c>
      <c r="O70" s="39" t="str">
        <f>IFERROR(VLOOKUP($B70,Impacts!$B$6:$T$54,14,FALSE)*'P1'!$C291,"")</f>
        <v/>
      </c>
      <c r="P70" s="39" t="str">
        <f>IFERROR(VLOOKUP($B70,Impacts!$B$6:$T$54,15,FALSE)*'P1'!$C291,"")</f>
        <v/>
      </c>
      <c r="Q70" s="39" t="str">
        <f>IFERROR(VLOOKUP($B70,Impacts!$B$6:$T$54,16,FALSE)*'P1'!$C291,"")</f>
        <v/>
      </c>
      <c r="R70" s="39" t="str">
        <f>IFERROR(VLOOKUP($B70,Impacts!$B$6:$T$54,17,FALSE)*'P1'!$C291,"")</f>
        <v/>
      </c>
      <c r="S70" s="39" t="str">
        <f>IFERROR(VLOOKUP($B70,Impacts!$B$6:$T$54,18,FALSE)*'P1'!$C291,"")</f>
        <v/>
      </c>
      <c r="T70" s="39" t="str">
        <f>IFERROR(VLOOKUP($B70,Impacts!$B$6:$T$54,19,FALSE)*'P1'!$C291,"")</f>
        <v/>
      </c>
      <c r="U70" s="4"/>
    </row>
    <row r="71" spans="2:40" hidden="1">
      <c r="B71" s="12" t="str">
        <f>'P1'!B292</f>
        <v>----</v>
      </c>
      <c r="C71" s="39" t="str">
        <f>IFERROR(VLOOKUP($B71,Impacts!$B$6:$T$54,2,FALSE)*'P1'!$C292,"")</f>
        <v/>
      </c>
      <c r="D71" s="39" t="str">
        <f>IFERROR(VLOOKUP($B71,Impacts!$B$6:$T$54,3,FALSE)*'P1'!$C292,"")</f>
        <v/>
      </c>
      <c r="E71" s="39" t="str">
        <f>IFERROR(VLOOKUP($B71,Impacts!$B$6:$T$54,4,FALSE)*'P1'!$C292,"")</f>
        <v/>
      </c>
      <c r="F71" s="39" t="str">
        <f>IFERROR(VLOOKUP($B71,Impacts!$B$6:$T$54,5,FALSE)*'P1'!$C292,"")</f>
        <v/>
      </c>
      <c r="G71" s="39" t="str">
        <f>IFERROR(VLOOKUP($B71,Impacts!$B$6:$T$54,6,FALSE)*'P1'!$C292,"")</f>
        <v/>
      </c>
      <c r="H71" s="39" t="str">
        <f>IFERROR(VLOOKUP($B71,Impacts!$B$6:$T$54,7,FALSE)*'P1'!$C292,"")</f>
        <v/>
      </c>
      <c r="I71" s="39" t="str">
        <f>IFERROR(VLOOKUP($B71,Impacts!$B$6:$T$54,8,FALSE)*'P1'!$C292,"")</f>
        <v/>
      </c>
      <c r="J71" s="39" t="str">
        <f>IFERROR(VLOOKUP($B71,Impacts!$B$6:$T$54,9,FALSE)*'P1'!$C292,"")</f>
        <v/>
      </c>
      <c r="K71" s="39" t="str">
        <f>IFERROR(VLOOKUP($B71,Impacts!$B$6:$T$54,10,FALSE)*'P1'!$C292,"")</f>
        <v/>
      </c>
      <c r="L71" s="39" t="str">
        <f>IFERROR(VLOOKUP($B71,Impacts!$B$6:$T$54,11,FALSE)*'P1'!$C292,"")</f>
        <v/>
      </c>
      <c r="M71" s="39" t="str">
        <f>IFERROR(VLOOKUP($B71,Impacts!$B$6:$T$54,12,FALSE)*'P1'!$C292,"")</f>
        <v/>
      </c>
      <c r="N71" s="39" t="str">
        <f>IFERROR(VLOOKUP($B71,Impacts!$B$6:$T$54,13,FALSE)*'P1'!$C292,"")</f>
        <v/>
      </c>
      <c r="O71" s="39" t="str">
        <f>IFERROR(VLOOKUP($B71,Impacts!$B$6:$T$54,14,FALSE)*'P1'!$C292,"")</f>
        <v/>
      </c>
      <c r="P71" s="39" t="str">
        <f>IFERROR(VLOOKUP($B71,Impacts!$B$6:$T$54,15,FALSE)*'P1'!$C292,"")</f>
        <v/>
      </c>
      <c r="Q71" s="39" t="str">
        <f>IFERROR(VLOOKUP($B71,Impacts!$B$6:$T$54,16,FALSE)*'P1'!$C292,"")</f>
        <v/>
      </c>
      <c r="R71" s="39" t="str">
        <f>IFERROR(VLOOKUP($B71,Impacts!$B$6:$T$54,17,FALSE)*'P1'!$C292,"")</f>
        <v/>
      </c>
      <c r="S71" s="39" t="str">
        <f>IFERROR(VLOOKUP($B71,Impacts!$B$6:$T$54,18,FALSE)*'P1'!$C292,"")</f>
        <v/>
      </c>
      <c r="T71" s="39" t="str">
        <f>IFERROR(VLOOKUP($B71,Impacts!$B$6:$T$54,19,FALSE)*'P1'!$C292,"")</f>
        <v/>
      </c>
      <c r="U71" s="4"/>
      <c r="V71" s="4"/>
      <c r="W71" s="4"/>
      <c r="X71" s="4"/>
      <c r="Y71" s="4"/>
      <c r="Z71" s="4"/>
      <c r="AA71" s="4"/>
      <c r="AB71" s="4"/>
      <c r="AC71" s="4"/>
      <c r="AD71" s="4"/>
      <c r="AE71" s="4"/>
      <c r="AF71" s="4"/>
      <c r="AG71" s="4"/>
      <c r="AH71" s="4"/>
      <c r="AI71" s="4"/>
      <c r="AJ71" s="4"/>
      <c r="AK71" s="4"/>
      <c r="AL71" s="4"/>
      <c r="AM71" s="4"/>
      <c r="AN71" s="4"/>
    </row>
    <row r="72" spans="2:40" hidden="1">
      <c r="B72" s="12" t="str">
        <f>'P1'!B293</f>
        <v>----</v>
      </c>
      <c r="C72" s="39" t="str">
        <f>IFERROR(VLOOKUP($B72,Impacts!$B$6:$T$54,2,FALSE)*'P1'!$C293,"")</f>
        <v/>
      </c>
      <c r="D72" s="39" t="str">
        <f>IFERROR(VLOOKUP($B72,Impacts!$B$6:$T$54,3,FALSE)*'P1'!$C293,"")</f>
        <v/>
      </c>
      <c r="E72" s="39" t="str">
        <f>IFERROR(VLOOKUP($B72,Impacts!$B$6:$T$54,4,FALSE)*'P1'!$C293,"")</f>
        <v/>
      </c>
      <c r="F72" s="39" t="str">
        <f>IFERROR(VLOOKUP($B72,Impacts!$B$6:$T$54,5,FALSE)*'P1'!$C293,"")</f>
        <v/>
      </c>
      <c r="G72" s="39" t="str">
        <f>IFERROR(VLOOKUP($B72,Impacts!$B$6:$T$54,6,FALSE)*'P1'!$C293,"")</f>
        <v/>
      </c>
      <c r="H72" s="39" t="str">
        <f>IFERROR(VLOOKUP($B72,Impacts!$B$6:$T$54,7,FALSE)*'P1'!$C293,"")</f>
        <v/>
      </c>
      <c r="I72" s="39" t="str">
        <f>IFERROR(VLOOKUP($B72,Impacts!$B$6:$T$54,8,FALSE)*'P1'!$C293,"")</f>
        <v/>
      </c>
      <c r="J72" s="39" t="str">
        <f>IFERROR(VLOOKUP($B72,Impacts!$B$6:$T$54,9,FALSE)*'P1'!$C293,"")</f>
        <v/>
      </c>
      <c r="K72" s="39" t="str">
        <f>IFERROR(VLOOKUP($B72,Impacts!$B$6:$T$54,10,FALSE)*'P1'!$C293,"")</f>
        <v/>
      </c>
      <c r="L72" s="39" t="str">
        <f>IFERROR(VLOOKUP($B72,Impacts!$B$6:$T$54,11,FALSE)*'P1'!$C293,"")</f>
        <v/>
      </c>
      <c r="M72" s="39" t="str">
        <f>IFERROR(VLOOKUP($B72,Impacts!$B$6:$T$54,12,FALSE)*'P1'!$C293,"")</f>
        <v/>
      </c>
      <c r="N72" s="39" t="str">
        <f>IFERROR(VLOOKUP($B72,Impacts!$B$6:$T$54,13,FALSE)*'P1'!$C293,"")</f>
        <v/>
      </c>
      <c r="O72" s="39" t="str">
        <f>IFERROR(VLOOKUP($B72,Impacts!$B$6:$T$54,14,FALSE)*'P1'!$C293,"")</f>
        <v/>
      </c>
      <c r="P72" s="39" t="str">
        <f>IFERROR(VLOOKUP($B72,Impacts!$B$6:$T$54,15,FALSE)*'P1'!$C293,"")</f>
        <v/>
      </c>
      <c r="Q72" s="39" t="str">
        <f>IFERROR(VLOOKUP($B72,Impacts!$B$6:$T$54,16,FALSE)*'P1'!$C293,"")</f>
        <v/>
      </c>
      <c r="R72" s="39" t="str">
        <f>IFERROR(VLOOKUP($B72,Impacts!$B$6:$T$54,17,FALSE)*'P1'!$C293,"")</f>
        <v/>
      </c>
      <c r="S72" s="39" t="str">
        <f>IFERROR(VLOOKUP($B72,Impacts!$B$6:$T$54,18,FALSE)*'P1'!$C293,"")</f>
        <v/>
      </c>
      <c r="T72" s="39" t="str">
        <f>IFERROR(VLOOKUP($B72,Impacts!$B$6:$T$54,19,FALSE)*'P1'!$C293,"")</f>
        <v/>
      </c>
      <c r="U72" s="4"/>
      <c r="V72" s="4"/>
      <c r="W72" s="4"/>
      <c r="X72" s="4"/>
      <c r="Y72" s="4"/>
      <c r="Z72" s="4"/>
      <c r="AA72" s="4"/>
      <c r="AB72" s="4"/>
      <c r="AC72" s="4"/>
      <c r="AD72" s="4"/>
      <c r="AE72" s="4"/>
      <c r="AF72" s="4"/>
      <c r="AG72" s="4"/>
      <c r="AH72" s="4"/>
      <c r="AI72" s="4"/>
      <c r="AJ72" s="4"/>
      <c r="AK72" s="4"/>
      <c r="AL72" s="4"/>
      <c r="AM72" s="4"/>
      <c r="AN72" s="4"/>
    </row>
    <row r="73" spans="2:40" hidden="1">
      <c r="B73" s="12" t="str">
        <f>'P1'!B294</f>
        <v>----</v>
      </c>
      <c r="C73" s="39" t="str">
        <f>IFERROR(VLOOKUP($B73,Impacts!$B$6:$T$54,2,FALSE)*'P1'!$C294,"")</f>
        <v/>
      </c>
      <c r="D73" s="39" t="str">
        <f>IFERROR(VLOOKUP($B73,Impacts!$B$6:$T$54,3,FALSE)*'P1'!$C294,"")</f>
        <v/>
      </c>
      <c r="E73" s="39" t="str">
        <f>IFERROR(VLOOKUP($B73,Impacts!$B$6:$T$54,4,FALSE)*'P1'!$C294,"")</f>
        <v/>
      </c>
      <c r="F73" s="39" t="str">
        <f>IFERROR(VLOOKUP($B73,Impacts!$B$6:$T$54,5,FALSE)*'P1'!$C294,"")</f>
        <v/>
      </c>
      <c r="G73" s="39" t="str">
        <f>IFERROR(VLOOKUP($B73,Impacts!$B$6:$T$54,6,FALSE)*'P1'!$C294,"")</f>
        <v/>
      </c>
      <c r="H73" s="39" t="str">
        <f>IFERROR(VLOOKUP($B73,Impacts!$B$6:$T$54,7,FALSE)*'P1'!$C294,"")</f>
        <v/>
      </c>
      <c r="I73" s="39" t="str">
        <f>IFERROR(VLOOKUP($B73,Impacts!$B$6:$T$54,8,FALSE)*'P1'!$C294,"")</f>
        <v/>
      </c>
      <c r="J73" s="39" t="str">
        <f>IFERROR(VLOOKUP($B73,Impacts!$B$6:$T$54,9,FALSE)*'P1'!$C294,"")</f>
        <v/>
      </c>
      <c r="K73" s="39" t="str">
        <f>IFERROR(VLOOKUP($B73,Impacts!$B$6:$T$54,10,FALSE)*'P1'!$C294,"")</f>
        <v/>
      </c>
      <c r="L73" s="39" t="str">
        <f>IFERROR(VLOOKUP($B73,Impacts!$B$6:$T$54,11,FALSE)*'P1'!$C294,"")</f>
        <v/>
      </c>
      <c r="M73" s="39" t="str">
        <f>IFERROR(VLOOKUP($B73,Impacts!$B$6:$T$54,12,FALSE)*'P1'!$C294,"")</f>
        <v/>
      </c>
      <c r="N73" s="39" t="str">
        <f>IFERROR(VLOOKUP($B73,Impacts!$B$6:$T$54,13,FALSE)*'P1'!$C294,"")</f>
        <v/>
      </c>
      <c r="O73" s="39" t="str">
        <f>IFERROR(VLOOKUP($B73,Impacts!$B$6:$T$54,14,FALSE)*'P1'!$C294,"")</f>
        <v/>
      </c>
      <c r="P73" s="39" t="str">
        <f>IFERROR(VLOOKUP($B73,Impacts!$B$6:$T$54,15,FALSE)*'P1'!$C294,"")</f>
        <v/>
      </c>
      <c r="Q73" s="39" t="str">
        <f>IFERROR(VLOOKUP($B73,Impacts!$B$6:$T$54,16,FALSE)*'P1'!$C294,"")</f>
        <v/>
      </c>
      <c r="R73" s="39" t="str">
        <f>IFERROR(VLOOKUP($B73,Impacts!$B$6:$T$54,17,FALSE)*'P1'!$C294,"")</f>
        <v/>
      </c>
      <c r="S73" s="39" t="str">
        <f>IFERROR(VLOOKUP($B73,Impacts!$B$6:$T$54,18,FALSE)*'P1'!$C294,"")</f>
        <v/>
      </c>
      <c r="T73" s="39" t="str">
        <f>IFERROR(VLOOKUP($B73,Impacts!$B$6:$T$54,19,FALSE)*'P1'!$C294,"")</f>
        <v/>
      </c>
    </row>
    <row r="74" spans="2:40" hidden="1">
      <c r="B74" s="12" t="str">
        <f>'P1'!B295</f>
        <v>----</v>
      </c>
      <c r="C74" s="39" t="str">
        <f>IFERROR(VLOOKUP($B74,Impacts!$B$6:$T$54,2,FALSE)*'P1'!$C295,"")</f>
        <v/>
      </c>
      <c r="D74" s="39" t="str">
        <f>IFERROR(VLOOKUP($B74,Impacts!$B$6:$T$54,3,FALSE)*'P1'!$C295,"")</f>
        <v/>
      </c>
      <c r="E74" s="39" t="str">
        <f>IFERROR(VLOOKUP($B74,Impacts!$B$6:$T$54,4,FALSE)*'P1'!$C295,"")</f>
        <v/>
      </c>
      <c r="F74" s="39" t="str">
        <f>IFERROR(VLOOKUP($B74,Impacts!$B$6:$T$54,5,FALSE)*'P1'!$C295,"")</f>
        <v/>
      </c>
      <c r="G74" s="39" t="str">
        <f>IFERROR(VLOOKUP($B74,Impacts!$B$6:$T$54,6,FALSE)*'P1'!$C295,"")</f>
        <v/>
      </c>
      <c r="H74" s="39" t="str">
        <f>IFERROR(VLOOKUP($B74,Impacts!$B$6:$T$54,7,FALSE)*'P1'!$C295,"")</f>
        <v/>
      </c>
      <c r="I74" s="39" t="str">
        <f>IFERROR(VLOOKUP($B74,Impacts!$B$6:$T$54,8,FALSE)*'P1'!$C295,"")</f>
        <v/>
      </c>
      <c r="J74" s="39" t="str">
        <f>IFERROR(VLOOKUP($B74,Impacts!$B$6:$T$54,9,FALSE)*'P1'!$C295,"")</f>
        <v/>
      </c>
      <c r="K74" s="39" t="str">
        <f>IFERROR(VLOOKUP($B74,Impacts!$B$6:$T$54,10,FALSE)*'P1'!$C295,"")</f>
        <v/>
      </c>
      <c r="L74" s="39" t="str">
        <f>IFERROR(VLOOKUP($B74,Impacts!$B$6:$T$54,11,FALSE)*'P1'!$C295,"")</f>
        <v/>
      </c>
      <c r="M74" s="39" t="str">
        <f>IFERROR(VLOOKUP($B74,Impacts!$B$6:$T$54,12,FALSE)*'P1'!$C295,"")</f>
        <v/>
      </c>
      <c r="N74" s="39" t="str">
        <f>IFERROR(VLOOKUP($B74,Impacts!$B$6:$T$54,13,FALSE)*'P1'!$C295,"")</f>
        <v/>
      </c>
      <c r="O74" s="39" t="str">
        <f>IFERROR(VLOOKUP($B74,Impacts!$B$6:$T$54,14,FALSE)*'P1'!$C295,"")</f>
        <v/>
      </c>
      <c r="P74" s="39" t="str">
        <f>IFERROR(VLOOKUP($B74,Impacts!$B$6:$T$54,15,FALSE)*'P1'!$C295,"")</f>
        <v/>
      </c>
      <c r="Q74" s="39" t="str">
        <f>IFERROR(VLOOKUP($B74,Impacts!$B$6:$T$54,16,FALSE)*'P1'!$C295,"")</f>
        <v/>
      </c>
      <c r="R74" s="39" t="str">
        <f>IFERROR(VLOOKUP($B74,Impacts!$B$6:$T$54,17,FALSE)*'P1'!$C295,"")</f>
        <v/>
      </c>
      <c r="S74" s="39" t="str">
        <f>IFERROR(VLOOKUP($B74,Impacts!$B$6:$T$54,18,FALSE)*'P1'!$C295,"")</f>
        <v/>
      </c>
      <c r="T74" s="39" t="str">
        <f>IFERROR(VLOOKUP($B74,Impacts!$B$6:$T$54,19,FALSE)*'P1'!$C295,"")</f>
        <v/>
      </c>
    </row>
    <row r="75" spans="2:40" hidden="1">
      <c r="B75" s="12" t="str">
        <f>'P1'!B296</f>
        <v>----</v>
      </c>
      <c r="C75" s="39" t="str">
        <f>IFERROR(VLOOKUP($B75,Impacts!$B$6:$T$54,2,FALSE)*'P1'!$C296,"")</f>
        <v/>
      </c>
      <c r="D75" s="39" t="str">
        <f>IFERROR(VLOOKUP($B75,Impacts!$B$6:$T$54,3,FALSE)*'P1'!$C296,"")</f>
        <v/>
      </c>
      <c r="E75" s="39" t="str">
        <f>IFERROR(VLOOKUP($B75,Impacts!$B$6:$T$54,4,FALSE)*'P1'!$C296,"")</f>
        <v/>
      </c>
      <c r="F75" s="39" t="str">
        <f>IFERROR(VLOOKUP($B75,Impacts!$B$6:$T$54,5,FALSE)*'P1'!$C296,"")</f>
        <v/>
      </c>
      <c r="G75" s="39" t="str">
        <f>IFERROR(VLOOKUP($B75,Impacts!$B$6:$T$54,6,FALSE)*'P1'!$C296,"")</f>
        <v/>
      </c>
      <c r="H75" s="39" t="str">
        <f>IFERROR(VLOOKUP($B75,Impacts!$B$6:$T$54,7,FALSE)*'P1'!$C296,"")</f>
        <v/>
      </c>
      <c r="I75" s="39" t="str">
        <f>IFERROR(VLOOKUP($B75,Impacts!$B$6:$T$54,8,FALSE)*'P1'!$C296,"")</f>
        <v/>
      </c>
      <c r="J75" s="39" t="str">
        <f>IFERROR(VLOOKUP($B75,Impacts!$B$6:$T$54,9,FALSE)*'P1'!$C296,"")</f>
        <v/>
      </c>
      <c r="K75" s="39" t="str">
        <f>IFERROR(VLOOKUP($B75,Impacts!$B$6:$T$54,10,FALSE)*'P1'!$C296,"")</f>
        <v/>
      </c>
      <c r="L75" s="39" t="str">
        <f>IFERROR(VLOOKUP($B75,Impacts!$B$6:$T$54,11,FALSE)*'P1'!$C296,"")</f>
        <v/>
      </c>
      <c r="M75" s="39" t="str">
        <f>IFERROR(VLOOKUP($B75,Impacts!$B$6:$T$54,12,FALSE)*'P1'!$C296,"")</f>
        <v/>
      </c>
      <c r="N75" s="39" t="str">
        <f>IFERROR(VLOOKUP($B75,Impacts!$B$6:$T$54,13,FALSE)*'P1'!$C296,"")</f>
        <v/>
      </c>
      <c r="O75" s="39" t="str">
        <f>IFERROR(VLOOKUP($B75,Impacts!$B$6:$T$54,14,FALSE)*'P1'!$C296,"")</f>
        <v/>
      </c>
      <c r="P75" s="39" t="str">
        <f>IFERROR(VLOOKUP($B75,Impacts!$B$6:$T$54,15,FALSE)*'P1'!$C296,"")</f>
        <v/>
      </c>
      <c r="Q75" s="39" t="str">
        <f>IFERROR(VLOOKUP($B75,Impacts!$B$6:$T$54,16,FALSE)*'P1'!$C296,"")</f>
        <v/>
      </c>
      <c r="R75" s="39" t="str">
        <f>IFERROR(VLOOKUP($B75,Impacts!$B$6:$T$54,17,FALSE)*'P1'!$C296,"")</f>
        <v/>
      </c>
      <c r="S75" s="39" t="str">
        <f>IFERROR(VLOOKUP($B75,Impacts!$B$6:$T$54,18,FALSE)*'P1'!$C296,"")</f>
        <v/>
      </c>
      <c r="T75" s="39" t="str">
        <f>IFERROR(VLOOKUP($B75,Impacts!$B$6:$T$54,19,FALSE)*'P1'!$C296,"")</f>
        <v/>
      </c>
    </row>
    <row r="76" spans="2:40" hidden="1">
      <c r="B76" s="12" t="str">
        <f>'P1'!B297</f>
        <v>----</v>
      </c>
      <c r="C76" s="39" t="str">
        <f>IFERROR(VLOOKUP($B76,Impacts!$B$6:$T$54,2,FALSE)*'P1'!$C297,"")</f>
        <v/>
      </c>
      <c r="D76" s="39" t="str">
        <f>IFERROR(VLOOKUP($B76,Impacts!$B$6:$T$54,3,FALSE)*'P1'!$C297,"")</f>
        <v/>
      </c>
      <c r="E76" s="39" t="str">
        <f>IFERROR(VLOOKUP($B76,Impacts!$B$6:$T$54,4,FALSE)*'P1'!$C297,"")</f>
        <v/>
      </c>
      <c r="F76" s="39" t="str">
        <f>IFERROR(VLOOKUP($B76,Impacts!$B$6:$T$54,5,FALSE)*'P1'!$C297,"")</f>
        <v/>
      </c>
      <c r="G76" s="39" t="str">
        <f>IFERROR(VLOOKUP($B76,Impacts!$B$6:$T$54,6,FALSE)*'P1'!$C297,"")</f>
        <v/>
      </c>
      <c r="H76" s="39" t="str">
        <f>IFERROR(VLOOKUP($B76,Impacts!$B$6:$T$54,7,FALSE)*'P1'!$C297,"")</f>
        <v/>
      </c>
      <c r="I76" s="39" t="str">
        <f>IFERROR(VLOOKUP($B76,Impacts!$B$6:$T$54,8,FALSE)*'P1'!$C297,"")</f>
        <v/>
      </c>
      <c r="J76" s="39" t="str">
        <f>IFERROR(VLOOKUP($B76,Impacts!$B$6:$T$54,9,FALSE)*'P1'!$C297,"")</f>
        <v/>
      </c>
      <c r="K76" s="39" t="str">
        <f>IFERROR(VLOOKUP($B76,Impacts!$B$6:$T$54,10,FALSE)*'P1'!$C297,"")</f>
        <v/>
      </c>
      <c r="L76" s="39" t="str">
        <f>IFERROR(VLOOKUP($B76,Impacts!$B$6:$T$54,11,FALSE)*'P1'!$C297,"")</f>
        <v/>
      </c>
      <c r="M76" s="39" t="str">
        <f>IFERROR(VLOOKUP($B76,Impacts!$B$6:$T$54,12,FALSE)*'P1'!$C297,"")</f>
        <v/>
      </c>
      <c r="N76" s="39" t="str">
        <f>IFERROR(VLOOKUP($B76,Impacts!$B$6:$T$54,13,FALSE)*'P1'!$C297,"")</f>
        <v/>
      </c>
      <c r="O76" s="39" t="str">
        <f>IFERROR(VLOOKUP($B76,Impacts!$B$6:$T$54,14,FALSE)*'P1'!$C297,"")</f>
        <v/>
      </c>
      <c r="P76" s="39" t="str">
        <f>IFERROR(VLOOKUP($B76,Impacts!$B$6:$T$54,15,FALSE)*'P1'!$C297,"")</f>
        <v/>
      </c>
      <c r="Q76" s="39" t="str">
        <f>IFERROR(VLOOKUP($B76,Impacts!$B$6:$T$54,16,FALSE)*'P1'!$C297,"")</f>
        <v/>
      </c>
      <c r="R76" s="39" t="str">
        <f>IFERROR(VLOOKUP($B76,Impacts!$B$6:$T$54,17,FALSE)*'P1'!$C297,"")</f>
        <v/>
      </c>
      <c r="S76" s="39" t="str">
        <f>IFERROR(VLOOKUP($B76,Impacts!$B$6:$T$54,18,FALSE)*'P1'!$C297,"")</f>
        <v/>
      </c>
      <c r="T76" s="39" t="str">
        <f>IFERROR(VLOOKUP($B76,Impacts!$B$6:$T$54,19,FALSE)*'P1'!$C297,"")</f>
        <v/>
      </c>
    </row>
    <row r="77" spans="2:40" hidden="1">
      <c r="B77" s="12" t="str">
        <f>'P1'!B298</f>
        <v>----</v>
      </c>
      <c r="C77" s="39" t="str">
        <f>IFERROR(VLOOKUP($B77,Impacts!$B$6:$T$54,2,FALSE)*'P1'!$C298,"")</f>
        <v/>
      </c>
      <c r="D77" s="39" t="str">
        <f>IFERROR(VLOOKUP($B77,Impacts!$B$6:$T$54,3,FALSE)*'P1'!$C298,"")</f>
        <v/>
      </c>
      <c r="E77" s="39" t="str">
        <f>IFERROR(VLOOKUP($B77,Impacts!$B$6:$T$54,4,FALSE)*'P1'!$C298,"")</f>
        <v/>
      </c>
      <c r="F77" s="39" t="str">
        <f>IFERROR(VLOOKUP($B77,Impacts!$B$6:$T$54,5,FALSE)*'P1'!$C298,"")</f>
        <v/>
      </c>
      <c r="G77" s="39" t="str">
        <f>IFERROR(VLOOKUP($B77,Impacts!$B$6:$T$54,6,FALSE)*'P1'!$C298,"")</f>
        <v/>
      </c>
      <c r="H77" s="39" t="str">
        <f>IFERROR(VLOOKUP($B77,Impacts!$B$6:$T$54,7,FALSE)*'P1'!$C298,"")</f>
        <v/>
      </c>
      <c r="I77" s="39" t="str">
        <f>IFERROR(VLOOKUP($B77,Impacts!$B$6:$T$54,8,FALSE)*'P1'!$C298,"")</f>
        <v/>
      </c>
      <c r="J77" s="39" t="str">
        <f>IFERROR(VLOOKUP($B77,Impacts!$B$6:$T$54,9,FALSE)*'P1'!$C298,"")</f>
        <v/>
      </c>
      <c r="K77" s="39" t="str">
        <f>IFERROR(VLOOKUP($B77,Impacts!$B$6:$T$54,10,FALSE)*'P1'!$C298,"")</f>
        <v/>
      </c>
      <c r="L77" s="39" t="str">
        <f>IFERROR(VLOOKUP($B77,Impacts!$B$6:$T$54,11,FALSE)*'P1'!$C298,"")</f>
        <v/>
      </c>
      <c r="M77" s="39" t="str">
        <f>IFERROR(VLOOKUP($B77,Impacts!$B$6:$T$54,12,FALSE)*'P1'!$C298,"")</f>
        <v/>
      </c>
      <c r="N77" s="39" t="str">
        <f>IFERROR(VLOOKUP($B77,Impacts!$B$6:$T$54,13,FALSE)*'P1'!$C298,"")</f>
        <v/>
      </c>
      <c r="O77" s="39" t="str">
        <f>IFERROR(VLOOKUP($B77,Impacts!$B$6:$T$54,14,FALSE)*'P1'!$C298,"")</f>
        <v/>
      </c>
      <c r="P77" s="39" t="str">
        <f>IFERROR(VLOOKUP($B77,Impacts!$B$6:$T$54,15,FALSE)*'P1'!$C298,"")</f>
        <v/>
      </c>
      <c r="Q77" s="39" t="str">
        <f>IFERROR(VLOOKUP($B77,Impacts!$B$6:$T$54,16,FALSE)*'P1'!$C298,"")</f>
        <v/>
      </c>
      <c r="R77" s="39" t="str">
        <f>IFERROR(VLOOKUP($B77,Impacts!$B$6:$T$54,17,FALSE)*'P1'!$C298,"")</f>
        <v/>
      </c>
      <c r="S77" s="39" t="str">
        <f>IFERROR(VLOOKUP($B77,Impacts!$B$6:$T$54,18,FALSE)*'P1'!$C298,"")</f>
        <v/>
      </c>
      <c r="T77" s="39" t="str">
        <f>IFERROR(VLOOKUP($B77,Impacts!$B$6:$T$54,19,FALSE)*'P1'!$C298,"")</f>
        <v/>
      </c>
    </row>
    <row r="78" spans="2:40" hidden="1">
      <c r="B78" s="12" t="str">
        <f>'P1'!B299</f>
        <v>----</v>
      </c>
      <c r="C78" s="39" t="str">
        <f>IFERROR(VLOOKUP($B78,Impacts!$B$6:$T$54,2,FALSE)*'P1'!$C299,"")</f>
        <v/>
      </c>
      <c r="D78" s="39" t="str">
        <f>IFERROR(VLOOKUP($B78,Impacts!$B$6:$T$54,3,FALSE)*'P1'!$C299,"")</f>
        <v/>
      </c>
      <c r="E78" s="39" t="str">
        <f>IFERROR(VLOOKUP($B78,Impacts!$B$6:$T$54,4,FALSE)*'P1'!$C299,"")</f>
        <v/>
      </c>
      <c r="F78" s="39" t="str">
        <f>IFERROR(VLOOKUP($B78,Impacts!$B$6:$T$54,5,FALSE)*'P1'!$C299,"")</f>
        <v/>
      </c>
      <c r="G78" s="39" t="str">
        <f>IFERROR(VLOOKUP($B78,Impacts!$B$6:$T$54,6,FALSE)*'P1'!$C299,"")</f>
        <v/>
      </c>
      <c r="H78" s="39" t="str">
        <f>IFERROR(VLOOKUP($B78,Impacts!$B$6:$T$54,7,FALSE)*'P1'!$C299,"")</f>
        <v/>
      </c>
      <c r="I78" s="39" t="str">
        <f>IFERROR(VLOOKUP($B78,Impacts!$B$6:$T$54,8,FALSE)*'P1'!$C299,"")</f>
        <v/>
      </c>
      <c r="J78" s="39" t="str">
        <f>IFERROR(VLOOKUP($B78,Impacts!$B$6:$T$54,9,FALSE)*'P1'!$C299,"")</f>
        <v/>
      </c>
      <c r="K78" s="39" t="str">
        <f>IFERROR(VLOOKUP($B78,Impacts!$B$6:$T$54,10,FALSE)*'P1'!$C299,"")</f>
        <v/>
      </c>
      <c r="L78" s="39" t="str">
        <f>IFERROR(VLOOKUP($B78,Impacts!$B$6:$T$54,11,FALSE)*'P1'!$C299,"")</f>
        <v/>
      </c>
      <c r="M78" s="39" t="str">
        <f>IFERROR(VLOOKUP($B78,Impacts!$B$6:$T$54,12,FALSE)*'P1'!$C299,"")</f>
        <v/>
      </c>
      <c r="N78" s="39" t="str">
        <f>IFERROR(VLOOKUP($B78,Impacts!$B$6:$T$54,13,FALSE)*'P1'!$C299,"")</f>
        <v/>
      </c>
      <c r="O78" s="39" t="str">
        <f>IFERROR(VLOOKUP($B78,Impacts!$B$6:$T$54,14,FALSE)*'P1'!$C299,"")</f>
        <v/>
      </c>
      <c r="P78" s="39" t="str">
        <f>IFERROR(VLOOKUP($B78,Impacts!$B$6:$T$54,15,FALSE)*'P1'!$C299,"")</f>
        <v/>
      </c>
      <c r="Q78" s="39" t="str">
        <f>IFERROR(VLOOKUP($B78,Impacts!$B$6:$T$54,16,FALSE)*'P1'!$C299,"")</f>
        <v/>
      </c>
      <c r="R78" s="39" t="str">
        <f>IFERROR(VLOOKUP($B78,Impacts!$B$6:$T$54,17,FALSE)*'P1'!$C299,"")</f>
        <v/>
      </c>
      <c r="S78" s="39" t="str">
        <f>IFERROR(VLOOKUP($B78,Impacts!$B$6:$T$54,18,FALSE)*'P1'!$C299,"")</f>
        <v/>
      </c>
      <c r="T78" s="39" t="str">
        <f>IFERROR(VLOOKUP($B78,Impacts!$B$6:$T$54,19,FALSE)*'P1'!$C299,"")</f>
        <v/>
      </c>
    </row>
    <row r="79" spans="2:40" hidden="1">
      <c r="B79" s="12" t="str">
        <f>'P1'!B300</f>
        <v>----</v>
      </c>
      <c r="C79" s="39" t="str">
        <f>IFERROR(VLOOKUP($B79,Impacts!$B$6:$T$54,2,FALSE)*'P1'!$C300,"")</f>
        <v/>
      </c>
      <c r="D79" s="39" t="str">
        <f>IFERROR(VLOOKUP($B79,Impacts!$B$6:$T$54,3,FALSE)*'P1'!$C300,"")</f>
        <v/>
      </c>
      <c r="E79" s="39" t="str">
        <f>IFERROR(VLOOKUP($B79,Impacts!$B$6:$T$54,4,FALSE)*'P1'!$C300,"")</f>
        <v/>
      </c>
      <c r="F79" s="39" t="str">
        <f>IFERROR(VLOOKUP($B79,Impacts!$B$6:$T$54,5,FALSE)*'P1'!$C300,"")</f>
        <v/>
      </c>
      <c r="G79" s="39" t="str">
        <f>IFERROR(VLOOKUP($B79,Impacts!$B$6:$T$54,6,FALSE)*'P1'!$C300,"")</f>
        <v/>
      </c>
      <c r="H79" s="39" t="str">
        <f>IFERROR(VLOOKUP($B79,Impacts!$B$6:$T$54,7,FALSE)*'P1'!$C300,"")</f>
        <v/>
      </c>
      <c r="I79" s="39" t="str">
        <f>IFERROR(VLOOKUP($B79,Impacts!$B$6:$T$54,8,FALSE)*'P1'!$C300,"")</f>
        <v/>
      </c>
      <c r="J79" s="39" t="str">
        <f>IFERROR(VLOOKUP($B79,Impacts!$B$6:$T$54,9,FALSE)*'P1'!$C300,"")</f>
        <v/>
      </c>
      <c r="K79" s="39" t="str">
        <f>IFERROR(VLOOKUP($B79,Impacts!$B$6:$T$54,10,FALSE)*'P1'!$C300,"")</f>
        <v/>
      </c>
      <c r="L79" s="39" t="str">
        <f>IFERROR(VLOOKUP($B79,Impacts!$B$6:$T$54,11,FALSE)*'P1'!$C300,"")</f>
        <v/>
      </c>
      <c r="M79" s="39" t="str">
        <f>IFERROR(VLOOKUP($B79,Impacts!$B$6:$T$54,12,FALSE)*'P1'!$C300,"")</f>
        <v/>
      </c>
      <c r="N79" s="39" t="str">
        <f>IFERROR(VLOOKUP($B79,Impacts!$B$6:$T$54,13,FALSE)*'P1'!$C300,"")</f>
        <v/>
      </c>
      <c r="O79" s="39" t="str">
        <f>IFERROR(VLOOKUP($B79,Impacts!$B$6:$T$54,14,FALSE)*'P1'!$C300,"")</f>
        <v/>
      </c>
      <c r="P79" s="39" t="str">
        <f>IFERROR(VLOOKUP($B79,Impacts!$B$6:$T$54,15,FALSE)*'P1'!$C300,"")</f>
        <v/>
      </c>
      <c r="Q79" s="39" t="str">
        <f>IFERROR(VLOOKUP($B79,Impacts!$B$6:$T$54,16,FALSE)*'P1'!$C300,"")</f>
        <v/>
      </c>
      <c r="R79" s="39" t="str">
        <f>IFERROR(VLOOKUP($B79,Impacts!$B$6:$T$54,17,FALSE)*'P1'!$C300,"")</f>
        <v/>
      </c>
      <c r="S79" s="39" t="str">
        <f>IFERROR(VLOOKUP($B79,Impacts!$B$6:$T$54,18,FALSE)*'P1'!$C300,"")</f>
        <v/>
      </c>
      <c r="T79" s="39" t="str">
        <f>IFERROR(VLOOKUP($B79,Impacts!$B$6:$T$54,19,FALSE)*'P1'!$C300,"")</f>
        <v/>
      </c>
    </row>
    <row r="80" spans="2:40" hidden="1">
      <c r="B80" s="12" t="str">
        <f>'P1'!B301</f>
        <v>----</v>
      </c>
      <c r="C80" s="39" t="str">
        <f>IFERROR(VLOOKUP($B80,Impacts!$B$6:$T$54,2,FALSE)*'P1'!$C301,"")</f>
        <v/>
      </c>
      <c r="D80" s="39" t="str">
        <f>IFERROR(VLOOKUP($B80,Impacts!$B$6:$T$54,3,FALSE)*'P1'!$C301,"")</f>
        <v/>
      </c>
      <c r="E80" s="39" t="str">
        <f>IFERROR(VLOOKUP($B80,Impacts!$B$6:$T$54,4,FALSE)*'P1'!$C301,"")</f>
        <v/>
      </c>
      <c r="F80" s="39" t="str">
        <f>IFERROR(VLOOKUP($B80,Impacts!$B$6:$T$54,5,FALSE)*'P1'!$C301,"")</f>
        <v/>
      </c>
      <c r="G80" s="39" t="str">
        <f>IFERROR(VLOOKUP($B80,Impacts!$B$6:$T$54,6,FALSE)*'P1'!$C301,"")</f>
        <v/>
      </c>
      <c r="H80" s="39" t="str">
        <f>IFERROR(VLOOKUP($B80,Impacts!$B$6:$T$54,7,FALSE)*'P1'!$C301,"")</f>
        <v/>
      </c>
      <c r="I80" s="39" t="str">
        <f>IFERROR(VLOOKUP($B80,Impacts!$B$6:$T$54,8,FALSE)*'P1'!$C301,"")</f>
        <v/>
      </c>
      <c r="J80" s="39" t="str">
        <f>IFERROR(VLOOKUP($B80,Impacts!$B$6:$T$54,9,FALSE)*'P1'!$C301,"")</f>
        <v/>
      </c>
      <c r="K80" s="39" t="str">
        <f>IFERROR(VLOOKUP($B80,Impacts!$B$6:$T$54,10,FALSE)*'P1'!$C301,"")</f>
        <v/>
      </c>
      <c r="L80" s="39" t="str">
        <f>IFERROR(VLOOKUP($B80,Impacts!$B$6:$T$54,11,FALSE)*'P1'!$C301,"")</f>
        <v/>
      </c>
      <c r="M80" s="39" t="str">
        <f>IFERROR(VLOOKUP($B80,Impacts!$B$6:$T$54,12,FALSE)*'P1'!$C301,"")</f>
        <v/>
      </c>
      <c r="N80" s="39" t="str">
        <f>IFERROR(VLOOKUP($B80,Impacts!$B$6:$T$54,13,FALSE)*'P1'!$C301,"")</f>
        <v/>
      </c>
      <c r="O80" s="39" t="str">
        <f>IFERROR(VLOOKUP($B80,Impacts!$B$6:$T$54,14,FALSE)*'P1'!$C301,"")</f>
        <v/>
      </c>
      <c r="P80" s="39" t="str">
        <f>IFERROR(VLOOKUP($B80,Impacts!$B$6:$T$54,15,FALSE)*'P1'!$C301,"")</f>
        <v/>
      </c>
      <c r="Q80" s="39" t="str">
        <f>IFERROR(VLOOKUP($B80,Impacts!$B$6:$T$54,16,FALSE)*'P1'!$C301,"")</f>
        <v/>
      </c>
      <c r="R80" s="39" t="str">
        <f>IFERROR(VLOOKUP($B80,Impacts!$B$6:$T$54,17,FALSE)*'P1'!$C301,"")</f>
        <v/>
      </c>
      <c r="S80" s="39" t="str">
        <f>IFERROR(VLOOKUP($B80,Impacts!$B$6:$T$54,18,FALSE)*'P1'!$C301,"")</f>
        <v/>
      </c>
      <c r="T80" s="39" t="str">
        <f>IFERROR(VLOOKUP($B80,Impacts!$B$6:$T$54,19,FALSE)*'P1'!$C301,"")</f>
        <v/>
      </c>
    </row>
    <row r="81" spans="2:20" hidden="1">
      <c r="B81" s="12" t="str">
        <f>'P1'!B302</f>
        <v>----</v>
      </c>
      <c r="C81" s="39" t="str">
        <f>IFERROR(VLOOKUP($B81,Impacts!$B$6:$T$54,2,FALSE)*'P1'!$C302,"")</f>
        <v/>
      </c>
      <c r="D81" s="39" t="str">
        <f>IFERROR(VLOOKUP($B81,Impacts!$B$6:$T$54,3,FALSE)*'P1'!$C302,"")</f>
        <v/>
      </c>
      <c r="E81" s="39" t="str">
        <f>IFERROR(VLOOKUP($B81,Impacts!$B$6:$T$54,4,FALSE)*'P1'!$C302,"")</f>
        <v/>
      </c>
      <c r="F81" s="39" t="str">
        <f>IFERROR(VLOOKUP($B81,Impacts!$B$6:$T$54,5,FALSE)*'P1'!$C302,"")</f>
        <v/>
      </c>
      <c r="G81" s="39" t="str">
        <f>IFERROR(VLOOKUP($B81,Impacts!$B$6:$T$54,6,FALSE)*'P1'!$C302,"")</f>
        <v/>
      </c>
      <c r="H81" s="39" t="str">
        <f>IFERROR(VLOOKUP($B81,Impacts!$B$6:$T$54,7,FALSE)*'P1'!$C302,"")</f>
        <v/>
      </c>
      <c r="I81" s="39" t="str">
        <f>IFERROR(VLOOKUP($B81,Impacts!$B$6:$T$54,8,FALSE)*'P1'!$C302,"")</f>
        <v/>
      </c>
      <c r="J81" s="39" t="str">
        <f>IFERROR(VLOOKUP($B81,Impacts!$B$6:$T$54,9,FALSE)*'P1'!$C302,"")</f>
        <v/>
      </c>
      <c r="K81" s="39" t="str">
        <f>IFERROR(VLOOKUP($B81,Impacts!$B$6:$T$54,10,FALSE)*'P1'!$C302,"")</f>
        <v/>
      </c>
      <c r="L81" s="39" t="str">
        <f>IFERROR(VLOOKUP($B81,Impacts!$B$6:$T$54,11,FALSE)*'P1'!$C302,"")</f>
        <v/>
      </c>
      <c r="M81" s="39" t="str">
        <f>IFERROR(VLOOKUP($B81,Impacts!$B$6:$T$54,12,FALSE)*'P1'!$C302,"")</f>
        <v/>
      </c>
      <c r="N81" s="39" t="str">
        <f>IFERROR(VLOOKUP($B81,Impacts!$B$6:$T$54,13,FALSE)*'P1'!$C302,"")</f>
        <v/>
      </c>
      <c r="O81" s="39" t="str">
        <f>IFERROR(VLOOKUP($B81,Impacts!$B$6:$T$54,14,FALSE)*'P1'!$C302,"")</f>
        <v/>
      </c>
      <c r="P81" s="39" t="str">
        <f>IFERROR(VLOOKUP($B81,Impacts!$B$6:$T$54,15,FALSE)*'P1'!$C302,"")</f>
        <v/>
      </c>
      <c r="Q81" s="39" t="str">
        <f>IFERROR(VLOOKUP($B81,Impacts!$B$6:$T$54,16,FALSE)*'P1'!$C302,"")</f>
        <v/>
      </c>
      <c r="R81" s="39" t="str">
        <f>IFERROR(VLOOKUP($B81,Impacts!$B$6:$T$54,17,FALSE)*'P1'!$C302,"")</f>
        <v/>
      </c>
      <c r="S81" s="39" t="str">
        <f>IFERROR(VLOOKUP($B81,Impacts!$B$6:$T$54,18,FALSE)*'P1'!$C302,"")</f>
        <v/>
      </c>
      <c r="T81" s="39" t="str">
        <f>IFERROR(VLOOKUP($B81,Impacts!$B$6:$T$54,19,FALSE)*'P1'!$C302,"")</f>
        <v/>
      </c>
    </row>
    <row r="82" spans="2:20" hidden="1">
      <c r="B82" s="12" t="str">
        <f>'P1'!B303</f>
        <v>----</v>
      </c>
      <c r="C82" s="39" t="str">
        <f>IFERROR(VLOOKUP($B82,Impacts!$B$6:$T$54,2,FALSE)*'P1'!$C303,"")</f>
        <v/>
      </c>
      <c r="D82" s="39" t="str">
        <f>IFERROR(VLOOKUP($B82,Impacts!$B$6:$T$54,3,FALSE)*'P1'!$C303,"")</f>
        <v/>
      </c>
      <c r="E82" s="39" t="str">
        <f>IFERROR(VLOOKUP($B82,Impacts!$B$6:$T$54,4,FALSE)*'P1'!$C303,"")</f>
        <v/>
      </c>
      <c r="F82" s="39" t="str">
        <f>IFERROR(VLOOKUP($B82,Impacts!$B$6:$T$54,5,FALSE)*'P1'!$C303,"")</f>
        <v/>
      </c>
      <c r="G82" s="39" t="str">
        <f>IFERROR(VLOOKUP($B82,Impacts!$B$6:$T$54,6,FALSE)*'P1'!$C303,"")</f>
        <v/>
      </c>
      <c r="H82" s="39" t="str">
        <f>IFERROR(VLOOKUP($B82,Impacts!$B$6:$T$54,7,FALSE)*'P1'!$C303,"")</f>
        <v/>
      </c>
      <c r="I82" s="39" t="str">
        <f>IFERROR(VLOOKUP($B82,Impacts!$B$6:$T$54,8,FALSE)*'P1'!$C303,"")</f>
        <v/>
      </c>
      <c r="J82" s="39" t="str">
        <f>IFERROR(VLOOKUP($B82,Impacts!$B$6:$T$54,9,FALSE)*'P1'!$C303,"")</f>
        <v/>
      </c>
      <c r="K82" s="39" t="str">
        <f>IFERROR(VLOOKUP($B82,Impacts!$B$6:$T$54,10,FALSE)*'P1'!$C303,"")</f>
        <v/>
      </c>
      <c r="L82" s="39" t="str">
        <f>IFERROR(VLOOKUP($B82,Impacts!$B$6:$T$54,11,FALSE)*'P1'!$C303,"")</f>
        <v/>
      </c>
      <c r="M82" s="39" t="str">
        <f>IFERROR(VLOOKUP($B82,Impacts!$B$6:$T$54,12,FALSE)*'P1'!$C303,"")</f>
        <v/>
      </c>
      <c r="N82" s="39" t="str">
        <f>IFERROR(VLOOKUP($B82,Impacts!$B$6:$T$54,13,FALSE)*'P1'!$C303,"")</f>
        <v/>
      </c>
      <c r="O82" s="39" t="str">
        <f>IFERROR(VLOOKUP($B82,Impacts!$B$6:$T$54,14,FALSE)*'P1'!$C303,"")</f>
        <v/>
      </c>
      <c r="P82" s="39" t="str">
        <f>IFERROR(VLOOKUP($B82,Impacts!$B$6:$T$54,15,FALSE)*'P1'!$C303,"")</f>
        <v/>
      </c>
      <c r="Q82" s="39" t="str">
        <f>IFERROR(VLOOKUP($B82,Impacts!$B$6:$T$54,16,FALSE)*'P1'!$C303,"")</f>
        <v/>
      </c>
      <c r="R82" s="39" t="str">
        <f>IFERROR(VLOOKUP($B82,Impacts!$B$6:$T$54,17,FALSE)*'P1'!$C303,"")</f>
        <v/>
      </c>
      <c r="S82" s="39" t="str">
        <f>IFERROR(VLOOKUP($B82,Impacts!$B$6:$T$54,18,FALSE)*'P1'!$C303,"")</f>
        <v/>
      </c>
      <c r="T82" s="39" t="str">
        <f>IFERROR(VLOOKUP($B82,Impacts!$B$6:$T$54,19,FALSE)*'P1'!$C303,"")</f>
        <v/>
      </c>
    </row>
    <row r="83" spans="2:20" hidden="1">
      <c r="B83" s="12" t="str">
        <f>'P1'!B304</f>
        <v>----</v>
      </c>
      <c r="C83" s="39" t="str">
        <f>IFERROR(VLOOKUP($B83,Impacts!$B$6:$T$54,2,FALSE)*'P1'!$C304,"")</f>
        <v/>
      </c>
      <c r="D83" s="39" t="str">
        <f>IFERROR(VLOOKUP($B83,Impacts!$B$6:$T$54,3,FALSE)*'P1'!$C304,"")</f>
        <v/>
      </c>
      <c r="E83" s="39" t="str">
        <f>IFERROR(VLOOKUP($B83,Impacts!$B$6:$T$54,4,FALSE)*'P1'!$C304,"")</f>
        <v/>
      </c>
      <c r="F83" s="39" t="str">
        <f>IFERROR(VLOOKUP($B83,Impacts!$B$6:$T$54,5,FALSE)*'P1'!$C304,"")</f>
        <v/>
      </c>
      <c r="G83" s="39" t="str">
        <f>IFERROR(VLOOKUP($B83,Impacts!$B$6:$T$54,6,FALSE)*'P1'!$C304,"")</f>
        <v/>
      </c>
      <c r="H83" s="39" t="str">
        <f>IFERROR(VLOOKUP($B83,Impacts!$B$6:$T$54,7,FALSE)*'P1'!$C304,"")</f>
        <v/>
      </c>
      <c r="I83" s="39" t="str">
        <f>IFERROR(VLOOKUP($B83,Impacts!$B$6:$T$54,8,FALSE)*'P1'!$C304,"")</f>
        <v/>
      </c>
      <c r="J83" s="39" t="str">
        <f>IFERROR(VLOOKUP($B83,Impacts!$B$6:$T$54,9,FALSE)*'P1'!$C304,"")</f>
        <v/>
      </c>
      <c r="K83" s="39" t="str">
        <f>IFERROR(VLOOKUP($B83,Impacts!$B$6:$T$54,10,FALSE)*'P1'!$C304,"")</f>
        <v/>
      </c>
      <c r="L83" s="39" t="str">
        <f>IFERROR(VLOOKUP($B83,Impacts!$B$6:$T$54,11,FALSE)*'P1'!$C304,"")</f>
        <v/>
      </c>
      <c r="M83" s="39" t="str">
        <f>IFERROR(VLOOKUP($B83,Impacts!$B$6:$T$54,12,FALSE)*'P1'!$C304,"")</f>
        <v/>
      </c>
      <c r="N83" s="39" t="str">
        <f>IFERROR(VLOOKUP($B83,Impacts!$B$6:$T$54,13,FALSE)*'P1'!$C304,"")</f>
        <v/>
      </c>
      <c r="O83" s="39" t="str">
        <f>IFERROR(VLOOKUP($B83,Impacts!$B$6:$T$54,14,FALSE)*'P1'!$C304,"")</f>
        <v/>
      </c>
      <c r="P83" s="39" t="str">
        <f>IFERROR(VLOOKUP($B83,Impacts!$B$6:$T$54,15,FALSE)*'P1'!$C304,"")</f>
        <v/>
      </c>
      <c r="Q83" s="39" t="str">
        <f>IFERROR(VLOOKUP($B83,Impacts!$B$6:$T$54,16,FALSE)*'P1'!$C304,"")</f>
        <v/>
      </c>
      <c r="R83" s="39" t="str">
        <f>IFERROR(VLOOKUP($B83,Impacts!$B$6:$T$54,17,FALSE)*'P1'!$C304,"")</f>
        <v/>
      </c>
      <c r="S83" s="39" t="str">
        <f>IFERROR(VLOOKUP($B83,Impacts!$B$6:$T$54,18,FALSE)*'P1'!$C304,"")</f>
        <v/>
      </c>
      <c r="T83" s="39" t="str">
        <f>IFERROR(VLOOKUP($B83,Impacts!$B$6:$T$54,19,FALSE)*'P1'!$C304,"")</f>
        <v/>
      </c>
    </row>
    <row r="84" spans="2:20" hidden="1">
      <c r="B84" s="12" t="str">
        <f>'P1'!B305</f>
        <v>----</v>
      </c>
      <c r="C84" s="39" t="str">
        <f>IFERROR(VLOOKUP($B84,Impacts!$B$6:$T$54,2,FALSE)*'P1'!$C305,"")</f>
        <v/>
      </c>
      <c r="D84" s="39" t="str">
        <f>IFERROR(VLOOKUP($B84,Impacts!$B$6:$T$54,3,FALSE)*'P1'!$C305,"")</f>
        <v/>
      </c>
      <c r="E84" s="39" t="str">
        <f>IFERROR(VLOOKUP($B84,Impacts!$B$6:$T$54,4,FALSE)*'P1'!$C305,"")</f>
        <v/>
      </c>
      <c r="F84" s="39" t="str">
        <f>IFERROR(VLOOKUP($B84,Impacts!$B$6:$T$54,5,FALSE)*'P1'!$C305,"")</f>
        <v/>
      </c>
      <c r="G84" s="39" t="str">
        <f>IFERROR(VLOOKUP($B84,Impacts!$B$6:$T$54,6,FALSE)*'P1'!$C305,"")</f>
        <v/>
      </c>
      <c r="H84" s="39" t="str">
        <f>IFERROR(VLOOKUP($B84,Impacts!$B$6:$T$54,7,FALSE)*'P1'!$C305,"")</f>
        <v/>
      </c>
      <c r="I84" s="39" t="str">
        <f>IFERROR(VLOOKUP($B84,Impacts!$B$6:$T$54,8,FALSE)*'P1'!$C305,"")</f>
        <v/>
      </c>
      <c r="J84" s="39" t="str">
        <f>IFERROR(VLOOKUP($B84,Impacts!$B$6:$T$54,9,FALSE)*'P1'!$C305,"")</f>
        <v/>
      </c>
      <c r="K84" s="39" t="str">
        <f>IFERROR(VLOOKUP($B84,Impacts!$B$6:$T$54,10,FALSE)*'P1'!$C305,"")</f>
        <v/>
      </c>
      <c r="L84" s="39" t="str">
        <f>IFERROR(VLOOKUP($B84,Impacts!$B$6:$T$54,11,FALSE)*'P1'!$C305,"")</f>
        <v/>
      </c>
      <c r="M84" s="39" t="str">
        <f>IFERROR(VLOOKUP($B84,Impacts!$B$6:$T$54,12,FALSE)*'P1'!$C305,"")</f>
        <v/>
      </c>
      <c r="N84" s="39" t="str">
        <f>IFERROR(VLOOKUP($B84,Impacts!$B$6:$T$54,13,FALSE)*'P1'!$C305,"")</f>
        <v/>
      </c>
      <c r="O84" s="39" t="str">
        <f>IFERROR(VLOOKUP($B84,Impacts!$B$6:$T$54,14,FALSE)*'P1'!$C305,"")</f>
        <v/>
      </c>
      <c r="P84" s="39" t="str">
        <f>IFERROR(VLOOKUP($B84,Impacts!$B$6:$T$54,15,FALSE)*'P1'!$C305,"")</f>
        <v/>
      </c>
      <c r="Q84" s="39" t="str">
        <f>IFERROR(VLOOKUP($B84,Impacts!$B$6:$T$54,16,FALSE)*'P1'!$C305,"")</f>
        <v/>
      </c>
      <c r="R84" s="39" t="str">
        <f>IFERROR(VLOOKUP($B84,Impacts!$B$6:$T$54,17,FALSE)*'P1'!$C305,"")</f>
        <v/>
      </c>
      <c r="S84" s="39" t="str">
        <f>IFERROR(VLOOKUP($B84,Impacts!$B$6:$T$54,18,FALSE)*'P1'!$C305,"")</f>
        <v/>
      </c>
      <c r="T84" s="39" t="str">
        <f>IFERROR(VLOOKUP($B84,Impacts!$B$6:$T$54,19,FALSE)*'P1'!$C305,"")</f>
        <v/>
      </c>
    </row>
    <row r="85" spans="2:20" hidden="1">
      <c r="B85" s="12" t="str">
        <f>'P1'!B306</f>
        <v>----</v>
      </c>
      <c r="C85" s="39" t="str">
        <f>IFERROR(VLOOKUP($B85,Impacts!$B$6:$T$54,2,FALSE)*'P1'!$C306,"")</f>
        <v/>
      </c>
      <c r="D85" s="39" t="str">
        <f>IFERROR(VLOOKUP($B85,Impacts!$B$6:$T$54,3,FALSE)*'P1'!$C306,"")</f>
        <v/>
      </c>
      <c r="E85" s="39" t="str">
        <f>IFERROR(VLOOKUP($B85,Impacts!$B$6:$T$54,4,FALSE)*'P1'!$C306,"")</f>
        <v/>
      </c>
      <c r="F85" s="39" t="str">
        <f>IFERROR(VLOOKUP($B85,Impacts!$B$6:$T$54,5,FALSE)*'P1'!$C306,"")</f>
        <v/>
      </c>
      <c r="G85" s="39" t="str">
        <f>IFERROR(VLOOKUP($B85,Impacts!$B$6:$T$54,6,FALSE)*'P1'!$C306,"")</f>
        <v/>
      </c>
      <c r="H85" s="39" t="str">
        <f>IFERROR(VLOOKUP($B85,Impacts!$B$6:$T$54,7,FALSE)*'P1'!$C306,"")</f>
        <v/>
      </c>
      <c r="I85" s="39" t="str">
        <f>IFERROR(VLOOKUP($B85,Impacts!$B$6:$T$54,8,FALSE)*'P1'!$C306,"")</f>
        <v/>
      </c>
      <c r="J85" s="39" t="str">
        <f>IFERROR(VLOOKUP($B85,Impacts!$B$6:$T$54,9,FALSE)*'P1'!$C306,"")</f>
        <v/>
      </c>
      <c r="K85" s="39" t="str">
        <f>IFERROR(VLOOKUP($B85,Impacts!$B$6:$T$54,10,FALSE)*'P1'!$C306,"")</f>
        <v/>
      </c>
      <c r="L85" s="39" t="str">
        <f>IFERROR(VLOOKUP($B85,Impacts!$B$6:$T$54,11,FALSE)*'P1'!$C306,"")</f>
        <v/>
      </c>
      <c r="M85" s="39" t="str">
        <f>IFERROR(VLOOKUP($B85,Impacts!$B$6:$T$54,12,FALSE)*'P1'!$C306,"")</f>
        <v/>
      </c>
      <c r="N85" s="39" t="str">
        <f>IFERROR(VLOOKUP($B85,Impacts!$B$6:$T$54,13,FALSE)*'P1'!$C306,"")</f>
        <v/>
      </c>
      <c r="O85" s="39" t="str">
        <f>IFERROR(VLOOKUP($B85,Impacts!$B$6:$T$54,14,FALSE)*'P1'!$C306,"")</f>
        <v/>
      </c>
      <c r="P85" s="39" t="str">
        <f>IFERROR(VLOOKUP($B85,Impacts!$B$6:$T$54,15,FALSE)*'P1'!$C306,"")</f>
        <v/>
      </c>
      <c r="Q85" s="39" t="str">
        <f>IFERROR(VLOOKUP($B85,Impacts!$B$6:$T$54,16,FALSE)*'P1'!$C306,"")</f>
        <v/>
      </c>
      <c r="R85" s="39" t="str">
        <f>IFERROR(VLOOKUP($B85,Impacts!$B$6:$T$54,17,FALSE)*'P1'!$C306,"")</f>
        <v/>
      </c>
      <c r="S85" s="39" t="str">
        <f>IFERROR(VLOOKUP($B85,Impacts!$B$6:$T$54,18,FALSE)*'P1'!$C306,"")</f>
        <v/>
      </c>
      <c r="T85" s="39" t="str">
        <f>IFERROR(VLOOKUP($B85,Impacts!$B$6:$T$54,19,FALSE)*'P1'!$C306,"")</f>
        <v/>
      </c>
    </row>
    <row r="86" spans="2:20" hidden="1">
      <c r="B86" s="12" t="str">
        <f>'P1'!B307</f>
        <v>----</v>
      </c>
      <c r="C86" s="39" t="str">
        <f>IFERROR(VLOOKUP($B86,Impacts!$B$6:$T$54,2,FALSE)*'P1'!$C307,"")</f>
        <v/>
      </c>
      <c r="D86" s="39" t="str">
        <f>IFERROR(VLOOKUP($B86,Impacts!$B$6:$T$54,3,FALSE)*'P1'!$C307,"")</f>
        <v/>
      </c>
      <c r="E86" s="39" t="str">
        <f>IFERROR(VLOOKUP($B86,Impacts!$B$6:$T$54,4,FALSE)*'P1'!$C307,"")</f>
        <v/>
      </c>
      <c r="F86" s="39" t="str">
        <f>IFERROR(VLOOKUP($B86,Impacts!$B$6:$T$54,5,FALSE)*'P1'!$C307,"")</f>
        <v/>
      </c>
      <c r="G86" s="39" t="str">
        <f>IFERROR(VLOOKUP($B86,Impacts!$B$6:$T$54,6,FALSE)*'P1'!$C307,"")</f>
        <v/>
      </c>
      <c r="H86" s="39" t="str">
        <f>IFERROR(VLOOKUP($B86,Impacts!$B$6:$T$54,7,FALSE)*'P1'!$C307,"")</f>
        <v/>
      </c>
      <c r="I86" s="39" t="str">
        <f>IFERROR(VLOOKUP($B86,Impacts!$B$6:$T$54,8,FALSE)*'P1'!$C307,"")</f>
        <v/>
      </c>
      <c r="J86" s="39" t="str">
        <f>IFERROR(VLOOKUP($B86,Impacts!$B$6:$T$54,9,FALSE)*'P1'!$C307,"")</f>
        <v/>
      </c>
      <c r="K86" s="39" t="str">
        <f>IFERROR(VLOOKUP($B86,Impacts!$B$6:$T$54,10,FALSE)*'P1'!$C307,"")</f>
        <v/>
      </c>
      <c r="L86" s="39" t="str">
        <f>IFERROR(VLOOKUP($B86,Impacts!$B$6:$T$54,11,FALSE)*'P1'!$C307,"")</f>
        <v/>
      </c>
      <c r="M86" s="39" t="str">
        <f>IFERROR(VLOOKUP($B86,Impacts!$B$6:$T$54,12,FALSE)*'P1'!$C307,"")</f>
        <v/>
      </c>
      <c r="N86" s="39" t="str">
        <f>IFERROR(VLOOKUP($B86,Impacts!$B$6:$T$54,13,FALSE)*'P1'!$C307,"")</f>
        <v/>
      </c>
      <c r="O86" s="39" t="str">
        <f>IFERROR(VLOOKUP($B86,Impacts!$B$6:$T$54,14,FALSE)*'P1'!$C307,"")</f>
        <v/>
      </c>
      <c r="P86" s="39" t="str">
        <f>IFERROR(VLOOKUP($B86,Impacts!$B$6:$T$54,15,FALSE)*'P1'!$C307,"")</f>
        <v/>
      </c>
      <c r="Q86" s="39" t="str">
        <f>IFERROR(VLOOKUP($B86,Impacts!$B$6:$T$54,16,FALSE)*'P1'!$C307,"")</f>
        <v/>
      </c>
      <c r="R86" s="39" t="str">
        <f>IFERROR(VLOOKUP($B86,Impacts!$B$6:$T$54,17,FALSE)*'P1'!$C307,"")</f>
        <v/>
      </c>
      <c r="S86" s="39" t="str">
        <f>IFERROR(VLOOKUP($B86,Impacts!$B$6:$T$54,18,FALSE)*'P1'!$C307,"")</f>
        <v/>
      </c>
      <c r="T86" s="39" t="str">
        <f>IFERROR(VLOOKUP($B86,Impacts!$B$6:$T$54,19,FALSE)*'P1'!$C307,"")</f>
        <v/>
      </c>
    </row>
    <row r="87" spans="2:20" hidden="1">
      <c r="B87" s="12" t="str">
        <f>'P1'!B308</f>
        <v>----</v>
      </c>
      <c r="C87" s="39" t="str">
        <f>IFERROR(VLOOKUP($B87,Impacts!$B$6:$T$54,2,FALSE)*'P1'!$C308,"")</f>
        <v/>
      </c>
      <c r="D87" s="39" t="str">
        <f>IFERROR(VLOOKUP($B87,Impacts!$B$6:$T$54,3,FALSE)*'P1'!$C308,"")</f>
        <v/>
      </c>
      <c r="E87" s="39" t="str">
        <f>IFERROR(VLOOKUP($B87,Impacts!$B$6:$T$54,4,FALSE)*'P1'!$C308,"")</f>
        <v/>
      </c>
      <c r="F87" s="39" t="str">
        <f>IFERROR(VLOOKUP($B87,Impacts!$B$6:$T$54,5,FALSE)*'P1'!$C308,"")</f>
        <v/>
      </c>
      <c r="G87" s="39" t="str">
        <f>IFERROR(VLOOKUP($B87,Impacts!$B$6:$T$54,6,FALSE)*'P1'!$C308,"")</f>
        <v/>
      </c>
      <c r="H87" s="39" t="str">
        <f>IFERROR(VLOOKUP($B87,Impacts!$B$6:$T$54,7,FALSE)*'P1'!$C308,"")</f>
        <v/>
      </c>
      <c r="I87" s="39" t="str">
        <f>IFERROR(VLOOKUP($B87,Impacts!$B$6:$T$54,8,FALSE)*'P1'!$C308,"")</f>
        <v/>
      </c>
      <c r="J87" s="39" t="str">
        <f>IFERROR(VLOOKUP($B87,Impacts!$B$6:$T$54,9,FALSE)*'P1'!$C308,"")</f>
        <v/>
      </c>
      <c r="K87" s="39" t="str">
        <f>IFERROR(VLOOKUP($B87,Impacts!$B$6:$T$54,10,FALSE)*'P1'!$C308,"")</f>
        <v/>
      </c>
      <c r="L87" s="39" t="str">
        <f>IFERROR(VLOOKUP($B87,Impacts!$B$6:$T$54,11,FALSE)*'P1'!$C308,"")</f>
        <v/>
      </c>
      <c r="M87" s="39" t="str">
        <f>IFERROR(VLOOKUP($B87,Impacts!$B$6:$T$54,12,FALSE)*'P1'!$C308,"")</f>
        <v/>
      </c>
      <c r="N87" s="39" t="str">
        <f>IFERROR(VLOOKUP($B87,Impacts!$B$6:$T$54,13,FALSE)*'P1'!$C308,"")</f>
        <v/>
      </c>
      <c r="O87" s="39" t="str">
        <f>IFERROR(VLOOKUP($B87,Impacts!$B$6:$T$54,14,FALSE)*'P1'!$C308,"")</f>
        <v/>
      </c>
      <c r="P87" s="39" t="str">
        <f>IFERROR(VLOOKUP($B87,Impacts!$B$6:$T$54,15,FALSE)*'P1'!$C308,"")</f>
        <v/>
      </c>
      <c r="Q87" s="39" t="str">
        <f>IFERROR(VLOOKUP($B87,Impacts!$B$6:$T$54,16,FALSE)*'P1'!$C308,"")</f>
        <v/>
      </c>
      <c r="R87" s="39" t="str">
        <f>IFERROR(VLOOKUP($B87,Impacts!$B$6:$T$54,17,FALSE)*'P1'!$C308,"")</f>
        <v/>
      </c>
      <c r="S87" s="39" t="str">
        <f>IFERROR(VLOOKUP($B87,Impacts!$B$6:$T$54,18,FALSE)*'P1'!$C308,"")</f>
        <v/>
      </c>
      <c r="T87" s="39" t="str">
        <f>IFERROR(VLOOKUP($B87,Impacts!$B$6:$T$54,19,FALSE)*'P1'!$C308,"")</f>
        <v/>
      </c>
    </row>
    <row r="88" spans="2:20" hidden="1">
      <c r="B88" s="12" t="str">
        <f>'P1'!B309</f>
        <v>----</v>
      </c>
      <c r="C88" s="39" t="str">
        <f>IFERROR(VLOOKUP($B88,Impacts!$B$6:$T$54,2,FALSE)*'P1'!$C309,"")</f>
        <v/>
      </c>
      <c r="D88" s="39" t="str">
        <f>IFERROR(VLOOKUP($B88,Impacts!$B$6:$T$54,3,FALSE)*'P1'!$C309,"")</f>
        <v/>
      </c>
      <c r="E88" s="39" t="str">
        <f>IFERROR(VLOOKUP($B88,Impacts!$B$6:$T$54,4,FALSE)*'P1'!$C309,"")</f>
        <v/>
      </c>
      <c r="F88" s="39" t="str">
        <f>IFERROR(VLOOKUP($B88,Impacts!$B$6:$T$54,5,FALSE)*'P1'!$C309,"")</f>
        <v/>
      </c>
      <c r="G88" s="39" t="str">
        <f>IFERROR(VLOOKUP($B88,Impacts!$B$6:$T$54,6,FALSE)*'P1'!$C309,"")</f>
        <v/>
      </c>
      <c r="H88" s="39" t="str">
        <f>IFERROR(VLOOKUP($B88,Impacts!$B$6:$T$54,7,FALSE)*'P1'!$C309,"")</f>
        <v/>
      </c>
      <c r="I88" s="39" t="str">
        <f>IFERROR(VLOOKUP($B88,Impacts!$B$6:$T$54,8,FALSE)*'P1'!$C309,"")</f>
        <v/>
      </c>
      <c r="J88" s="39" t="str">
        <f>IFERROR(VLOOKUP($B88,Impacts!$B$6:$T$54,9,FALSE)*'P1'!$C309,"")</f>
        <v/>
      </c>
      <c r="K88" s="39" t="str">
        <f>IFERROR(VLOOKUP($B88,Impacts!$B$6:$T$54,10,FALSE)*'P1'!$C309,"")</f>
        <v/>
      </c>
      <c r="L88" s="39" t="str">
        <f>IFERROR(VLOOKUP($B88,Impacts!$B$6:$T$54,11,FALSE)*'P1'!$C309,"")</f>
        <v/>
      </c>
      <c r="M88" s="39" t="str">
        <f>IFERROR(VLOOKUP($B88,Impacts!$B$6:$T$54,12,FALSE)*'P1'!$C309,"")</f>
        <v/>
      </c>
      <c r="N88" s="39" t="str">
        <f>IFERROR(VLOOKUP($B88,Impacts!$B$6:$T$54,13,FALSE)*'P1'!$C309,"")</f>
        <v/>
      </c>
      <c r="O88" s="39" t="str">
        <f>IFERROR(VLOOKUP($B88,Impacts!$B$6:$T$54,14,FALSE)*'P1'!$C309,"")</f>
        <v/>
      </c>
      <c r="P88" s="39" t="str">
        <f>IFERROR(VLOOKUP($B88,Impacts!$B$6:$T$54,15,FALSE)*'P1'!$C309,"")</f>
        <v/>
      </c>
      <c r="Q88" s="39" t="str">
        <f>IFERROR(VLOOKUP($B88,Impacts!$B$6:$T$54,16,FALSE)*'P1'!$C309,"")</f>
        <v/>
      </c>
      <c r="R88" s="39" t="str">
        <f>IFERROR(VLOOKUP($B88,Impacts!$B$6:$T$54,17,FALSE)*'P1'!$C309,"")</f>
        <v/>
      </c>
      <c r="S88" s="39" t="str">
        <f>IFERROR(VLOOKUP($B88,Impacts!$B$6:$T$54,18,FALSE)*'P1'!$C309,"")</f>
        <v/>
      </c>
      <c r="T88" s="39" t="str">
        <f>IFERROR(VLOOKUP($B88,Impacts!$B$6:$T$54,19,FALSE)*'P1'!$C309,"")</f>
        <v/>
      </c>
    </row>
    <row r="89" spans="2:20" hidden="1">
      <c r="B89" s="12" t="str">
        <f>'P1'!B310</f>
        <v>----</v>
      </c>
      <c r="C89" s="39" t="str">
        <f>IFERROR(VLOOKUP($B89,Impacts!$B$6:$T$54,2,FALSE)*'P1'!$C310,"")</f>
        <v/>
      </c>
      <c r="D89" s="39" t="str">
        <f>IFERROR(VLOOKUP($B89,Impacts!$B$6:$T$54,3,FALSE)*'P1'!$C310,"")</f>
        <v/>
      </c>
      <c r="E89" s="39" t="str">
        <f>IFERROR(VLOOKUP($B89,Impacts!$B$6:$T$54,4,FALSE)*'P1'!$C310,"")</f>
        <v/>
      </c>
      <c r="F89" s="39" t="str">
        <f>IFERROR(VLOOKUP($B89,Impacts!$B$6:$T$54,5,FALSE)*'P1'!$C310,"")</f>
        <v/>
      </c>
      <c r="G89" s="39" t="str">
        <f>IFERROR(VLOOKUP($B89,Impacts!$B$6:$T$54,6,FALSE)*'P1'!$C310,"")</f>
        <v/>
      </c>
      <c r="H89" s="39" t="str">
        <f>IFERROR(VLOOKUP($B89,Impacts!$B$6:$T$54,7,FALSE)*'P1'!$C310,"")</f>
        <v/>
      </c>
      <c r="I89" s="39" t="str">
        <f>IFERROR(VLOOKUP($B89,Impacts!$B$6:$T$54,8,FALSE)*'P1'!$C310,"")</f>
        <v/>
      </c>
      <c r="J89" s="39" t="str">
        <f>IFERROR(VLOOKUP($B89,Impacts!$B$6:$T$54,9,FALSE)*'P1'!$C310,"")</f>
        <v/>
      </c>
      <c r="K89" s="39" t="str">
        <f>IFERROR(VLOOKUP($B89,Impacts!$B$6:$T$54,10,FALSE)*'P1'!$C310,"")</f>
        <v/>
      </c>
      <c r="L89" s="39" t="str">
        <f>IFERROR(VLOOKUP($B89,Impacts!$B$6:$T$54,11,FALSE)*'P1'!$C310,"")</f>
        <v/>
      </c>
      <c r="M89" s="39" t="str">
        <f>IFERROR(VLOOKUP($B89,Impacts!$B$6:$T$54,12,FALSE)*'P1'!$C310,"")</f>
        <v/>
      </c>
      <c r="N89" s="39" t="str">
        <f>IFERROR(VLOOKUP($B89,Impacts!$B$6:$T$54,13,FALSE)*'P1'!$C310,"")</f>
        <v/>
      </c>
      <c r="O89" s="39" t="str">
        <f>IFERROR(VLOOKUP($B89,Impacts!$B$6:$T$54,14,FALSE)*'P1'!$C310,"")</f>
        <v/>
      </c>
      <c r="P89" s="39" t="str">
        <f>IFERROR(VLOOKUP($B89,Impacts!$B$6:$T$54,15,FALSE)*'P1'!$C310,"")</f>
        <v/>
      </c>
      <c r="Q89" s="39" t="str">
        <f>IFERROR(VLOOKUP($B89,Impacts!$B$6:$T$54,16,FALSE)*'P1'!$C310,"")</f>
        <v/>
      </c>
      <c r="R89" s="39" t="str">
        <f>IFERROR(VLOOKUP($B89,Impacts!$B$6:$T$54,17,FALSE)*'P1'!$C310,"")</f>
        <v/>
      </c>
      <c r="S89" s="39" t="str">
        <f>IFERROR(VLOOKUP($B89,Impacts!$B$6:$T$54,18,FALSE)*'P1'!$C310,"")</f>
        <v/>
      </c>
      <c r="T89" s="39" t="str">
        <f>IFERROR(VLOOKUP($B89,Impacts!$B$6:$T$54,19,FALSE)*'P1'!$C310,"")</f>
        <v/>
      </c>
    </row>
    <row r="90" spans="2:20" hidden="1">
      <c r="B90" s="12" t="str">
        <f>'P1'!B311</f>
        <v>----</v>
      </c>
      <c r="C90" s="39" t="str">
        <f>IFERROR(VLOOKUP($B90,Impacts!$B$6:$T$54,2,FALSE)*'P1'!$C311,"")</f>
        <v/>
      </c>
      <c r="D90" s="39" t="str">
        <f>IFERROR(VLOOKUP($B90,Impacts!$B$6:$T$54,3,FALSE)*'P1'!$C311,"")</f>
        <v/>
      </c>
      <c r="E90" s="39" t="str">
        <f>IFERROR(VLOOKUP($B90,Impacts!$B$6:$T$54,4,FALSE)*'P1'!$C311,"")</f>
        <v/>
      </c>
      <c r="F90" s="39" t="str">
        <f>IFERROR(VLOOKUP($B90,Impacts!$B$6:$T$54,5,FALSE)*'P1'!$C311,"")</f>
        <v/>
      </c>
      <c r="G90" s="39" t="str">
        <f>IFERROR(VLOOKUP($B90,Impacts!$B$6:$T$54,6,FALSE)*'P1'!$C311,"")</f>
        <v/>
      </c>
      <c r="H90" s="39" t="str">
        <f>IFERROR(VLOOKUP($B90,Impacts!$B$6:$T$54,7,FALSE)*'P1'!$C311,"")</f>
        <v/>
      </c>
      <c r="I90" s="39" t="str">
        <f>IFERROR(VLOOKUP($B90,Impacts!$B$6:$T$54,8,FALSE)*'P1'!$C311,"")</f>
        <v/>
      </c>
      <c r="J90" s="39" t="str">
        <f>IFERROR(VLOOKUP($B90,Impacts!$B$6:$T$54,9,FALSE)*'P1'!$C311,"")</f>
        <v/>
      </c>
      <c r="K90" s="39" t="str">
        <f>IFERROR(VLOOKUP($B90,Impacts!$B$6:$T$54,10,FALSE)*'P1'!$C311,"")</f>
        <v/>
      </c>
      <c r="L90" s="39" t="str">
        <f>IFERROR(VLOOKUP($B90,Impacts!$B$6:$T$54,11,FALSE)*'P1'!$C311,"")</f>
        <v/>
      </c>
      <c r="M90" s="39" t="str">
        <f>IFERROR(VLOOKUP($B90,Impacts!$B$6:$T$54,12,FALSE)*'P1'!$C311,"")</f>
        <v/>
      </c>
      <c r="N90" s="39" t="str">
        <f>IFERROR(VLOOKUP($B90,Impacts!$B$6:$T$54,13,FALSE)*'P1'!$C311,"")</f>
        <v/>
      </c>
      <c r="O90" s="39" t="str">
        <f>IFERROR(VLOOKUP($B90,Impacts!$B$6:$T$54,14,FALSE)*'P1'!$C311,"")</f>
        <v/>
      </c>
      <c r="P90" s="39" t="str">
        <f>IFERROR(VLOOKUP($B90,Impacts!$B$6:$T$54,15,FALSE)*'P1'!$C311,"")</f>
        <v/>
      </c>
      <c r="Q90" s="39" t="str">
        <f>IFERROR(VLOOKUP($B90,Impacts!$B$6:$T$54,16,FALSE)*'P1'!$C311,"")</f>
        <v/>
      </c>
      <c r="R90" s="39" t="str">
        <f>IFERROR(VLOOKUP($B90,Impacts!$B$6:$T$54,17,FALSE)*'P1'!$C311,"")</f>
        <v/>
      </c>
      <c r="S90" s="39" t="str">
        <f>IFERROR(VLOOKUP($B90,Impacts!$B$6:$T$54,18,FALSE)*'P1'!$C311,"")</f>
        <v/>
      </c>
      <c r="T90" s="39" t="str">
        <f>IFERROR(VLOOKUP($B90,Impacts!$B$6:$T$54,19,FALSE)*'P1'!$C311,"")</f>
        <v/>
      </c>
    </row>
    <row r="91" spans="2:20" hidden="1">
      <c r="B91" s="12" t="str">
        <f>'P1'!B312</f>
        <v>----</v>
      </c>
      <c r="C91" s="39" t="str">
        <f>IFERROR(VLOOKUP($B91,Impacts!$B$6:$T$54,2,FALSE)*'P1'!$C312,"")</f>
        <v/>
      </c>
      <c r="D91" s="39" t="str">
        <f>IFERROR(VLOOKUP($B91,Impacts!$B$6:$T$54,3,FALSE)*'P1'!$C312,"")</f>
        <v/>
      </c>
      <c r="E91" s="39" t="str">
        <f>IFERROR(VLOOKUP($B91,Impacts!$B$6:$T$54,4,FALSE)*'P1'!$C312,"")</f>
        <v/>
      </c>
      <c r="F91" s="39" t="str">
        <f>IFERROR(VLOOKUP($B91,Impacts!$B$6:$T$54,5,FALSE)*'P1'!$C312,"")</f>
        <v/>
      </c>
      <c r="G91" s="39" t="str">
        <f>IFERROR(VLOOKUP($B91,Impacts!$B$6:$T$54,6,FALSE)*'P1'!$C312,"")</f>
        <v/>
      </c>
      <c r="H91" s="39" t="str">
        <f>IFERROR(VLOOKUP($B91,Impacts!$B$6:$T$54,7,FALSE)*'P1'!$C312,"")</f>
        <v/>
      </c>
      <c r="I91" s="39" t="str">
        <f>IFERROR(VLOOKUP($B91,Impacts!$B$6:$T$54,8,FALSE)*'P1'!$C312,"")</f>
        <v/>
      </c>
      <c r="J91" s="39" t="str">
        <f>IFERROR(VLOOKUP($B91,Impacts!$B$6:$T$54,9,FALSE)*'P1'!$C312,"")</f>
        <v/>
      </c>
      <c r="K91" s="39" t="str">
        <f>IFERROR(VLOOKUP($B91,Impacts!$B$6:$T$54,10,FALSE)*'P1'!$C312,"")</f>
        <v/>
      </c>
      <c r="L91" s="39" t="str">
        <f>IFERROR(VLOOKUP($B91,Impacts!$B$6:$T$54,11,FALSE)*'P1'!$C312,"")</f>
        <v/>
      </c>
      <c r="M91" s="39" t="str">
        <f>IFERROR(VLOOKUP($B91,Impacts!$B$6:$T$54,12,FALSE)*'P1'!$C312,"")</f>
        <v/>
      </c>
      <c r="N91" s="39" t="str">
        <f>IFERROR(VLOOKUP($B91,Impacts!$B$6:$T$54,13,FALSE)*'P1'!$C312,"")</f>
        <v/>
      </c>
      <c r="O91" s="39" t="str">
        <f>IFERROR(VLOOKUP($B91,Impacts!$B$6:$T$54,14,FALSE)*'P1'!$C312,"")</f>
        <v/>
      </c>
      <c r="P91" s="39" t="str">
        <f>IFERROR(VLOOKUP($B91,Impacts!$B$6:$T$54,15,FALSE)*'P1'!$C312,"")</f>
        <v/>
      </c>
      <c r="Q91" s="39" t="str">
        <f>IFERROR(VLOOKUP($B91,Impacts!$B$6:$T$54,16,FALSE)*'P1'!$C312,"")</f>
        <v/>
      </c>
      <c r="R91" s="39" t="str">
        <f>IFERROR(VLOOKUP($B91,Impacts!$B$6:$T$54,17,FALSE)*'P1'!$C312,"")</f>
        <v/>
      </c>
      <c r="S91" s="39" t="str">
        <f>IFERROR(VLOOKUP($B91,Impacts!$B$6:$T$54,18,FALSE)*'P1'!$C312,"")</f>
        <v/>
      </c>
      <c r="T91" s="39" t="str">
        <f>IFERROR(VLOOKUP($B91,Impacts!$B$6:$T$54,19,FALSE)*'P1'!$C312,"")</f>
        <v/>
      </c>
    </row>
    <row r="92" spans="2:20" hidden="1">
      <c r="B92" s="12" t="str">
        <f>'P1'!B313</f>
        <v>----</v>
      </c>
      <c r="C92" s="39" t="str">
        <f>IFERROR(VLOOKUP($B92,Impacts!$B$6:$T$54,2,FALSE)*'P1'!$C313,"")</f>
        <v/>
      </c>
      <c r="D92" s="39" t="str">
        <f>IFERROR(VLOOKUP($B92,Impacts!$B$6:$T$54,3,FALSE)*'P1'!$C313,"")</f>
        <v/>
      </c>
      <c r="E92" s="39" t="str">
        <f>IFERROR(VLOOKUP($B92,Impacts!$B$6:$T$54,4,FALSE)*'P1'!$C313,"")</f>
        <v/>
      </c>
      <c r="F92" s="39" t="str">
        <f>IFERROR(VLOOKUP($B92,Impacts!$B$6:$T$54,5,FALSE)*'P1'!$C313,"")</f>
        <v/>
      </c>
      <c r="G92" s="39" t="str">
        <f>IFERROR(VLOOKUP($B92,Impacts!$B$6:$T$54,6,FALSE)*'P1'!$C313,"")</f>
        <v/>
      </c>
      <c r="H92" s="39" t="str">
        <f>IFERROR(VLOOKUP($B92,Impacts!$B$6:$T$54,7,FALSE)*'P1'!$C313,"")</f>
        <v/>
      </c>
      <c r="I92" s="39" t="str">
        <f>IFERROR(VLOOKUP($B92,Impacts!$B$6:$T$54,8,FALSE)*'P1'!$C313,"")</f>
        <v/>
      </c>
      <c r="J92" s="39" t="str">
        <f>IFERROR(VLOOKUP($B92,Impacts!$B$6:$T$54,9,FALSE)*'P1'!$C313,"")</f>
        <v/>
      </c>
      <c r="K92" s="39" t="str">
        <f>IFERROR(VLOOKUP($B92,Impacts!$B$6:$T$54,10,FALSE)*'P1'!$C313,"")</f>
        <v/>
      </c>
      <c r="L92" s="39" t="str">
        <f>IFERROR(VLOOKUP($B92,Impacts!$B$6:$T$54,11,FALSE)*'P1'!$C313,"")</f>
        <v/>
      </c>
      <c r="M92" s="39" t="str">
        <f>IFERROR(VLOOKUP($B92,Impacts!$B$6:$T$54,12,FALSE)*'P1'!$C313,"")</f>
        <v/>
      </c>
      <c r="N92" s="39" t="str">
        <f>IFERROR(VLOOKUP($B92,Impacts!$B$6:$T$54,13,FALSE)*'P1'!$C313,"")</f>
        <v/>
      </c>
      <c r="O92" s="39" t="str">
        <f>IFERROR(VLOOKUP($B92,Impacts!$B$6:$T$54,14,FALSE)*'P1'!$C313,"")</f>
        <v/>
      </c>
      <c r="P92" s="39" t="str">
        <f>IFERROR(VLOOKUP($B92,Impacts!$B$6:$T$54,15,FALSE)*'P1'!$C313,"")</f>
        <v/>
      </c>
      <c r="Q92" s="39" t="str">
        <f>IFERROR(VLOOKUP($B92,Impacts!$B$6:$T$54,16,FALSE)*'P1'!$C313,"")</f>
        <v/>
      </c>
      <c r="R92" s="39" t="str">
        <f>IFERROR(VLOOKUP($B92,Impacts!$B$6:$T$54,17,FALSE)*'P1'!$C313,"")</f>
        <v/>
      </c>
      <c r="S92" s="39" t="str">
        <f>IFERROR(VLOOKUP($B92,Impacts!$B$6:$T$54,18,FALSE)*'P1'!$C313,"")</f>
        <v/>
      </c>
      <c r="T92" s="39" t="str">
        <f>IFERROR(VLOOKUP($B92,Impacts!$B$6:$T$54,19,FALSE)*'P1'!$C313,"")</f>
        <v/>
      </c>
    </row>
    <row r="93" spans="2:20" hidden="1">
      <c r="B93" s="12" t="str">
        <f>'P1'!B314</f>
        <v>----</v>
      </c>
      <c r="C93" s="39" t="str">
        <f>IFERROR(VLOOKUP($B93,Impacts!$B$6:$T$54,2,FALSE)*'P1'!$C314,"")</f>
        <v/>
      </c>
      <c r="D93" s="39" t="str">
        <f>IFERROR(VLOOKUP($B93,Impacts!$B$6:$T$54,3,FALSE)*'P1'!$C314,"")</f>
        <v/>
      </c>
      <c r="E93" s="39" t="str">
        <f>IFERROR(VLOOKUP($B93,Impacts!$B$6:$T$54,4,FALSE)*'P1'!$C314,"")</f>
        <v/>
      </c>
      <c r="F93" s="39" t="str">
        <f>IFERROR(VLOOKUP($B93,Impacts!$B$6:$T$54,5,FALSE)*'P1'!$C314,"")</f>
        <v/>
      </c>
      <c r="G93" s="39" t="str">
        <f>IFERROR(VLOOKUP($B93,Impacts!$B$6:$T$54,6,FALSE)*'P1'!$C314,"")</f>
        <v/>
      </c>
      <c r="H93" s="39" t="str">
        <f>IFERROR(VLOOKUP($B93,Impacts!$B$6:$T$54,7,FALSE)*'P1'!$C314,"")</f>
        <v/>
      </c>
      <c r="I93" s="39" t="str">
        <f>IFERROR(VLOOKUP($B93,Impacts!$B$6:$T$54,8,FALSE)*'P1'!$C314,"")</f>
        <v/>
      </c>
      <c r="J93" s="39" t="str">
        <f>IFERROR(VLOOKUP($B93,Impacts!$B$6:$T$54,9,FALSE)*'P1'!$C314,"")</f>
        <v/>
      </c>
      <c r="K93" s="39" t="str">
        <f>IFERROR(VLOOKUP($B93,Impacts!$B$6:$T$54,10,FALSE)*'P1'!$C314,"")</f>
        <v/>
      </c>
      <c r="L93" s="39" t="str">
        <f>IFERROR(VLOOKUP($B93,Impacts!$B$6:$T$54,11,FALSE)*'P1'!$C314,"")</f>
        <v/>
      </c>
      <c r="M93" s="39" t="str">
        <f>IFERROR(VLOOKUP($B93,Impacts!$B$6:$T$54,12,FALSE)*'P1'!$C314,"")</f>
        <v/>
      </c>
      <c r="N93" s="39" t="str">
        <f>IFERROR(VLOOKUP($B93,Impacts!$B$6:$T$54,13,FALSE)*'P1'!$C314,"")</f>
        <v/>
      </c>
      <c r="O93" s="39" t="str">
        <f>IFERROR(VLOOKUP($B93,Impacts!$B$6:$T$54,14,FALSE)*'P1'!$C314,"")</f>
        <v/>
      </c>
      <c r="P93" s="39" t="str">
        <f>IFERROR(VLOOKUP($B93,Impacts!$B$6:$T$54,15,FALSE)*'P1'!$C314,"")</f>
        <v/>
      </c>
      <c r="Q93" s="39" t="str">
        <f>IFERROR(VLOOKUP($B93,Impacts!$B$6:$T$54,16,FALSE)*'P1'!$C314,"")</f>
        <v/>
      </c>
      <c r="R93" s="39" t="str">
        <f>IFERROR(VLOOKUP($B93,Impacts!$B$6:$T$54,17,FALSE)*'P1'!$C314,"")</f>
        <v/>
      </c>
      <c r="S93" s="39" t="str">
        <f>IFERROR(VLOOKUP($B93,Impacts!$B$6:$T$54,18,FALSE)*'P1'!$C314,"")</f>
        <v/>
      </c>
      <c r="T93" s="39" t="str">
        <f>IFERROR(VLOOKUP($B93,Impacts!$B$6:$T$54,19,FALSE)*'P1'!$C314,"")</f>
        <v/>
      </c>
    </row>
    <row r="94" spans="2:20" hidden="1">
      <c r="B94" s="12" t="str">
        <f>'P1'!B315</f>
        <v>----</v>
      </c>
      <c r="C94" s="39" t="str">
        <f>IFERROR(VLOOKUP($B94,Impacts!$B$6:$T$54,2,FALSE)*'P1'!$C315,"")</f>
        <v/>
      </c>
      <c r="D94" s="39" t="str">
        <f>IFERROR(VLOOKUP($B94,Impacts!$B$6:$T$54,3,FALSE)*'P1'!$C315,"")</f>
        <v/>
      </c>
      <c r="E94" s="39" t="str">
        <f>IFERROR(VLOOKUP($B94,Impacts!$B$6:$T$54,4,FALSE)*'P1'!$C315,"")</f>
        <v/>
      </c>
      <c r="F94" s="39" t="str">
        <f>IFERROR(VLOOKUP($B94,Impacts!$B$6:$T$54,5,FALSE)*'P1'!$C315,"")</f>
        <v/>
      </c>
      <c r="G94" s="39" t="str">
        <f>IFERROR(VLOOKUP($B94,Impacts!$B$6:$T$54,6,FALSE)*'P1'!$C315,"")</f>
        <v/>
      </c>
      <c r="H94" s="39" t="str">
        <f>IFERROR(VLOOKUP($B94,Impacts!$B$6:$T$54,7,FALSE)*'P1'!$C315,"")</f>
        <v/>
      </c>
      <c r="I94" s="39" t="str">
        <f>IFERROR(VLOOKUP($B94,Impacts!$B$6:$T$54,8,FALSE)*'P1'!$C315,"")</f>
        <v/>
      </c>
      <c r="J94" s="39" t="str">
        <f>IFERROR(VLOOKUP($B94,Impacts!$B$6:$T$54,9,FALSE)*'P1'!$C315,"")</f>
        <v/>
      </c>
      <c r="K94" s="39" t="str">
        <f>IFERROR(VLOOKUP($B94,Impacts!$B$6:$T$54,10,FALSE)*'P1'!$C315,"")</f>
        <v/>
      </c>
      <c r="L94" s="39" t="str">
        <f>IFERROR(VLOOKUP($B94,Impacts!$B$6:$T$54,11,FALSE)*'P1'!$C315,"")</f>
        <v/>
      </c>
      <c r="M94" s="39" t="str">
        <f>IFERROR(VLOOKUP($B94,Impacts!$B$6:$T$54,12,FALSE)*'P1'!$C315,"")</f>
        <v/>
      </c>
      <c r="N94" s="39" t="str">
        <f>IFERROR(VLOOKUP($B94,Impacts!$B$6:$T$54,13,FALSE)*'P1'!$C315,"")</f>
        <v/>
      </c>
      <c r="O94" s="39" t="str">
        <f>IFERROR(VLOOKUP($B94,Impacts!$B$6:$T$54,14,FALSE)*'P1'!$C315,"")</f>
        <v/>
      </c>
      <c r="P94" s="39" t="str">
        <f>IFERROR(VLOOKUP($B94,Impacts!$B$6:$T$54,15,FALSE)*'P1'!$C315,"")</f>
        <v/>
      </c>
      <c r="Q94" s="39" t="str">
        <f>IFERROR(VLOOKUP($B94,Impacts!$B$6:$T$54,16,FALSE)*'P1'!$C315,"")</f>
        <v/>
      </c>
      <c r="R94" s="39" t="str">
        <f>IFERROR(VLOOKUP($B94,Impacts!$B$6:$T$54,17,FALSE)*'P1'!$C315,"")</f>
        <v/>
      </c>
      <c r="S94" s="39" t="str">
        <f>IFERROR(VLOOKUP($B94,Impacts!$B$6:$T$54,18,FALSE)*'P1'!$C315,"")</f>
        <v/>
      </c>
      <c r="T94" s="39" t="str">
        <f>IFERROR(VLOOKUP($B94,Impacts!$B$6:$T$54,19,FALSE)*'P1'!$C315,"")</f>
        <v/>
      </c>
    </row>
    <row r="95" spans="2:20" hidden="1">
      <c r="B95" s="12" t="str">
        <f>'P1'!B316</f>
        <v>----</v>
      </c>
      <c r="C95" s="39" t="str">
        <f>IFERROR(VLOOKUP($B95,Impacts!$B$6:$T$54,2,FALSE)*'P1'!$C316,"")</f>
        <v/>
      </c>
      <c r="D95" s="39" t="str">
        <f>IFERROR(VLOOKUP($B95,Impacts!$B$6:$T$54,3,FALSE)*'P1'!$C316,"")</f>
        <v/>
      </c>
      <c r="E95" s="39" t="str">
        <f>IFERROR(VLOOKUP($B95,Impacts!$B$6:$T$54,4,FALSE)*'P1'!$C316,"")</f>
        <v/>
      </c>
      <c r="F95" s="39" t="str">
        <f>IFERROR(VLOOKUP($B95,Impacts!$B$6:$T$54,5,FALSE)*'P1'!$C316,"")</f>
        <v/>
      </c>
      <c r="G95" s="39" t="str">
        <f>IFERROR(VLOOKUP($B95,Impacts!$B$6:$T$54,6,FALSE)*'P1'!$C316,"")</f>
        <v/>
      </c>
      <c r="H95" s="39" t="str">
        <f>IFERROR(VLOOKUP($B95,Impacts!$B$6:$T$54,7,FALSE)*'P1'!$C316,"")</f>
        <v/>
      </c>
      <c r="I95" s="39" t="str">
        <f>IFERROR(VLOOKUP($B95,Impacts!$B$6:$T$54,8,FALSE)*'P1'!$C316,"")</f>
        <v/>
      </c>
      <c r="J95" s="39" t="str">
        <f>IFERROR(VLOOKUP($B95,Impacts!$B$6:$T$54,9,FALSE)*'P1'!$C316,"")</f>
        <v/>
      </c>
      <c r="K95" s="39" t="str">
        <f>IFERROR(VLOOKUP($B95,Impacts!$B$6:$T$54,10,FALSE)*'P1'!$C316,"")</f>
        <v/>
      </c>
      <c r="L95" s="39" t="str">
        <f>IFERROR(VLOOKUP($B95,Impacts!$B$6:$T$54,11,FALSE)*'P1'!$C316,"")</f>
        <v/>
      </c>
      <c r="M95" s="39" t="str">
        <f>IFERROR(VLOOKUP($B95,Impacts!$B$6:$T$54,12,FALSE)*'P1'!$C316,"")</f>
        <v/>
      </c>
      <c r="N95" s="39" t="str">
        <f>IFERROR(VLOOKUP($B95,Impacts!$B$6:$T$54,13,FALSE)*'P1'!$C316,"")</f>
        <v/>
      </c>
      <c r="O95" s="39" t="str">
        <f>IFERROR(VLOOKUP($B95,Impacts!$B$6:$T$54,14,FALSE)*'P1'!$C316,"")</f>
        <v/>
      </c>
      <c r="P95" s="39" t="str">
        <f>IFERROR(VLOOKUP($B95,Impacts!$B$6:$T$54,15,FALSE)*'P1'!$C316,"")</f>
        <v/>
      </c>
      <c r="Q95" s="39" t="str">
        <f>IFERROR(VLOOKUP($B95,Impacts!$B$6:$T$54,16,FALSE)*'P1'!$C316,"")</f>
        <v/>
      </c>
      <c r="R95" s="39" t="str">
        <f>IFERROR(VLOOKUP($B95,Impacts!$B$6:$T$54,17,FALSE)*'P1'!$C316,"")</f>
        <v/>
      </c>
      <c r="S95" s="39" t="str">
        <f>IFERROR(VLOOKUP($B95,Impacts!$B$6:$T$54,18,FALSE)*'P1'!$C316,"")</f>
        <v/>
      </c>
      <c r="T95" s="39" t="str">
        <f>IFERROR(VLOOKUP($B95,Impacts!$B$6:$T$54,19,FALSE)*'P1'!$C316,"")</f>
        <v/>
      </c>
    </row>
    <row r="96" spans="2:20" hidden="1">
      <c r="B96" s="53" t="str">
        <f>'P1'!B317</f>
        <v>----</v>
      </c>
      <c r="C96" s="39" t="str">
        <f>IFERROR(VLOOKUP($B96,Impacts!$B$6:$T$54,2,FALSE)*'P1'!$C317,"")</f>
        <v/>
      </c>
      <c r="D96" s="39" t="str">
        <f>IFERROR(VLOOKUP($B96,Impacts!$B$6:$T$54,3,FALSE)*'P1'!$C317,"")</f>
        <v/>
      </c>
      <c r="E96" s="39" t="str">
        <f>IFERROR(VLOOKUP($B96,Impacts!$B$6:$T$54,4,FALSE)*'P1'!$C317,"")</f>
        <v/>
      </c>
      <c r="F96" s="39" t="str">
        <f>IFERROR(VLOOKUP($B96,Impacts!$B$6:$T$54,5,FALSE)*'P1'!$C317,"")</f>
        <v/>
      </c>
      <c r="G96" s="39" t="str">
        <f>IFERROR(VLOOKUP($B96,Impacts!$B$6:$T$54,6,FALSE)*'P1'!$C317,"")</f>
        <v/>
      </c>
      <c r="H96" s="39" t="str">
        <f>IFERROR(VLOOKUP($B96,Impacts!$B$6:$T$54,7,FALSE)*'P1'!$C317,"")</f>
        <v/>
      </c>
      <c r="I96" s="39" t="str">
        <f>IFERROR(VLOOKUP($B96,Impacts!$B$6:$T$54,8,FALSE)*'P1'!$C317,"")</f>
        <v/>
      </c>
      <c r="J96" s="39" t="str">
        <f>IFERROR(VLOOKUP($B96,Impacts!$B$6:$T$54,9,FALSE)*'P1'!$C317,"")</f>
        <v/>
      </c>
      <c r="K96" s="39" t="str">
        <f>IFERROR(VLOOKUP($B96,Impacts!$B$6:$T$54,10,FALSE)*'P1'!$C317,"")</f>
        <v/>
      </c>
      <c r="L96" s="39" t="str">
        <f>IFERROR(VLOOKUP($B96,Impacts!$B$6:$T$54,11,FALSE)*'P1'!$C317,"")</f>
        <v/>
      </c>
      <c r="M96" s="39" t="str">
        <f>IFERROR(VLOOKUP($B96,Impacts!$B$6:$T$54,12,FALSE)*'P1'!$C317,"")</f>
        <v/>
      </c>
      <c r="N96" s="39" t="str">
        <f>IFERROR(VLOOKUP($B96,Impacts!$B$6:$T$54,13,FALSE)*'P1'!$C317,"")</f>
        <v/>
      </c>
      <c r="O96" s="39" t="str">
        <f>IFERROR(VLOOKUP($B96,Impacts!$B$6:$T$54,14,FALSE)*'P1'!$C317,"")</f>
        <v/>
      </c>
      <c r="P96" s="39" t="str">
        <f>IFERROR(VLOOKUP($B96,Impacts!$B$6:$T$54,15,FALSE)*'P1'!$C317,"")</f>
        <v/>
      </c>
      <c r="Q96" s="39" t="str">
        <f>IFERROR(VLOOKUP($B96,Impacts!$B$6:$T$54,16,FALSE)*'P1'!$C317,"")</f>
        <v/>
      </c>
      <c r="R96" s="39" t="str">
        <f>IFERROR(VLOOKUP($B96,Impacts!$B$6:$T$54,17,FALSE)*'P1'!$C317,"")</f>
        <v/>
      </c>
      <c r="S96" s="39" t="str">
        <f>IFERROR(VLOOKUP($B96,Impacts!$B$6:$T$54,18,FALSE)*'P1'!$C317,"")</f>
        <v/>
      </c>
      <c r="T96" s="39" t="str">
        <f>IFERROR(VLOOKUP($B96,Impacts!$B$6:$T$54,19,FALSE)*'P1'!$C317,"")</f>
        <v/>
      </c>
    </row>
    <row r="97" spans="2:20">
      <c r="B97" s="53" t="s">
        <v>49</v>
      </c>
      <c r="C97" s="58">
        <f>SUM(C6:C96)</f>
        <v>2.0108942573641396E-2</v>
      </c>
      <c r="D97" s="58">
        <f t="shared" ref="D97:T97" si="0">SUM(D6:D96)</f>
        <v>2.1742130588534185</v>
      </c>
      <c r="E97" s="58">
        <f t="shared" si="0"/>
        <v>3.1282980773828699</v>
      </c>
      <c r="F97" s="58">
        <f t="shared" si="0"/>
        <v>4.8419147987212351E-3</v>
      </c>
      <c r="G97" s="58">
        <f t="shared" si="0"/>
        <v>5.3426273999962755</v>
      </c>
      <c r="H97" s="58">
        <f t="shared" si="0"/>
        <v>0.61685771539233325</v>
      </c>
      <c r="I97" s="58">
        <f t="shared" si="0"/>
        <v>47.41417743615002</v>
      </c>
      <c r="J97" s="58">
        <f t="shared" si="0"/>
        <v>0.38615203378599472</v>
      </c>
      <c r="K97" s="58">
        <f t="shared" si="0"/>
        <v>1.1065545063940287</v>
      </c>
      <c r="L97" s="58">
        <f t="shared" si="0"/>
        <v>3.9891437801003486</v>
      </c>
      <c r="M97" s="58">
        <f t="shared" si="0"/>
        <v>1.6845555128058157E-3</v>
      </c>
      <c r="N97" s="58">
        <f t="shared" si="0"/>
        <v>0.14804468421806857</v>
      </c>
      <c r="O97" s="58">
        <f t="shared" si="0"/>
        <v>1.7891155965394014E-2</v>
      </c>
      <c r="P97" s="58">
        <f t="shared" si="0"/>
        <v>1.8479374634580572E-2</v>
      </c>
      <c r="Q97" s="58">
        <f t="shared" si="0"/>
        <v>9.9982399271785121E-6</v>
      </c>
      <c r="R97" s="58">
        <f t="shared" si="0"/>
        <v>5.5868141166290207E-2</v>
      </c>
      <c r="S97" s="58">
        <f t="shared" si="0"/>
        <v>272.65062163781198</v>
      </c>
      <c r="T97" s="58">
        <f t="shared" si="0"/>
        <v>0.19005137360994515</v>
      </c>
    </row>
    <row r="98" spans="2:20">
      <c r="B98" s="71"/>
      <c r="C98" s="72"/>
      <c r="D98" s="72"/>
      <c r="E98" s="72"/>
      <c r="F98" s="72"/>
      <c r="G98" s="72"/>
      <c r="H98" s="72"/>
      <c r="I98" s="72"/>
      <c r="J98" s="72"/>
      <c r="K98" s="72"/>
      <c r="L98" s="72"/>
      <c r="M98" s="72"/>
      <c r="N98" s="72"/>
      <c r="O98" s="72"/>
      <c r="P98" s="72"/>
      <c r="Q98" s="72"/>
      <c r="R98" s="72"/>
      <c r="S98" s="72"/>
      <c r="T98" s="72"/>
    </row>
    <row r="99" spans="2:20" ht="25.5">
      <c r="B99" s="2" t="s">
        <v>52</v>
      </c>
    </row>
    <row r="101" spans="2:20" ht="60">
      <c r="B101" s="59" t="s">
        <v>71</v>
      </c>
      <c r="C101" s="61" t="s">
        <v>72</v>
      </c>
      <c r="D101" s="62" t="s">
        <v>73</v>
      </c>
      <c r="E101" s="62" t="s">
        <v>74</v>
      </c>
      <c r="F101" s="62" t="s">
        <v>75</v>
      </c>
      <c r="G101" s="62" t="s">
        <v>76</v>
      </c>
      <c r="H101" s="62" t="s">
        <v>77</v>
      </c>
      <c r="I101" s="62" t="s">
        <v>78</v>
      </c>
      <c r="J101" s="62" t="s">
        <v>79</v>
      </c>
      <c r="K101" s="62" t="s">
        <v>80</v>
      </c>
      <c r="L101" s="62" t="s">
        <v>81</v>
      </c>
      <c r="M101" s="62" t="s">
        <v>82</v>
      </c>
      <c r="N101" s="62" t="s">
        <v>83</v>
      </c>
      <c r="O101" s="62" t="s">
        <v>84</v>
      </c>
      <c r="P101" s="62" t="s">
        <v>85</v>
      </c>
      <c r="Q101" s="62" t="s">
        <v>86</v>
      </c>
      <c r="R101" s="62" t="s">
        <v>87</v>
      </c>
      <c r="S101" s="62" t="s">
        <v>88</v>
      </c>
      <c r="T101" s="63" t="s">
        <v>17</v>
      </c>
    </row>
    <row r="102" spans="2:20" s="60" customFormat="1" ht="18.75">
      <c r="B102" s="38"/>
      <c r="C102" s="66" t="s">
        <v>89</v>
      </c>
      <c r="D102" s="66" t="s">
        <v>90</v>
      </c>
      <c r="E102" s="66" t="s">
        <v>91</v>
      </c>
      <c r="F102" s="66" t="s">
        <v>92</v>
      </c>
      <c r="G102" s="66" t="s">
        <v>93</v>
      </c>
      <c r="H102" s="66" t="s">
        <v>91</v>
      </c>
      <c r="I102" s="66" t="s">
        <v>91</v>
      </c>
      <c r="J102" s="66" t="s">
        <v>94</v>
      </c>
      <c r="K102" s="66" t="s">
        <v>95</v>
      </c>
      <c r="L102" s="66" t="s">
        <v>91</v>
      </c>
      <c r="M102" s="66" t="s">
        <v>96</v>
      </c>
      <c r="N102" s="66" t="s">
        <v>97</v>
      </c>
      <c r="O102" s="66" t="s">
        <v>98</v>
      </c>
      <c r="P102" s="66" t="s">
        <v>98</v>
      </c>
      <c r="Q102" s="66" t="s">
        <v>99</v>
      </c>
      <c r="R102" s="66" t="s">
        <v>100</v>
      </c>
      <c r="S102" s="66" t="s">
        <v>91</v>
      </c>
      <c r="T102" s="67" t="s">
        <v>101</v>
      </c>
    </row>
    <row r="103" spans="2:20">
      <c r="B103" s="12" t="str">
        <f>'P2'!B227</f>
        <v>Polymethyl methacrylate</v>
      </c>
      <c r="C103" s="39">
        <f>IFERROR(VLOOKUP($B103,Impacts!$B$6:$T$54,2,FALSE)*'P2'!$C227,"")</f>
        <v>1.0860109085457245E-2</v>
      </c>
      <c r="D103" s="39">
        <f>IFERROR(VLOOKUP($B103,Impacts!$B$6:$T$54,3,FALSE)*'P2'!$C227,"")</f>
        <v>2.8968161648462001</v>
      </c>
      <c r="E103" s="39">
        <f>IFERROR(VLOOKUP($B103,Impacts!$B$6:$T$54,4,FALSE)*'P2'!$C227,"")</f>
        <v>4.3606382193133696E-2</v>
      </c>
      <c r="F103" s="39">
        <f>IFERROR(VLOOKUP($B103,Impacts!$B$6:$T$54,5,FALSE)*'P2'!$C227,"")</f>
        <v>3.4184933973018721E-4</v>
      </c>
      <c r="G103" s="39">
        <f>IFERROR(VLOOKUP($B103,Impacts!$B$6:$T$54,6,FALSE)*'P2'!$C227,"")</f>
        <v>9.0846158703226472</v>
      </c>
      <c r="H103" s="39">
        <f>IFERROR(VLOOKUP($B103,Impacts!$B$6:$T$54,7,FALSE)*'P2'!$C227,"")</f>
        <v>0.18715162109513228</v>
      </c>
      <c r="I103" s="39">
        <f>IFERROR(VLOOKUP($B103,Impacts!$B$6:$T$54,8,FALSE)*'P2'!$C227,"")</f>
        <v>0.98258100967105044</v>
      </c>
      <c r="J103" s="39">
        <f>IFERROR(VLOOKUP($B103,Impacts!$B$6:$T$54,9,FALSE)*'P2'!$C227,"")</f>
        <v>3.1817705158204979E-3</v>
      </c>
      <c r="K103" s="39">
        <f>IFERROR(VLOOKUP($B103,Impacts!$B$6:$T$54,10,FALSE)*'P2'!$C227,"")</f>
        <v>3.860674577728593E-3</v>
      </c>
      <c r="L103" s="39">
        <f>IFERROR(VLOOKUP($B103,Impacts!$B$6:$T$54,11,FALSE)*'P2'!$C227,"")</f>
        <v>5.9526635948527529E-2</v>
      </c>
      <c r="M103" s="39">
        <f>IFERROR(VLOOKUP($B103,Impacts!$B$6:$T$54,12,FALSE)*'P2'!$C227,"")</f>
        <v>5.2164422501211922E-4</v>
      </c>
      <c r="N103" s="39">
        <f>IFERROR(VLOOKUP($B103,Impacts!$B$6:$T$54,13,FALSE)*'P2'!$C227,"")</f>
        <v>1.1452655022257312E-3</v>
      </c>
      <c r="O103" s="39">
        <f>IFERROR(VLOOKUP($B103,Impacts!$B$6:$T$54,14,FALSE)*'P2'!$C227,"")</f>
        <v>1.8002565841454408E-2</v>
      </c>
      <c r="P103" s="39">
        <f>IFERROR(VLOOKUP($B103,Impacts!$B$6:$T$54,15,FALSE)*'P2'!$C227,"")</f>
        <v>1.9701242441542546E-2</v>
      </c>
      <c r="Q103" s="39">
        <f>IFERROR(VLOOKUP($B103,Impacts!$B$6:$T$54,16,FALSE)*'P2'!$C227,"")</f>
        <v>7.6063570569741109E-8</v>
      </c>
      <c r="R103" s="39">
        <f>IFERROR(VLOOKUP($B103,Impacts!$B$6:$T$54,17,FALSE)*'P2'!$C227,"")</f>
        <v>3.4802806916485823E-2</v>
      </c>
      <c r="S103" s="39">
        <f>IFERROR(VLOOKUP($B103,Impacts!$B$6:$T$54,18,FALSE)*'P2'!$C227,"")</f>
        <v>1.8676976933667653</v>
      </c>
      <c r="T103" s="39">
        <f>IFERROR(VLOOKUP($B103,Impacts!$B$6:$T$54,19,FALSE)*'P2'!$C227,"")</f>
        <v>3.3531506315199973E-2</v>
      </c>
    </row>
    <row r="104" spans="2:20">
      <c r="B104" s="12" t="str">
        <f>'P2'!B228</f>
        <v xml:space="preserve">Iron (III) chloride </v>
      </c>
      <c r="C104" s="39">
        <f>IFERROR(VLOOKUP($B104,Impacts!$B$6:$T$54,2,FALSE)*'P2'!$C228,"")</f>
        <v>2.0917598797771343E-3</v>
      </c>
      <c r="D104" s="39">
        <f>IFERROR(VLOOKUP($B104,Impacts!$B$6:$T$54,3,FALSE)*'P2'!$C228,"")</f>
        <v>0.2097635818612</v>
      </c>
      <c r="E104" s="39">
        <f>IFERROR(VLOOKUP($B104,Impacts!$B$6:$T$54,4,FALSE)*'P2'!$C228,"")</f>
        <v>0.12746021815851041</v>
      </c>
      <c r="F104" s="39">
        <f>IFERROR(VLOOKUP($B104,Impacts!$B$6:$T$54,5,FALSE)*'P2'!$C228,"")</f>
        <v>4.4313558462155613E-4</v>
      </c>
      <c r="G104" s="39">
        <f>IFERROR(VLOOKUP($B104,Impacts!$B$6:$T$54,6,FALSE)*'P2'!$C228,"")</f>
        <v>0.84470964821022931</v>
      </c>
      <c r="H104" s="39">
        <f>IFERROR(VLOOKUP($B104,Impacts!$B$6:$T$54,7,FALSE)*'P2'!$C228,"")</f>
        <v>0.12215821963164214</v>
      </c>
      <c r="I104" s="39">
        <f>IFERROR(VLOOKUP($B104,Impacts!$B$6:$T$54,8,FALSE)*'P2'!$C228,"")</f>
        <v>2.1681073482952877</v>
      </c>
      <c r="J104" s="39">
        <f>IFERROR(VLOOKUP($B104,Impacts!$B$6:$T$54,9,FALSE)*'P2'!$C228,"")</f>
        <v>7.2274365581807248E-2</v>
      </c>
      <c r="K104" s="39">
        <f>IFERROR(VLOOKUP($B104,Impacts!$B$6:$T$54,10,FALSE)*'P2'!$C228,"")</f>
        <v>2.7315720207943133E-2</v>
      </c>
      <c r="L104" s="39">
        <f>IFERROR(VLOOKUP($B104,Impacts!$B$6:$T$54,11,FALSE)*'P2'!$C228,"")</f>
        <v>0.16514522769839748</v>
      </c>
      <c r="M104" s="39">
        <f>IFERROR(VLOOKUP($B104,Impacts!$B$6:$T$54,12,FALSE)*'P2'!$C228,"")</f>
        <v>4.3965623180518172E-5</v>
      </c>
      <c r="N104" s="39">
        <f>IFERROR(VLOOKUP($B104,Impacts!$B$6:$T$54,13,FALSE)*'P2'!$C228,"")</f>
        <v>9.5718111004955211E-3</v>
      </c>
      <c r="O104" s="39">
        <f>IFERROR(VLOOKUP($B104,Impacts!$B$6:$T$54,14,FALSE)*'P2'!$C228,"")</f>
        <v>2.4473469724242934E-3</v>
      </c>
      <c r="P104" s="39">
        <f>IFERROR(VLOOKUP($B104,Impacts!$B$6:$T$54,15,FALSE)*'P2'!$C228,"")</f>
        <v>2.4833182569752076E-3</v>
      </c>
      <c r="Q104" s="39">
        <f>IFERROR(VLOOKUP($B104,Impacts!$B$6:$T$54,16,FALSE)*'P2'!$C228,"")</f>
        <v>7.5297055664607878E-7</v>
      </c>
      <c r="R104" s="39">
        <f>IFERROR(VLOOKUP($B104,Impacts!$B$6:$T$54,17,FALSE)*'P2'!$C228,"")</f>
        <v>3.9977497150769752E-3</v>
      </c>
      <c r="S104" s="39">
        <f>IFERROR(VLOOKUP($B104,Impacts!$B$6:$T$54,18,FALSE)*'P2'!$C228,"")</f>
        <v>9.9694262472062789</v>
      </c>
      <c r="T104" s="39">
        <f>IFERROR(VLOOKUP($B104,Impacts!$B$6:$T$54,19,FALSE)*'P2'!$C228,"")</f>
        <v>1.7737443660000018E-2</v>
      </c>
    </row>
    <row r="105" spans="2:20">
      <c r="B105" s="12" t="str">
        <f>'P2'!B229</f>
        <v>Polymethyl methacrylate</v>
      </c>
      <c r="C105" s="39">
        <f>IFERROR(VLOOKUP($B105,Impacts!$B$6:$T$54,2,FALSE)*'P2'!$C229,"")</f>
        <v>1.0860109085457246E-3</v>
      </c>
      <c r="D105" s="39">
        <f>IFERROR(VLOOKUP($B105,Impacts!$B$6:$T$54,3,FALSE)*'P2'!$C229,"")</f>
        <v>0.28968161648462004</v>
      </c>
      <c r="E105" s="39">
        <f>IFERROR(VLOOKUP($B105,Impacts!$B$6:$T$54,4,FALSE)*'P2'!$C229,"")</f>
        <v>4.3606382193133696E-3</v>
      </c>
      <c r="F105" s="39">
        <f>IFERROR(VLOOKUP($B105,Impacts!$B$6:$T$54,5,FALSE)*'P2'!$C229,"")</f>
        <v>3.4184933973018719E-5</v>
      </c>
      <c r="G105" s="39">
        <f>IFERROR(VLOOKUP($B105,Impacts!$B$6:$T$54,6,FALSE)*'P2'!$C229,"")</f>
        <v>0.90846158703226476</v>
      </c>
      <c r="H105" s="39">
        <f>IFERROR(VLOOKUP($B105,Impacts!$B$6:$T$54,7,FALSE)*'P2'!$C229,"")</f>
        <v>1.8715162109513229E-2</v>
      </c>
      <c r="I105" s="39">
        <f>IFERROR(VLOOKUP($B105,Impacts!$B$6:$T$54,8,FALSE)*'P2'!$C229,"")</f>
        <v>9.825810096710505E-2</v>
      </c>
      <c r="J105" s="39">
        <f>IFERROR(VLOOKUP($B105,Impacts!$B$6:$T$54,9,FALSE)*'P2'!$C229,"")</f>
        <v>3.1817705158204983E-4</v>
      </c>
      <c r="K105" s="39">
        <f>IFERROR(VLOOKUP($B105,Impacts!$B$6:$T$54,10,FALSE)*'P2'!$C229,"")</f>
        <v>3.8606745777285931E-4</v>
      </c>
      <c r="L105" s="39">
        <f>IFERROR(VLOOKUP($B105,Impacts!$B$6:$T$54,11,FALSE)*'P2'!$C229,"")</f>
        <v>5.9526635948527534E-3</v>
      </c>
      <c r="M105" s="39">
        <f>IFERROR(VLOOKUP($B105,Impacts!$B$6:$T$54,12,FALSE)*'P2'!$C229,"")</f>
        <v>5.2164422501211924E-5</v>
      </c>
      <c r="N105" s="39">
        <f>IFERROR(VLOOKUP($B105,Impacts!$B$6:$T$54,13,FALSE)*'P2'!$C229,"")</f>
        <v>1.1452655022257312E-4</v>
      </c>
      <c r="O105" s="39">
        <f>IFERROR(VLOOKUP($B105,Impacts!$B$6:$T$54,14,FALSE)*'P2'!$C229,"")</f>
        <v>1.8002565841454409E-3</v>
      </c>
      <c r="P105" s="39">
        <f>IFERROR(VLOOKUP($B105,Impacts!$B$6:$T$54,15,FALSE)*'P2'!$C229,"")</f>
        <v>1.9701242441542547E-3</v>
      </c>
      <c r="Q105" s="39">
        <f>IFERROR(VLOOKUP($B105,Impacts!$B$6:$T$54,16,FALSE)*'P2'!$C229,"")</f>
        <v>7.6063570569741112E-9</v>
      </c>
      <c r="R105" s="39">
        <f>IFERROR(VLOOKUP($B105,Impacts!$B$6:$T$54,17,FALSE)*'P2'!$C229,"")</f>
        <v>3.4802806916485827E-3</v>
      </c>
      <c r="S105" s="39">
        <f>IFERROR(VLOOKUP($B105,Impacts!$B$6:$T$54,18,FALSE)*'P2'!$C229,"")</f>
        <v>0.18676976933667655</v>
      </c>
      <c r="T105" s="39">
        <f>IFERROR(VLOOKUP($B105,Impacts!$B$6:$T$54,19,FALSE)*'P2'!$C229,"")</f>
        <v>3.3531506315199974E-3</v>
      </c>
    </row>
    <row r="106" spans="2:20">
      <c r="B106" s="12" t="str">
        <f>'P2'!B230</f>
        <v xml:space="preserve">Tetramethylammonium hydroxide </v>
      </c>
      <c r="C106" s="39">
        <f>IFERROR(VLOOKUP($B106,Impacts!$B$6:$T$54,2,FALSE)*'P2'!$C230,"")</f>
        <v>1.3667467066259243E-5</v>
      </c>
      <c r="D106" s="39">
        <f>IFERROR(VLOOKUP($B106,Impacts!$B$6:$T$54,3,FALSE)*'P2'!$C230,"")</f>
        <v>3.0265575552998305E-3</v>
      </c>
      <c r="E106" s="39">
        <f>IFERROR(VLOOKUP($B106,Impacts!$B$6:$T$54,4,FALSE)*'P2'!$C230,"")</f>
        <v>1.4012889736779349E-4</v>
      </c>
      <c r="F106" s="39">
        <f>IFERROR(VLOOKUP($B106,Impacts!$B$6:$T$54,5,FALSE)*'P2'!$C230,"")</f>
        <v>1.7545590217633188E-6</v>
      </c>
      <c r="G106" s="39">
        <f>IFERROR(VLOOKUP($B106,Impacts!$B$6:$T$54,6,FALSE)*'P2'!$C230,"")</f>
        <v>7.8269692458545429E-3</v>
      </c>
      <c r="H106" s="39">
        <f>IFERROR(VLOOKUP($B106,Impacts!$B$6:$T$54,7,FALSE)*'P2'!$C230,"")</f>
        <v>2.3835677804981149E-4</v>
      </c>
      <c r="I106" s="39">
        <f>IFERROR(VLOOKUP($B106,Impacts!$B$6:$T$54,8,FALSE)*'P2'!$C230,"")</f>
        <v>4.3486397665939685E-3</v>
      </c>
      <c r="J106" s="39">
        <f>IFERROR(VLOOKUP($B106,Impacts!$B$6:$T$54,9,FALSE)*'P2'!$C230,"")</f>
        <v>2.8568723005745764E-4</v>
      </c>
      <c r="K106" s="39">
        <f>IFERROR(VLOOKUP($B106,Impacts!$B$6:$T$54,10,FALSE)*'P2'!$C230,"")</f>
        <v>3.3658661196992139E-5</v>
      </c>
      <c r="L106" s="39">
        <f>IFERROR(VLOOKUP($B106,Impacts!$B$6:$T$54,11,FALSE)*'P2'!$C230,"")</f>
        <v>2.0064277364711356E-4</v>
      </c>
      <c r="M106" s="39">
        <f>IFERROR(VLOOKUP($B106,Impacts!$B$6:$T$54,12,FALSE)*'P2'!$C230,"")</f>
        <v>1.6295844662238789E-6</v>
      </c>
      <c r="N106" s="39">
        <f>IFERROR(VLOOKUP($B106,Impacts!$B$6:$T$54,13,FALSE)*'P2'!$C230,"")</f>
        <v>1.3911306932757738E-5</v>
      </c>
      <c r="O106" s="39">
        <f>IFERROR(VLOOKUP($B106,Impacts!$B$6:$T$54,14,FALSE)*'P2'!$C230,"")</f>
        <v>2.298100370111178E-5</v>
      </c>
      <c r="P106" s="39">
        <f>IFERROR(VLOOKUP($B106,Impacts!$B$6:$T$54,15,FALSE)*'P2'!$C230,"")</f>
        <v>2.3520910486166908E-5</v>
      </c>
      <c r="Q106" s="39">
        <f>IFERROR(VLOOKUP($B106,Impacts!$B$6:$T$54,16,FALSE)*'P2'!$C230,"")</f>
        <v>1.463791972335994E-8</v>
      </c>
      <c r="R106" s="39">
        <f>IFERROR(VLOOKUP($B106,Impacts!$B$6:$T$54,17,FALSE)*'P2'!$C230,"")</f>
        <v>3.2592071643983812E-5</v>
      </c>
      <c r="S106" s="39">
        <f>IFERROR(VLOOKUP($B106,Impacts!$B$6:$T$54,18,FALSE)*'P2'!$C230,"")</f>
        <v>1.4349632997777143E-2</v>
      </c>
      <c r="T106" s="39">
        <f>IFERROR(VLOOKUP($B106,Impacts!$B$6:$T$54,19,FALSE)*'P2'!$C230,"")</f>
        <v>6.1858473826283185E-5</v>
      </c>
    </row>
    <row r="107" spans="2:20" hidden="1">
      <c r="B107" s="12" t="str">
        <f>'P2'!B231</f>
        <v>----</v>
      </c>
      <c r="C107" s="39" t="str">
        <f>IFERROR(VLOOKUP($B107,Impacts!$B$6:$T$54,2,FALSE)*'P2'!$C231,"")</f>
        <v/>
      </c>
      <c r="D107" s="39" t="str">
        <f>IFERROR(VLOOKUP($B107,Impacts!$B$6:$T$54,3,FALSE)*'P2'!$C231,"")</f>
        <v/>
      </c>
      <c r="E107" s="39" t="str">
        <f>IFERROR(VLOOKUP($B107,Impacts!$B$6:$T$54,4,FALSE)*'P2'!$C231,"")</f>
        <v/>
      </c>
      <c r="F107" s="39" t="str">
        <f>IFERROR(VLOOKUP($B107,Impacts!$B$6:$T$54,5,FALSE)*'P2'!$C231,"")</f>
        <v/>
      </c>
      <c r="G107" s="39" t="str">
        <f>IFERROR(VLOOKUP($B107,Impacts!$B$6:$T$54,6,FALSE)*'P2'!$C231,"")</f>
        <v/>
      </c>
      <c r="H107" s="39" t="str">
        <f>IFERROR(VLOOKUP($B107,Impacts!$B$6:$T$54,7,FALSE)*'P2'!$C231,"")</f>
        <v/>
      </c>
      <c r="I107" s="39" t="str">
        <f>IFERROR(VLOOKUP($B107,Impacts!$B$6:$T$54,8,FALSE)*'P2'!$C231,"")</f>
        <v/>
      </c>
      <c r="J107" s="39" t="str">
        <f>IFERROR(VLOOKUP($B107,Impacts!$B$6:$T$54,9,FALSE)*'P2'!$C231,"")</f>
        <v/>
      </c>
      <c r="K107" s="39" t="str">
        <f>IFERROR(VLOOKUP($B107,Impacts!$B$6:$T$54,10,FALSE)*'P2'!$C231,"")</f>
        <v/>
      </c>
      <c r="L107" s="39" t="str">
        <f>IFERROR(VLOOKUP($B107,Impacts!$B$6:$T$54,11,FALSE)*'P2'!$C231,"")</f>
        <v/>
      </c>
      <c r="M107" s="39" t="str">
        <f>IFERROR(VLOOKUP($B107,Impacts!$B$6:$T$54,12,FALSE)*'P2'!$C231,"")</f>
        <v/>
      </c>
      <c r="N107" s="39" t="str">
        <f>IFERROR(VLOOKUP($B107,Impacts!$B$6:$T$54,13,FALSE)*'P2'!$C231,"")</f>
        <v/>
      </c>
      <c r="O107" s="39" t="str">
        <f>IFERROR(VLOOKUP($B107,Impacts!$B$6:$T$54,14,FALSE)*'P2'!$C231,"")</f>
        <v/>
      </c>
      <c r="P107" s="39" t="str">
        <f>IFERROR(VLOOKUP($B107,Impacts!$B$6:$T$54,15,FALSE)*'P2'!$C231,"")</f>
        <v/>
      </c>
      <c r="Q107" s="39" t="str">
        <f>IFERROR(VLOOKUP($B107,Impacts!$B$6:$T$54,16,FALSE)*'P2'!$C231,"")</f>
        <v/>
      </c>
      <c r="R107" s="39" t="str">
        <f>IFERROR(VLOOKUP($B107,Impacts!$B$6:$T$54,17,FALSE)*'P2'!$C231,"")</f>
        <v/>
      </c>
      <c r="S107" s="39" t="str">
        <f>IFERROR(VLOOKUP($B107,Impacts!$B$6:$T$54,18,FALSE)*'P2'!$C231,"")</f>
        <v/>
      </c>
      <c r="T107" s="39" t="str">
        <f>IFERROR(VLOOKUP($B107,Impacts!$B$6:$T$54,19,FALSE)*'P2'!$C231,"")</f>
        <v/>
      </c>
    </row>
    <row r="108" spans="2:20" hidden="1">
      <c r="B108" s="12" t="str">
        <f>'P2'!B232</f>
        <v>----</v>
      </c>
      <c r="C108" s="39" t="str">
        <f>IFERROR(VLOOKUP($B108,Impacts!$B$6:$T$54,2,FALSE)*'P2'!$C232,"")</f>
        <v/>
      </c>
      <c r="D108" s="39" t="str">
        <f>IFERROR(VLOOKUP($B108,Impacts!$B$6:$T$54,3,FALSE)*'P2'!$C232,"")</f>
        <v/>
      </c>
      <c r="E108" s="39" t="str">
        <f>IFERROR(VLOOKUP($B108,Impacts!$B$6:$T$54,4,FALSE)*'P2'!$C232,"")</f>
        <v/>
      </c>
      <c r="F108" s="39" t="str">
        <f>IFERROR(VLOOKUP($B108,Impacts!$B$6:$T$54,5,FALSE)*'P2'!$C232,"")</f>
        <v/>
      </c>
      <c r="G108" s="39" t="str">
        <f>IFERROR(VLOOKUP($B108,Impacts!$B$6:$T$54,6,FALSE)*'P2'!$C232,"")</f>
        <v/>
      </c>
      <c r="H108" s="39" t="str">
        <f>IFERROR(VLOOKUP($B108,Impacts!$B$6:$T$54,7,FALSE)*'P2'!$C232,"")</f>
        <v/>
      </c>
      <c r="I108" s="39" t="str">
        <f>IFERROR(VLOOKUP($B108,Impacts!$B$6:$T$54,8,FALSE)*'P2'!$C232,"")</f>
        <v/>
      </c>
      <c r="J108" s="39" t="str">
        <f>IFERROR(VLOOKUP($B108,Impacts!$B$6:$T$54,9,FALSE)*'P2'!$C232,"")</f>
        <v/>
      </c>
      <c r="K108" s="39" t="str">
        <f>IFERROR(VLOOKUP($B108,Impacts!$B$6:$T$54,10,FALSE)*'P2'!$C232,"")</f>
        <v/>
      </c>
      <c r="L108" s="39" t="str">
        <f>IFERROR(VLOOKUP($B108,Impacts!$B$6:$T$54,11,FALSE)*'P2'!$C232,"")</f>
        <v/>
      </c>
      <c r="M108" s="39" t="str">
        <f>IFERROR(VLOOKUP($B108,Impacts!$B$6:$T$54,12,FALSE)*'P2'!$C232,"")</f>
        <v/>
      </c>
      <c r="N108" s="39" t="str">
        <f>IFERROR(VLOOKUP($B108,Impacts!$B$6:$T$54,13,FALSE)*'P2'!$C232,"")</f>
        <v/>
      </c>
      <c r="O108" s="39" t="str">
        <f>IFERROR(VLOOKUP($B108,Impacts!$B$6:$T$54,14,FALSE)*'P2'!$C232,"")</f>
        <v/>
      </c>
      <c r="P108" s="39" t="str">
        <f>IFERROR(VLOOKUP($B108,Impacts!$B$6:$T$54,15,FALSE)*'P2'!$C232,"")</f>
        <v/>
      </c>
      <c r="Q108" s="39" t="str">
        <f>IFERROR(VLOOKUP($B108,Impacts!$B$6:$T$54,16,FALSE)*'P2'!$C232,"")</f>
        <v/>
      </c>
      <c r="R108" s="39" t="str">
        <f>IFERROR(VLOOKUP($B108,Impacts!$B$6:$T$54,17,FALSE)*'P2'!$C232,"")</f>
        <v/>
      </c>
      <c r="S108" s="39" t="str">
        <f>IFERROR(VLOOKUP($B108,Impacts!$B$6:$T$54,18,FALSE)*'P2'!$C232,"")</f>
        <v/>
      </c>
      <c r="T108" s="39" t="str">
        <f>IFERROR(VLOOKUP($B108,Impacts!$B$6:$T$54,19,FALSE)*'P2'!$C232,"")</f>
        <v/>
      </c>
    </row>
    <row r="109" spans="2:20" hidden="1">
      <c r="B109" s="12" t="str">
        <f>'P2'!B233</f>
        <v>----</v>
      </c>
      <c r="C109" s="39" t="str">
        <f>IFERROR(VLOOKUP($B109,Impacts!$B$6:$T$54,2,FALSE)*'P2'!$C233,"")</f>
        <v/>
      </c>
      <c r="D109" s="39" t="str">
        <f>IFERROR(VLOOKUP($B109,Impacts!$B$6:$T$54,3,FALSE)*'P2'!$C233,"")</f>
        <v/>
      </c>
      <c r="E109" s="39" t="str">
        <f>IFERROR(VLOOKUP($B109,Impacts!$B$6:$T$54,4,FALSE)*'P2'!$C233,"")</f>
        <v/>
      </c>
      <c r="F109" s="39" t="str">
        <f>IFERROR(VLOOKUP($B109,Impacts!$B$6:$T$54,5,FALSE)*'P2'!$C233,"")</f>
        <v/>
      </c>
      <c r="G109" s="39" t="str">
        <f>IFERROR(VLOOKUP($B109,Impacts!$B$6:$T$54,6,FALSE)*'P2'!$C233,"")</f>
        <v/>
      </c>
      <c r="H109" s="39" t="str">
        <f>IFERROR(VLOOKUP($B109,Impacts!$B$6:$T$54,7,FALSE)*'P2'!$C233,"")</f>
        <v/>
      </c>
      <c r="I109" s="39" t="str">
        <f>IFERROR(VLOOKUP($B109,Impacts!$B$6:$T$54,8,FALSE)*'P2'!$C233,"")</f>
        <v/>
      </c>
      <c r="J109" s="39" t="str">
        <f>IFERROR(VLOOKUP($B109,Impacts!$B$6:$T$54,9,FALSE)*'P2'!$C233,"")</f>
        <v/>
      </c>
      <c r="K109" s="39" t="str">
        <f>IFERROR(VLOOKUP($B109,Impacts!$B$6:$T$54,10,FALSE)*'P2'!$C233,"")</f>
        <v/>
      </c>
      <c r="L109" s="39" t="str">
        <f>IFERROR(VLOOKUP($B109,Impacts!$B$6:$T$54,11,FALSE)*'P2'!$C233,"")</f>
        <v/>
      </c>
      <c r="M109" s="39" t="str">
        <f>IFERROR(VLOOKUP($B109,Impacts!$B$6:$T$54,12,FALSE)*'P2'!$C233,"")</f>
        <v/>
      </c>
      <c r="N109" s="39" t="str">
        <f>IFERROR(VLOOKUP($B109,Impacts!$B$6:$T$54,13,FALSE)*'P2'!$C233,"")</f>
        <v/>
      </c>
      <c r="O109" s="39" t="str">
        <f>IFERROR(VLOOKUP($B109,Impacts!$B$6:$T$54,14,FALSE)*'P2'!$C233,"")</f>
        <v/>
      </c>
      <c r="P109" s="39" t="str">
        <f>IFERROR(VLOOKUP($B109,Impacts!$B$6:$T$54,15,FALSE)*'P2'!$C233,"")</f>
        <v/>
      </c>
      <c r="Q109" s="39" t="str">
        <f>IFERROR(VLOOKUP($B109,Impacts!$B$6:$T$54,16,FALSE)*'P2'!$C233,"")</f>
        <v/>
      </c>
      <c r="R109" s="39" t="str">
        <f>IFERROR(VLOOKUP($B109,Impacts!$B$6:$T$54,17,FALSE)*'P2'!$C233,"")</f>
        <v/>
      </c>
      <c r="S109" s="39" t="str">
        <f>IFERROR(VLOOKUP($B109,Impacts!$B$6:$T$54,18,FALSE)*'P2'!$C233,"")</f>
        <v/>
      </c>
      <c r="T109" s="39" t="str">
        <f>IFERROR(VLOOKUP($B109,Impacts!$B$6:$T$54,19,FALSE)*'P2'!$C233,"")</f>
        <v/>
      </c>
    </row>
    <row r="110" spans="2:20" hidden="1">
      <c r="B110" s="12" t="str">
        <f>'P2'!B234</f>
        <v>----</v>
      </c>
      <c r="C110" s="39" t="str">
        <f>IFERROR(VLOOKUP($B110,Impacts!$B$6:$T$54,2,FALSE)*'P2'!$C234,"")</f>
        <v/>
      </c>
      <c r="D110" s="39" t="str">
        <f>IFERROR(VLOOKUP($B110,Impacts!$B$6:$T$54,3,FALSE)*'P2'!$C234,"")</f>
        <v/>
      </c>
      <c r="E110" s="39" t="str">
        <f>IFERROR(VLOOKUP($B110,Impacts!$B$6:$T$54,4,FALSE)*'P2'!$C234,"")</f>
        <v/>
      </c>
      <c r="F110" s="39" t="str">
        <f>IFERROR(VLOOKUP($B110,Impacts!$B$6:$T$54,5,FALSE)*'P2'!$C234,"")</f>
        <v/>
      </c>
      <c r="G110" s="39" t="str">
        <f>IFERROR(VLOOKUP($B110,Impacts!$B$6:$T$54,6,FALSE)*'P2'!$C234,"")</f>
        <v/>
      </c>
      <c r="H110" s="39" t="str">
        <f>IFERROR(VLOOKUP($B110,Impacts!$B$6:$T$54,7,FALSE)*'P2'!$C234,"")</f>
        <v/>
      </c>
      <c r="I110" s="39" t="str">
        <f>IFERROR(VLOOKUP($B110,Impacts!$B$6:$T$54,8,FALSE)*'P2'!$C234,"")</f>
        <v/>
      </c>
      <c r="J110" s="39" t="str">
        <f>IFERROR(VLOOKUP($B110,Impacts!$B$6:$T$54,9,FALSE)*'P2'!$C234,"")</f>
        <v/>
      </c>
      <c r="K110" s="39" t="str">
        <f>IFERROR(VLOOKUP($B110,Impacts!$B$6:$T$54,10,FALSE)*'P2'!$C234,"")</f>
        <v/>
      </c>
      <c r="L110" s="39" t="str">
        <f>IFERROR(VLOOKUP($B110,Impacts!$B$6:$T$54,11,FALSE)*'P2'!$C234,"")</f>
        <v/>
      </c>
      <c r="M110" s="39" t="str">
        <f>IFERROR(VLOOKUP($B110,Impacts!$B$6:$T$54,12,FALSE)*'P2'!$C234,"")</f>
        <v/>
      </c>
      <c r="N110" s="39" t="str">
        <f>IFERROR(VLOOKUP($B110,Impacts!$B$6:$T$54,13,FALSE)*'P2'!$C234,"")</f>
        <v/>
      </c>
      <c r="O110" s="39" t="str">
        <f>IFERROR(VLOOKUP($B110,Impacts!$B$6:$T$54,14,FALSE)*'P2'!$C234,"")</f>
        <v/>
      </c>
      <c r="P110" s="39" t="str">
        <f>IFERROR(VLOOKUP($B110,Impacts!$B$6:$T$54,15,FALSE)*'P2'!$C234,"")</f>
        <v/>
      </c>
      <c r="Q110" s="39" t="str">
        <f>IFERROR(VLOOKUP($B110,Impacts!$B$6:$T$54,16,FALSE)*'P2'!$C234,"")</f>
        <v/>
      </c>
      <c r="R110" s="39" t="str">
        <f>IFERROR(VLOOKUP($B110,Impacts!$B$6:$T$54,17,FALSE)*'P2'!$C234,"")</f>
        <v/>
      </c>
      <c r="S110" s="39" t="str">
        <f>IFERROR(VLOOKUP($B110,Impacts!$B$6:$T$54,18,FALSE)*'P2'!$C234,"")</f>
        <v/>
      </c>
      <c r="T110" s="39" t="str">
        <f>IFERROR(VLOOKUP($B110,Impacts!$B$6:$T$54,19,FALSE)*'P2'!$C234,"")</f>
        <v/>
      </c>
    </row>
    <row r="111" spans="2:20" hidden="1">
      <c r="B111" s="12" t="str">
        <f>'P2'!B235</f>
        <v>----</v>
      </c>
      <c r="C111" s="39" t="str">
        <f>IFERROR(VLOOKUP($B111,Impacts!$B$6:$T$54,2,FALSE)*'P2'!$C235,"")</f>
        <v/>
      </c>
      <c r="D111" s="39" t="str">
        <f>IFERROR(VLOOKUP($B111,Impacts!$B$6:$T$54,3,FALSE)*'P2'!$C235,"")</f>
        <v/>
      </c>
      <c r="E111" s="39" t="str">
        <f>IFERROR(VLOOKUP($B111,Impacts!$B$6:$T$54,4,FALSE)*'P2'!$C235,"")</f>
        <v/>
      </c>
      <c r="F111" s="39" t="str">
        <f>IFERROR(VLOOKUP($B111,Impacts!$B$6:$T$54,5,FALSE)*'P2'!$C235,"")</f>
        <v/>
      </c>
      <c r="G111" s="39" t="str">
        <f>IFERROR(VLOOKUP($B111,Impacts!$B$6:$T$54,6,FALSE)*'P2'!$C235,"")</f>
        <v/>
      </c>
      <c r="H111" s="39" t="str">
        <f>IFERROR(VLOOKUP($B111,Impacts!$B$6:$T$54,7,FALSE)*'P2'!$C235,"")</f>
        <v/>
      </c>
      <c r="I111" s="39" t="str">
        <f>IFERROR(VLOOKUP($B111,Impacts!$B$6:$T$54,8,FALSE)*'P2'!$C235,"")</f>
        <v/>
      </c>
      <c r="J111" s="39" t="str">
        <f>IFERROR(VLOOKUP($B111,Impacts!$B$6:$T$54,9,FALSE)*'P2'!$C235,"")</f>
        <v/>
      </c>
      <c r="K111" s="39" t="str">
        <f>IFERROR(VLOOKUP($B111,Impacts!$B$6:$T$54,10,FALSE)*'P2'!$C235,"")</f>
        <v/>
      </c>
      <c r="L111" s="39" t="str">
        <f>IFERROR(VLOOKUP($B111,Impacts!$B$6:$T$54,11,FALSE)*'P2'!$C235,"")</f>
        <v/>
      </c>
      <c r="M111" s="39" t="str">
        <f>IFERROR(VLOOKUP($B111,Impacts!$B$6:$T$54,12,FALSE)*'P2'!$C235,"")</f>
        <v/>
      </c>
      <c r="N111" s="39" t="str">
        <f>IFERROR(VLOOKUP($B111,Impacts!$B$6:$T$54,13,FALSE)*'P2'!$C235,"")</f>
        <v/>
      </c>
      <c r="O111" s="39" t="str">
        <f>IFERROR(VLOOKUP($B111,Impacts!$B$6:$T$54,14,FALSE)*'P2'!$C235,"")</f>
        <v/>
      </c>
      <c r="P111" s="39" t="str">
        <f>IFERROR(VLOOKUP($B111,Impacts!$B$6:$T$54,15,FALSE)*'P2'!$C235,"")</f>
        <v/>
      </c>
      <c r="Q111" s="39" t="str">
        <f>IFERROR(VLOOKUP($B111,Impacts!$B$6:$T$54,16,FALSE)*'P2'!$C235,"")</f>
        <v/>
      </c>
      <c r="R111" s="39" t="str">
        <f>IFERROR(VLOOKUP($B111,Impacts!$B$6:$T$54,17,FALSE)*'P2'!$C235,"")</f>
        <v/>
      </c>
      <c r="S111" s="39" t="str">
        <f>IFERROR(VLOOKUP($B111,Impacts!$B$6:$T$54,18,FALSE)*'P2'!$C235,"")</f>
        <v/>
      </c>
      <c r="T111" s="39" t="str">
        <f>IFERROR(VLOOKUP($B111,Impacts!$B$6:$T$54,19,FALSE)*'P2'!$C235,"")</f>
        <v/>
      </c>
    </row>
    <row r="112" spans="2:20" hidden="1">
      <c r="B112" s="12" t="str">
        <f>'P2'!B236</f>
        <v>----</v>
      </c>
      <c r="C112" s="39" t="str">
        <f>IFERROR(VLOOKUP($B112,Impacts!$B$6:$T$54,2,FALSE)*'P2'!$C236,"")</f>
        <v/>
      </c>
      <c r="D112" s="39" t="str">
        <f>IFERROR(VLOOKUP($B112,Impacts!$B$6:$T$54,3,FALSE)*'P2'!$C236,"")</f>
        <v/>
      </c>
      <c r="E112" s="39" t="str">
        <f>IFERROR(VLOOKUP($B112,Impacts!$B$6:$T$54,4,FALSE)*'P2'!$C236,"")</f>
        <v/>
      </c>
      <c r="F112" s="39" t="str">
        <f>IFERROR(VLOOKUP($B112,Impacts!$B$6:$T$54,5,FALSE)*'P2'!$C236,"")</f>
        <v/>
      </c>
      <c r="G112" s="39" t="str">
        <f>IFERROR(VLOOKUP($B112,Impacts!$B$6:$T$54,6,FALSE)*'P2'!$C236,"")</f>
        <v/>
      </c>
      <c r="H112" s="39" t="str">
        <f>IFERROR(VLOOKUP($B112,Impacts!$B$6:$T$54,7,FALSE)*'P2'!$C236,"")</f>
        <v/>
      </c>
      <c r="I112" s="39" t="str">
        <f>IFERROR(VLOOKUP($B112,Impacts!$B$6:$T$54,8,FALSE)*'P2'!$C236,"")</f>
        <v/>
      </c>
      <c r="J112" s="39" t="str">
        <f>IFERROR(VLOOKUP($B112,Impacts!$B$6:$T$54,9,FALSE)*'P2'!$C236,"")</f>
        <v/>
      </c>
      <c r="K112" s="39" t="str">
        <f>IFERROR(VLOOKUP($B112,Impacts!$B$6:$T$54,10,FALSE)*'P2'!$C236,"")</f>
        <v/>
      </c>
      <c r="L112" s="39" t="str">
        <f>IFERROR(VLOOKUP($B112,Impacts!$B$6:$T$54,11,FALSE)*'P2'!$C236,"")</f>
        <v/>
      </c>
      <c r="M112" s="39" t="str">
        <f>IFERROR(VLOOKUP($B112,Impacts!$B$6:$T$54,12,FALSE)*'P2'!$C236,"")</f>
        <v/>
      </c>
      <c r="N112" s="39" t="str">
        <f>IFERROR(VLOOKUP($B112,Impacts!$B$6:$T$54,13,FALSE)*'P2'!$C236,"")</f>
        <v/>
      </c>
      <c r="O112" s="39" t="str">
        <f>IFERROR(VLOOKUP($B112,Impacts!$B$6:$T$54,14,FALSE)*'P2'!$C236,"")</f>
        <v/>
      </c>
      <c r="P112" s="39" t="str">
        <f>IFERROR(VLOOKUP($B112,Impacts!$B$6:$T$54,15,FALSE)*'P2'!$C236,"")</f>
        <v/>
      </c>
      <c r="Q112" s="39" t="str">
        <f>IFERROR(VLOOKUP($B112,Impacts!$B$6:$T$54,16,FALSE)*'P2'!$C236,"")</f>
        <v/>
      </c>
      <c r="R112" s="39" t="str">
        <f>IFERROR(VLOOKUP($B112,Impacts!$B$6:$T$54,17,FALSE)*'P2'!$C236,"")</f>
        <v/>
      </c>
      <c r="S112" s="39" t="str">
        <f>IFERROR(VLOOKUP($B112,Impacts!$B$6:$T$54,18,FALSE)*'P2'!$C236,"")</f>
        <v/>
      </c>
      <c r="T112" s="39" t="str">
        <f>IFERROR(VLOOKUP($B112,Impacts!$B$6:$T$54,19,FALSE)*'P2'!$C236,"")</f>
        <v/>
      </c>
    </row>
    <row r="113" spans="2:20" hidden="1">
      <c r="B113" s="12" t="str">
        <f>'P2'!B237</f>
        <v>----</v>
      </c>
      <c r="C113" s="39" t="str">
        <f>IFERROR(VLOOKUP($B113,Impacts!$B$6:$T$54,2,FALSE)*'P2'!$C237,"")</f>
        <v/>
      </c>
      <c r="D113" s="39" t="str">
        <f>IFERROR(VLOOKUP($B113,Impacts!$B$6:$T$54,3,FALSE)*'P2'!$C237,"")</f>
        <v/>
      </c>
      <c r="E113" s="39" t="str">
        <f>IFERROR(VLOOKUP($B113,Impacts!$B$6:$T$54,4,FALSE)*'P2'!$C237,"")</f>
        <v/>
      </c>
      <c r="F113" s="39" t="str">
        <f>IFERROR(VLOOKUP($B113,Impacts!$B$6:$T$54,5,FALSE)*'P2'!$C237,"")</f>
        <v/>
      </c>
      <c r="G113" s="39" t="str">
        <f>IFERROR(VLOOKUP($B113,Impacts!$B$6:$T$54,6,FALSE)*'P2'!$C237,"")</f>
        <v/>
      </c>
      <c r="H113" s="39" t="str">
        <f>IFERROR(VLOOKUP($B113,Impacts!$B$6:$T$54,7,FALSE)*'P2'!$C237,"")</f>
        <v/>
      </c>
      <c r="I113" s="39" t="str">
        <f>IFERROR(VLOOKUP($B113,Impacts!$B$6:$T$54,8,FALSE)*'P2'!$C237,"")</f>
        <v/>
      </c>
      <c r="J113" s="39" t="str">
        <f>IFERROR(VLOOKUP($B113,Impacts!$B$6:$T$54,9,FALSE)*'P2'!$C237,"")</f>
        <v/>
      </c>
      <c r="K113" s="39" t="str">
        <f>IFERROR(VLOOKUP($B113,Impacts!$B$6:$T$54,10,FALSE)*'P2'!$C237,"")</f>
        <v/>
      </c>
      <c r="L113" s="39" t="str">
        <f>IFERROR(VLOOKUP($B113,Impacts!$B$6:$T$54,11,FALSE)*'P2'!$C237,"")</f>
        <v/>
      </c>
      <c r="M113" s="39" t="str">
        <f>IFERROR(VLOOKUP($B113,Impacts!$B$6:$T$54,12,FALSE)*'P2'!$C237,"")</f>
        <v/>
      </c>
      <c r="N113" s="39" t="str">
        <f>IFERROR(VLOOKUP($B113,Impacts!$B$6:$T$54,13,FALSE)*'P2'!$C237,"")</f>
        <v/>
      </c>
      <c r="O113" s="39" t="str">
        <f>IFERROR(VLOOKUP($B113,Impacts!$B$6:$T$54,14,FALSE)*'P2'!$C237,"")</f>
        <v/>
      </c>
      <c r="P113" s="39" t="str">
        <f>IFERROR(VLOOKUP($B113,Impacts!$B$6:$T$54,15,FALSE)*'P2'!$C237,"")</f>
        <v/>
      </c>
      <c r="Q113" s="39" t="str">
        <f>IFERROR(VLOOKUP($B113,Impacts!$B$6:$T$54,16,FALSE)*'P2'!$C237,"")</f>
        <v/>
      </c>
      <c r="R113" s="39" t="str">
        <f>IFERROR(VLOOKUP($B113,Impacts!$B$6:$T$54,17,FALSE)*'P2'!$C237,"")</f>
        <v/>
      </c>
      <c r="S113" s="39" t="str">
        <f>IFERROR(VLOOKUP($B113,Impacts!$B$6:$T$54,18,FALSE)*'P2'!$C237,"")</f>
        <v/>
      </c>
      <c r="T113" s="39" t="str">
        <f>IFERROR(VLOOKUP($B113,Impacts!$B$6:$T$54,19,FALSE)*'P2'!$C237,"")</f>
        <v/>
      </c>
    </row>
    <row r="114" spans="2:20" hidden="1">
      <c r="B114" s="12" t="str">
        <f>'P2'!B238</f>
        <v>----</v>
      </c>
      <c r="C114" s="39" t="str">
        <f>IFERROR(VLOOKUP($B114,Impacts!$B$6:$T$54,2,FALSE)*'P2'!$C238,"")</f>
        <v/>
      </c>
      <c r="D114" s="39" t="str">
        <f>IFERROR(VLOOKUP($B114,Impacts!$B$6:$T$54,3,FALSE)*'P2'!$C238,"")</f>
        <v/>
      </c>
      <c r="E114" s="39" t="str">
        <f>IFERROR(VLOOKUP($B114,Impacts!$B$6:$T$54,4,FALSE)*'P2'!$C238,"")</f>
        <v/>
      </c>
      <c r="F114" s="39" t="str">
        <f>IFERROR(VLOOKUP($B114,Impacts!$B$6:$T$54,5,FALSE)*'P2'!$C238,"")</f>
        <v/>
      </c>
      <c r="G114" s="39" t="str">
        <f>IFERROR(VLOOKUP($B114,Impacts!$B$6:$T$54,6,FALSE)*'P2'!$C238,"")</f>
        <v/>
      </c>
      <c r="H114" s="39" t="str">
        <f>IFERROR(VLOOKUP($B114,Impacts!$B$6:$T$54,7,FALSE)*'P2'!$C238,"")</f>
        <v/>
      </c>
      <c r="I114" s="39" t="str">
        <f>IFERROR(VLOOKUP($B114,Impacts!$B$6:$T$54,8,FALSE)*'P2'!$C238,"")</f>
        <v/>
      </c>
      <c r="J114" s="39" t="str">
        <f>IFERROR(VLOOKUP($B114,Impacts!$B$6:$T$54,9,FALSE)*'P2'!$C238,"")</f>
        <v/>
      </c>
      <c r="K114" s="39" t="str">
        <f>IFERROR(VLOOKUP($B114,Impacts!$B$6:$T$54,10,FALSE)*'P2'!$C238,"")</f>
        <v/>
      </c>
      <c r="L114" s="39" t="str">
        <f>IFERROR(VLOOKUP($B114,Impacts!$B$6:$T$54,11,FALSE)*'P2'!$C238,"")</f>
        <v/>
      </c>
      <c r="M114" s="39" t="str">
        <f>IFERROR(VLOOKUP($B114,Impacts!$B$6:$T$54,12,FALSE)*'P2'!$C238,"")</f>
        <v/>
      </c>
      <c r="N114" s="39" t="str">
        <f>IFERROR(VLOOKUP($B114,Impacts!$B$6:$T$54,13,FALSE)*'P2'!$C238,"")</f>
        <v/>
      </c>
      <c r="O114" s="39" t="str">
        <f>IFERROR(VLOOKUP($B114,Impacts!$B$6:$T$54,14,FALSE)*'P2'!$C238,"")</f>
        <v/>
      </c>
      <c r="P114" s="39" t="str">
        <f>IFERROR(VLOOKUP($B114,Impacts!$B$6:$T$54,15,FALSE)*'P2'!$C238,"")</f>
        <v/>
      </c>
      <c r="Q114" s="39" t="str">
        <f>IFERROR(VLOOKUP($B114,Impacts!$B$6:$T$54,16,FALSE)*'P2'!$C238,"")</f>
        <v/>
      </c>
      <c r="R114" s="39" t="str">
        <f>IFERROR(VLOOKUP($B114,Impacts!$B$6:$T$54,17,FALSE)*'P2'!$C238,"")</f>
        <v/>
      </c>
      <c r="S114" s="39" t="str">
        <f>IFERROR(VLOOKUP($B114,Impacts!$B$6:$T$54,18,FALSE)*'P2'!$C238,"")</f>
        <v/>
      </c>
      <c r="T114" s="39" t="str">
        <f>IFERROR(VLOOKUP($B114,Impacts!$B$6:$T$54,19,FALSE)*'P2'!$C238,"")</f>
        <v/>
      </c>
    </row>
    <row r="115" spans="2:20" hidden="1">
      <c r="B115" s="12" t="str">
        <f>'P2'!B239</f>
        <v>----</v>
      </c>
      <c r="C115" s="39" t="str">
        <f>IFERROR(VLOOKUP($B115,Impacts!$B$6:$T$54,2,FALSE)*'P2'!$C239,"")</f>
        <v/>
      </c>
      <c r="D115" s="39" t="str">
        <f>IFERROR(VLOOKUP($B115,Impacts!$B$6:$T$54,3,FALSE)*'P2'!$C239,"")</f>
        <v/>
      </c>
      <c r="E115" s="39" t="str">
        <f>IFERROR(VLOOKUP($B115,Impacts!$B$6:$T$54,4,FALSE)*'P2'!$C239,"")</f>
        <v/>
      </c>
      <c r="F115" s="39" t="str">
        <f>IFERROR(VLOOKUP($B115,Impacts!$B$6:$T$54,5,FALSE)*'P2'!$C239,"")</f>
        <v/>
      </c>
      <c r="G115" s="39" t="str">
        <f>IFERROR(VLOOKUP($B115,Impacts!$B$6:$T$54,6,FALSE)*'P2'!$C239,"")</f>
        <v/>
      </c>
      <c r="H115" s="39" t="str">
        <f>IFERROR(VLOOKUP($B115,Impacts!$B$6:$T$54,7,FALSE)*'P2'!$C239,"")</f>
        <v/>
      </c>
      <c r="I115" s="39" t="str">
        <f>IFERROR(VLOOKUP($B115,Impacts!$B$6:$T$54,8,FALSE)*'P2'!$C239,"")</f>
        <v/>
      </c>
      <c r="J115" s="39" t="str">
        <f>IFERROR(VLOOKUP($B115,Impacts!$B$6:$T$54,9,FALSE)*'P2'!$C239,"")</f>
        <v/>
      </c>
      <c r="K115" s="39" t="str">
        <f>IFERROR(VLOOKUP($B115,Impacts!$B$6:$T$54,10,FALSE)*'P2'!$C239,"")</f>
        <v/>
      </c>
      <c r="L115" s="39" t="str">
        <f>IFERROR(VLOOKUP($B115,Impacts!$B$6:$T$54,11,FALSE)*'P2'!$C239,"")</f>
        <v/>
      </c>
      <c r="M115" s="39" t="str">
        <f>IFERROR(VLOOKUP($B115,Impacts!$B$6:$T$54,12,FALSE)*'P2'!$C239,"")</f>
        <v/>
      </c>
      <c r="N115" s="39" t="str">
        <f>IFERROR(VLOOKUP($B115,Impacts!$B$6:$T$54,13,FALSE)*'P2'!$C239,"")</f>
        <v/>
      </c>
      <c r="O115" s="39" t="str">
        <f>IFERROR(VLOOKUP($B115,Impacts!$B$6:$T$54,14,FALSE)*'P2'!$C239,"")</f>
        <v/>
      </c>
      <c r="P115" s="39" t="str">
        <f>IFERROR(VLOOKUP($B115,Impacts!$B$6:$T$54,15,FALSE)*'P2'!$C239,"")</f>
        <v/>
      </c>
      <c r="Q115" s="39" t="str">
        <f>IFERROR(VLOOKUP($B115,Impacts!$B$6:$T$54,16,FALSE)*'P2'!$C239,"")</f>
        <v/>
      </c>
      <c r="R115" s="39" t="str">
        <f>IFERROR(VLOOKUP($B115,Impacts!$B$6:$T$54,17,FALSE)*'P2'!$C239,"")</f>
        <v/>
      </c>
      <c r="S115" s="39" t="str">
        <f>IFERROR(VLOOKUP($B115,Impacts!$B$6:$T$54,18,FALSE)*'P2'!$C239,"")</f>
        <v/>
      </c>
      <c r="T115" s="39" t="str">
        <f>IFERROR(VLOOKUP($B115,Impacts!$B$6:$T$54,19,FALSE)*'P2'!$C239,"")</f>
        <v/>
      </c>
    </row>
    <row r="116" spans="2:20" hidden="1">
      <c r="B116" s="12" t="str">
        <f>'P2'!B240</f>
        <v>----</v>
      </c>
      <c r="C116" s="39" t="str">
        <f>IFERROR(VLOOKUP($B116,Impacts!$B$6:$T$54,2,FALSE)*'P2'!$C240,"")</f>
        <v/>
      </c>
      <c r="D116" s="39" t="str">
        <f>IFERROR(VLOOKUP($B116,Impacts!$B$6:$T$54,3,FALSE)*'P2'!$C240,"")</f>
        <v/>
      </c>
      <c r="E116" s="39" t="str">
        <f>IFERROR(VLOOKUP($B116,Impacts!$B$6:$T$54,4,FALSE)*'P2'!$C240,"")</f>
        <v/>
      </c>
      <c r="F116" s="39" t="str">
        <f>IFERROR(VLOOKUP($B116,Impacts!$B$6:$T$54,5,FALSE)*'P2'!$C240,"")</f>
        <v/>
      </c>
      <c r="G116" s="39" t="str">
        <f>IFERROR(VLOOKUP($B116,Impacts!$B$6:$T$54,6,FALSE)*'P2'!$C240,"")</f>
        <v/>
      </c>
      <c r="H116" s="39" t="str">
        <f>IFERROR(VLOOKUP($B116,Impacts!$B$6:$T$54,7,FALSE)*'P2'!$C240,"")</f>
        <v/>
      </c>
      <c r="I116" s="39" t="str">
        <f>IFERROR(VLOOKUP($B116,Impacts!$B$6:$T$54,8,FALSE)*'P2'!$C240,"")</f>
        <v/>
      </c>
      <c r="J116" s="39" t="str">
        <f>IFERROR(VLOOKUP($B116,Impacts!$B$6:$T$54,9,FALSE)*'P2'!$C240,"")</f>
        <v/>
      </c>
      <c r="K116" s="39" t="str">
        <f>IFERROR(VLOOKUP($B116,Impacts!$B$6:$T$54,10,FALSE)*'P2'!$C240,"")</f>
        <v/>
      </c>
      <c r="L116" s="39" t="str">
        <f>IFERROR(VLOOKUP($B116,Impacts!$B$6:$T$54,11,FALSE)*'P2'!$C240,"")</f>
        <v/>
      </c>
      <c r="M116" s="39" t="str">
        <f>IFERROR(VLOOKUP($B116,Impacts!$B$6:$T$54,12,FALSE)*'P2'!$C240,"")</f>
        <v/>
      </c>
      <c r="N116" s="39" t="str">
        <f>IFERROR(VLOOKUP($B116,Impacts!$B$6:$T$54,13,FALSE)*'P2'!$C240,"")</f>
        <v/>
      </c>
      <c r="O116" s="39" t="str">
        <f>IFERROR(VLOOKUP($B116,Impacts!$B$6:$T$54,14,FALSE)*'P2'!$C240,"")</f>
        <v/>
      </c>
      <c r="P116" s="39" t="str">
        <f>IFERROR(VLOOKUP($B116,Impacts!$B$6:$T$54,15,FALSE)*'P2'!$C240,"")</f>
        <v/>
      </c>
      <c r="Q116" s="39" t="str">
        <f>IFERROR(VLOOKUP($B116,Impacts!$B$6:$T$54,16,FALSE)*'P2'!$C240,"")</f>
        <v/>
      </c>
      <c r="R116" s="39" t="str">
        <f>IFERROR(VLOOKUP($B116,Impacts!$B$6:$T$54,17,FALSE)*'P2'!$C240,"")</f>
        <v/>
      </c>
      <c r="S116" s="39" t="str">
        <f>IFERROR(VLOOKUP($B116,Impacts!$B$6:$T$54,18,FALSE)*'P2'!$C240,"")</f>
        <v/>
      </c>
      <c r="T116" s="39" t="str">
        <f>IFERROR(VLOOKUP($B116,Impacts!$B$6:$T$54,19,FALSE)*'P2'!$C240,"")</f>
        <v/>
      </c>
    </row>
    <row r="117" spans="2:20" hidden="1">
      <c r="B117" s="12" t="str">
        <f>'P2'!B241</f>
        <v>----</v>
      </c>
      <c r="C117" s="39" t="str">
        <f>IFERROR(VLOOKUP($B117,Impacts!$B$6:$T$54,2,FALSE)*'P2'!$C241,"")</f>
        <v/>
      </c>
      <c r="D117" s="39" t="str">
        <f>IFERROR(VLOOKUP($B117,Impacts!$B$6:$T$54,3,FALSE)*'P2'!$C241,"")</f>
        <v/>
      </c>
      <c r="E117" s="39" t="str">
        <f>IFERROR(VLOOKUP($B117,Impacts!$B$6:$T$54,4,FALSE)*'P2'!$C241,"")</f>
        <v/>
      </c>
      <c r="F117" s="39" t="str">
        <f>IFERROR(VLOOKUP($B117,Impacts!$B$6:$T$54,5,FALSE)*'P2'!$C241,"")</f>
        <v/>
      </c>
      <c r="G117" s="39" t="str">
        <f>IFERROR(VLOOKUP($B117,Impacts!$B$6:$T$54,6,FALSE)*'P2'!$C241,"")</f>
        <v/>
      </c>
      <c r="H117" s="39" t="str">
        <f>IFERROR(VLOOKUP($B117,Impacts!$B$6:$T$54,7,FALSE)*'P2'!$C241,"")</f>
        <v/>
      </c>
      <c r="I117" s="39" t="str">
        <f>IFERROR(VLOOKUP($B117,Impacts!$B$6:$T$54,8,FALSE)*'P2'!$C241,"")</f>
        <v/>
      </c>
      <c r="J117" s="39" t="str">
        <f>IFERROR(VLOOKUP($B117,Impacts!$B$6:$T$54,9,FALSE)*'P2'!$C241,"")</f>
        <v/>
      </c>
      <c r="K117" s="39" t="str">
        <f>IFERROR(VLOOKUP($B117,Impacts!$B$6:$T$54,10,FALSE)*'P2'!$C241,"")</f>
        <v/>
      </c>
      <c r="L117" s="39" t="str">
        <f>IFERROR(VLOOKUP($B117,Impacts!$B$6:$T$54,11,FALSE)*'P2'!$C241,"")</f>
        <v/>
      </c>
      <c r="M117" s="39" t="str">
        <f>IFERROR(VLOOKUP($B117,Impacts!$B$6:$T$54,12,FALSE)*'P2'!$C241,"")</f>
        <v/>
      </c>
      <c r="N117" s="39" t="str">
        <f>IFERROR(VLOOKUP($B117,Impacts!$B$6:$T$54,13,FALSE)*'P2'!$C241,"")</f>
        <v/>
      </c>
      <c r="O117" s="39" t="str">
        <f>IFERROR(VLOOKUP($B117,Impacts!$B$6:$T$54,14,FALSE)*'P2'!$C241,"")</f>
        <v/>
      </c>
      <c r="P117" s="39" t="str">
        <f>IFERROR(VLOOKUP($B117,Impacts!$B$6:$T$54,15,FALSE)*'P2'!$C241,"")</f>
        <v/>
      </c>
      <c r="Q117" s="39" t="str">
        <f>IFERROR(VLOOKUP($B117,Impacts!$B$6:$T$54,16,FALSE)*'P2'!$C241,"")</f>
        <v/>
      </c>
      <c r="R117" s="39" t="str">
        <f>IFERROR(VLOOKUP($B117,Impacts!$B$6:$T$54,17,FALSE)*'P2'!$C241,"")</f>
        <v/>
      </c>
      <c r="S117" s="39" t="str">
        <f>IFERROR(VLOOKUP($B117,Impacts!$B$6:$T$54,18,FALSE)*'P2'!$C241,"")</f>
        <v/>
      </c>
      <c r="T117" s="39" t="str">
        <f>IFERROR(VLOOKUP($B117,Impacts!$B$6:$T$54,19,FALSE)*'P2'!$C241,"")</f>
        <v/>
      </c>
    </row>
    <row r="118" spans="2:20" hidden="1">
      <c r="B118" s="12" t="str">
        <f>'P2'!B242</f>
        <v>----</v>
      </c>
      <c r="C118" s="39" t="str">
        <f>IFERROR(VLOOKUP($B118,Impacts!$B$6:$T$54,2,FALSE)*'P2'!$C242,"")</f>
        <v/>
      </c>
      <c r="D118" s="39" t="str">
        <f>IFERROR(VLOOKUP($B118,Impacts!$B$6:$T$54,3,FALSE)*'P2'!$C242,"")</f>
        <v/>
      </c>
      <c r="E118" s="39" t="str">
        <f>IFERROR(VLOOKUP($B118,Impacts!$B$6:$T$54,4,FALSE)*'P2'!$C242,"")</f>
        <v/>
      </c>
      <c r="F118" s="39" t="str">
        <f>IFERROR(VLOOKUP($B118,Impacts!$B$6:$T$54,5,FALSE)*'P2'!$C242,"")</f>
        <v/>
      </c>
      <c r="G118" s="39" t="str">
        <f>IFERROR(VLOOKUP($B118,Impacts!$B$6:$T$54,6,FALSE)*'P2'!$C242,"")</f>
        <v/>
      </c>
      <c r="H118" s="39" t="str">
        <f>IFERROR(VLOOKUP($B118,Impacts!$B$6:$T$54,7,FALSE)*'P2'!$C242,"")</f>
        <v/>
      </c>
      <c r="I118" s="39" t="str">
        <f>IFERROR(VLOOKUP($B118,Impacts!$B$6:$T$54,8,FALSE)*'P2'!$C242,"")</f>
        <v/>
      </c>
      <c r="J118" s="39" t="str">
        <f>IFERROR(VLOOKUP($B118,Impacts!$B$6:$T$54,9,FALSE)*'P2'!$C242,"")</f>
        <v/>
      </c>
      <c r="K118" s="39" t="str">
        <f>IFERROR(VLOOKUP($B118,Impacts!$B$6:$T$54,10,FALSE)*'P2'!$C242,"")</f>
        <v/>
      </c>
      <c r="L118" s="39" t="str">
        <f>IFERROR(VLOOKUP($B118,Impacts!$B$6:$T$54,11,FALSE)*'P2'!$C242,"")</f>
        <v/>
      </c>
      <c r="M118" s="39" t="str">
        <f>IFERROR(VLOOKUP($B118,Impacts!$B$6:$T$54,12,FALSE)*'P2'!$C242,"")</f>
        <v/>
      </c>
      <c r="N118" s="39" t="str">
        <f>IFERROR(VLOOKUP($B118,Impacts!$B$6:$T$54,13,FALSE)*'P2'!$C242,"")</f>
        <v/>
      </c>
      <c r="O118" s="39" t="str">
        <f>IFERROR(VLOOKUP($B118,Impacts!$B$6:$T$54,14,FALSE)*'P2'!$C242,"")</f>
        <v/>
      </c>
      <c r="P118" s="39" t="str">
        <f>IFERROR(VLOOKUP($B118,Impacts!$B$6:$T$54,15,FALSE)*'P2'!$C242,"")</f>
        <v/>
      </c>
      <c r="Q118" s="39" t="str">
        <f>IFERROR(VLOOKUP($B118,Impacts!$B$6:$T$54,16,FALSE)*'P2'!$C242,"")</f>
        <v/>
      </c>
      <c r="R118" s="39" t="str">
        <f>IFERROR(VLOOKUP($B118,Impacts!$B$6:$T$54,17,FALSE)*'P2'!$C242,"")</f>
        <v/>
      </c>
      <c r="S118" s="39" t="str">
        <f>IFERROR(VLOOKUP($B118,Impacts!$B$6:$T$54,18,FALSE)*'P2'!$C242,"")</f>
        <v/>
      </c>
      <c r="T118" s="39" t="str">
        <f>IFERROR(VLOOKUP($B118,Impacts!$B$6:$T$54,19,FALSE)*'P2'!$C242,"")</f>
        <v/>
      </c>
    </row>
    <row r="119" spans="2:20" hidden="1">
      <c r="B119" s="12" t="str">
        <f>'P2'!B243</f>
        <v>----</v>
      </c>
      <c r="C119" s="39" t="str">
        <f>IFERROR(VLOOKUP($B119,Impacts!$B$6:$T$54,2,FALSE)*'P2'!$C243,"")</f>
        <v/>
      </c>
      <c r="D119" s="39" t="str">
        <f>IFERROR(VLOOKUP($B119,Impacts!$B$6:$T$54,3,FALSE)*'P2'!$C243,"")</f>
        <v/>
      </c>
      <c r="E119" s="39" t="str">
        <f>IFERROR(VLOOKUP($B119,Impacts!$B$6:$T$54,4,FALSE)*'P2'!$C243,"")</f>
        <v/>
      </c>
      <c r="F119" s="39" t="str">
        <f>IFERROR(VLOOKUP($B119,Impacts!$B$6:$T$54,5,FALSE)*'P2'!$C243,"")</f>
        <v/>
      </c>
      <c r="G119" s="39" t="str">
        <f>IFERROR(VLOOKUP($B119,Impacts!$B$6:$T$54,6,FALSE)*'P2'!$C243,"")</f>
        <v/>
      </c>
      <c r="H119" s="39" t="str">
        <f>IFERROR(VLOOKUP($B119,Impacts!$B$6:$T$54,7,FALSE)*'P2'!$C243,"")</f>
        <v/>
      </c>
      <c r="I119" s="39" t="str">
        <f>IFERROR(VLOOKUP($B119,Impacts!$B$6:$T$54,8,FALSE)*'P2'!$C243,"")</f>
        <v/>
      </c>
      <c r="J119" s="39" t="str">
        <f>IFERROR(VLOOKUP($B119,Impacts!$B$6:$T$54,9,FALSE)*'P2'!$C243,"")</f>
        <v/>
      </c>
      <c r="K119" s="39" t="str">
        <f>IFERROR(VLOOKUP($B119,Impacts!$B$6:$T$54,10,FALSE)*'P2'!$C243,"")</f>
        <v/>
      </c>
      <c r="L119" s="39" t="str">
        <f>IFERROR(VLOOKUP($B119,Impacts!$B$6:$T$54,11,FALSE)*'P2'!$C243,"")</f>
        <v/>
      </c>
      <c r="M119" s="39" t="str">
        <f>IFERROR(VLOOKUP($B119,Impacts!$B$6:$T$54,12,FALSE)*'P2'!$C243,"")</f>
        <v/>
      </c>
      <c r="N119" s="39" t="str">
        <f>IFERROR(VLOOKUP($B119,Impacts!$B$6:$T$54,13,FALSE)*'P2'!$C243,"")</f>
        <v/>
      </c>
      <c r="O119" s="39" t="str">
        <f>IFERROR(VLOOKUP($B119,Impacts!$B$6:$T$54,14,FALSE)*'P2'!$C243,"")</f>
        <v/>
      </c>
      <c r="P119" s="39" t="str">
        <f>IFERROR(VLOOKUP($B119,Impacts!$B$6:$T$54,15,FALSE)*'P2'!$C243,"")</f>
        <v/>
      </c>
      <c r="Q119" s="39" t="str">
        <f>IFERROR(VLOOKUP($B119,Impacts!$B$6:$T$54,16,FALSE)*'P2'!$C243,"")</f>
        <v/>
      </c>
      <c r="R119" s="39" t="str">
        <f>IFERROR(VLOOKUP($B119,Impacts!$B$6:$T$54,17,FALSE)*'P2'!$C243,"")</f>
        <v/>
      </c>
      <c r="S119" s="39" t="str">
        <f>IFERROR(VLOOKUP($B119,Impacts!$B$6:$T$54,18,FALSE)*'P2'!$C243,"")</f>
        <v/>
      </c>
      <c r="T119" s="39" t="str">
        <f>IFERROR(VLOOKUP($B119,Impacts!$B$6:$T$54,19,FALSE)*'P2'!$C243,"")</f>
        <v/>
      </c>
    </row>
    <row r="120" spans="2:20" hidden="1">
      <c r="B120" s="12" t="str">
        <f>'P2'!B244</f>
        <v>----</v>
      </c>
      <c r="C120" s="39" t="str">
        <f>IFERROR(VLOOKUP($B120,Impacts!$B$6:$T$54,2,FALSE)*'P2'!$C244,"")</f>
        <v/>
      </c>
      <c r="D120" s="39" t="str">
        <f>IFERROR(VLOOKUP($B120,Impacts!$B$6:$T$54,3,FALSE)*'P2'!$C244,"")</f>
        <v/>
      </c>
      <c r="E120" s="39" t="str">
        <f>IFERROR(VLOOKUP($B120,Impacts!$B$6:$T$54,4,FALSE)*'P2'!$C244,"")</f>
        <v/>
      </c>
      <c r="F120" s="39" t="str">
        <f>IFERROR(VLOOKUP($B120,Impacts!$B$6:$T$54,5,FALSE)*'P2'!$C244,"")</f>
        <v/>
      </c>
      <c r="G120" s="39" t="str">
        <f>IFERROR(VLOOKUP($B120,Impacts!$B$6:$T$54,6,FALSE)*'P2'!$C244,"")</f>
        <v/>
      </c>
      <c r="H120" s="39" t="str">
        <f>IFERROR(VLOOKUP($B120,Impacts!$B$6:$T$54,7,FALSE)*'P2'!$C244,"")</f>
        <v/>
      </c>
      <c r="I120" s="39" t="str">
        <f>IFERROR(VLOOKUP($B120,Impacts!$B$6:$T$54,8,FALSE)*'P2'!$C244,"")</f>
        <v/>
      </c>
      <c r="J120" s="39" t="str">
        <f>IFERROR(VLOOKUP($B120,Impacts!$B$6:$T$54,9,FALSE)*'P2'!$C244,"")</f>
        <v/>
      </c>
      <c r="K120" s="39" t="str">
        <f>IFERROR(VLOOKUP($B120,Impacts!$B$6:$T$54,10,FALSE)*'P2'!$C244,"")</f>
        <v/>
      </c>
      <c r="L120" s="39" t="str">
        <f>IFERROR(VLOOKUP($B120,Impacts!$B$6:$T$54,11,FALSE)*'P2'!$C244,"")</f>
        <v/>
      </c>
      <c r="M120" s="39" t="str">
        <f>IFERROR(VLOOKUP($B120,Impacts!$B$6:$T$54,12,FALSE)*'P2'!$C244,"")</f>
        <v/>
      </c>
      <c r="N120" s="39" t="str">
        <f>IFERROR(VLOOKUP($B120,Impacts!$B$6:$T$54,13,FALSE)*'P2'!$C244,"")</f>
        <v/>
      </c>
      <c r="O120" s="39" t="str">
        <f>IFERROR(VLOOKUP($B120,Impacts!$B$6:$T$54,14,FALSE)*'P2'!$C244,"")</f>
        <v/>
      </c>
      <c r="P120" s="39" t="str">
        <f>IFERROR(VLOOKUP($B120,Impacts!$B$6:$T$54,15,FALSE)*'P2'!$C244,"")</f>
        <v/>
      </c>
      <c r="Q120" s="39" t="str">
        <f>IFERROR(VLOOKUP($B120,Impacts!$B$6:$T$54,16,FALSE)*'P2'!$C244,"")</f>
        <v/>
      </c>
      <c r="R120" s="39" t="str">
        <f>IFERROR(VLOOKUP($B120,Impacts!$B$6:$T$54,17,FALSE)*'P2'!$C244,"")</f>
        <v/>
      </c>
      <c r="S120" s="39" t="str">
        <f>IFERROR(VLOOKUP($B120,Impacts!$B$6:$T$54,18,FALSE)*'P2'!$C244,"")</f>
        <v/>
      </c>
      <c r="T120" s="39" t="str">
        <f>IFERROR(VLOOKUP($B120,Impacts!$B$6:$T$54,19,FALSE)*'P2'!$C244,"")</f>
        <v/>
      </c>
    </row>
    <row r="121" spans="2:20" hidden="1">
      <c r="B121" s="12" t="str">
        <f>'P2'!B245</f>
        <v>----</v>
      </c>
      <c r="C121" s="39" t="str">
        <f>IFERROR(VLOOKUP($B121,Impacts!$B$6:$T$54,2,FALSE)*'P2'!$C245,"")</f>
        <v/>
      </c>
      <c r="D121" s="39" t="str">
        <f>IFERROR(VLOOKUP($B121,Impacts!$B$6:$T$54,3,FALSE)*'P2'!$C245,"")</f>
        <v/>
      </c>
      <c r="E121" s="39" t="str">
        <f>IFERROR(VLOOKUP($B121,Impacts!$B$6:$T$54,4,FALSE)*'P2'!$C245,"")</f>
        <v/>
      </c>
      <c r="F121" s="39" t="str">
        <f>IFERROR(VLOOKUP($B121,Impacts!$B$6:$T$54,5,FALSE)*'P2'!$C245,"")</f>
        <v/>
      </c>
      <c r="G121" s="39" t="str">
        <f>IFERROR(VLOOKUP($B121,Impacts!$B$6:$T$54,6,FALSE)*'P2'!$C245,"")</f>
        <v/>
      </c>
      <c r="H121" s="39" t="str">
        <f>IFERROR(VLOOKUP($B121,Impacts!$B$6:$T$54,7,FALSE)*'P2'!$C245,"")</f>
        <v/>
      </c>
      <c r="I121" s="39" t="str">
        <f>IFERROR(VLOOKUP($B121,Impacts!$B$6:$T$54,8,FALSE)*'P2'!$C245,"")</f>
        <v/>
      </c>
      <c r="J121" s="39" t="str">
        <f>IFERROR(VLOOKUP($B121,Impacts!$B$6:$T$54,9,FALSE)*'P2'!$C245,"")</f>
        <v/>
      </c>
      <c r="K121" s="39" t="str">
        <f>IFERROR(VLOOKUP($B121,Impacts!$B$6:$T$54,10,FALSE)*'P2'!$C245,"")</f>
        <v/>
      </c>
      <c r="L121" s="39" t="str">
        <f>IFERROR(VLOOKUP($B121,Impacts!$B$6:$T$54,11,FALSE)*'P2'!$C245,"")</f>
        <v/>
      </c>
      <c r="M121" s="39" t="str">
        <f>IFERROR(VLOOKUP($B121,Impacts!$B$6:$T$54,12,FALSE)*'P2'!$C245,"")</f>
        <v/>
      </c>
      <c r="N121" s="39" t="str">
        <f>IFERROR(VLOOKUP($B121,Impacts!$B$6:$T$54,13,FALSE)*'P2'!$C245,"")</f>
        <v/>
      </c>
      <c r="O121" s="39" t="str">
        <f>IFERROR(VLOOKUP($B121,Impacts!$B$6:$T$54,14,FALSE)*'P2'!$C245,"")</f>
        <v/>
      </c>
      <c r="P121" s="39" t="str">
        <f>IFERROR(VLOOKUP($B121,Impacts!$B$6:$T$54,15,FALSE)*'P2'!$C245,"")</f>
        <v/>
      </c>
      <c r="Q121" s="39" t="str">
        <f>IFERROR(VLOOKUP($B121,Impacts!$B$6:$T$54,16,FALSE)*'P2'!$C245,"")</f>
        <v/>
      </c>
      <c r="R121" s="39" t="str">
        <f>IFERROR(VLOOKUP($B121,Impacts!$B$6:$T$54,17,FALSE)*'P2'!$C245,"")</f>
        <v/>
      </c>
      <c r="S121" s="39" t="str">
        <f>IFERROR(VLOOKUP($B121,Impacts!$B$6:$T$54,18,FALSE)*'P2'!$C245,"")</f>
        <v/>
      </c>
      <c r="T121" s="39" t="str">
        <f>IFERROR(VLOOKUP($B121,Impacts!$B$6:$T$54,19,FALSE)*'P2'!$C245,"")</f>
        <v/>
      </c>
    </row>
    <row r="122" spans="2:20" hidden="1">
      <c r="B122" s="12" t="str">
        <f>'P2'!B246</f>
        <v>----</v>
      </c>
      <c r="C122" s="39" t="str">
        <f>IFERROR(VLOOKUP($B122,Impacts!$B$6:$T$54,2,FALSE)*'P2'!$C246,"")</f>
        <v/>
      </c>
      <c r="D122" s="39" t="str">
        <f>IFERROR(VLOOKUP($B122,Impacts!$B$6:$T$54,3,FALSE)*'P2'!$C246,"")</f>
        <v/>
      </c>
      <c r="E122" s="39" t="str">
        <f>IFERROR(VLOOKUP($B122,Impacts!$B$6:$T$54,4,FALSE)*'P2'!$C246,"")</f>
        <v/>
      </c>
      <c r="F122" s="39" t="str">
        <f>IFERROR(VLOOKUP($B122,Impacts!$B$6:$T$54,5,FALSE)*'P2'!$C246,"")</f>
        <v/>
      </c>
      <c r="G122" s="39" t="str">
        <f>IFERROR(VLOOKUP($B122,Impacts!$B$6:$T$54,6,FALSE)*'P2'!$C246,"")</f>
        <v/>
      </c>
      <c r="H122" s="39" t="str">
        <f>IFERROR(VLOOKUP($B122,Impacts!$B$6:$T$54,7,FALSE)*'P2'!$C246,"")</f>
        <v/>
      </c>
      <c r="I122" s="39" t="str">
        <f>IFERROR(VLOOKUP($B122,Impacts!$B$6:$T$54,8,FALSE)*'P2'!$C246,"")</f>
        <v/>
      </c>
      <c r="J122" s="39" t="str">
        <f>IFERROR(VLOOKUP($B122,Impacts!$B$6:$T$54,9,FALSE)*'P2'!$C246,"")</f>
        <v/>
      </c>
      <c r="K122" s="39" t="str">
        <f>IFERROR(VLOOKUP($B122,Impacts!$B$6:$T$54,10,FALSE)*'P2'!$C246,"")</f>
        <v/>
      </c>
      <c r="L122" s="39" t="str">
        <f>IFERROR(VLOOKUP($B122,Impacts!$B$6:$T$54,11,FALSE)*'P2'!$C246,"")</f>
        <v/>
      </c>
      <c r="M122" s="39" t="str">
        <f>IFERROR(VLOOKUP($B122,Impacts!$B$6:$T$54,12,FALSE)*'P2'!$C246,"")</f>
        <v/>
      </c>
      <c r="N122" s="39" t="str">
        <f>IFERROR(VLOOKUP($B122,Impacts!$B$6:$T$54,13,FALSE)*'P2'!$C246,"")</f>
        <v/>
      </c>
      <c r="O122" s="39" t="str">
        <f>IFERROR(VLOOKUP($B122,Impacts!$B$6:$T$54,14,FALSE)*'P2'!$C246,"")</f>
        <v/>
      </c>
      <c r="P122" s="39" t="str">
        <f>IFERROR(VLOOKUP($B122,Impacts!$B$6:$T$54,15,FALSE)*'P2'!$C246,"")</f>
        <v/>
      </c>
      <c r="Q122" s="39" t="str">
        <f>IFERROR(VLOOKUP($B122,Impacts!$B$6:$T$54,16,FALSE)*'P2'!$C246,"")</f>
        <v/>
      </c>
      <c r="R122" s="39" t="str">
        <f>IFERROR(VLOOKUP($B122,Impacts!$B$6:$T$54,17,FALSE)*'P2'!$C246,"")</f>
        <v/>
      </c>
      <c r="S122" s="39" t="str">
        <f>IFERROR(VLOOKUP($B122,Impacts!$B$6:$T$54,18,FALSE)*'P2'!$C246,"")</f>
        <v/>
      </c>
      <c r="T122" s="39" t="str">
        <f>IFERROR(VLOOKUP($B122,Impacts!$B$6:$T$54,19,FALSE)*'P2'!$C246,"")</f>
        <v/>
      </c>
    </row>
    <row r="123" spans="2:20" hidden="1">
      <c r="B123" s="12" t="str">
        <f>'P2'!B247</f>
        <v>----</v>
      </c>
      <c r="C123" s="39" t="str">
        <f>IFERROR(VLOOKUP($B123,Impacts!$B$6:$T$54,2,FALSE)*'P2'!$C247,"")</f>
        <v/>
      </c>
      <c r="D123" s="39" t="str">
        <f>IFERROR(VLOOKUP($B123,Impacts!$B$6:$T$54,3,FALSE)*'P2'!$C247,"")</f>
        <v/>
      </c>
      <c r="E123" s="39" t="str">
        <f>IFERROR(VLOOKUP($B123,Impacts!$B$6:$T$54,4,FALSE)*'P2'!$C247,"")</f>
        <v/>
      </c>
      <c r="F123" s="39" t="str">
        <f>IFERROR(VLOOKUP($B123,Impacts!$B$6:$T$54,5,FALSE)*'P2'!$C247,"")</f>
        <v/>
      </c>
      <c r="G123" s="39" t="str">
        <f>IFERROR(VLOOKUP($B123,Impacts!$B$6:$T$54,6,FALSE)*'P2'!$C247,"")</f>
        <v/>
      </c>
      <c r="H123" s="39" t="str">
        <f>IFERROR(VLOOKUP($B123,Impacts!$B$6:$T$54,7,FALSE)*'P2'!$C247,"")</f>
        <v/>
      </c>
      <c r="I123" s="39" t="str">
        <f>IFERROR(VLOOKUP($B123,Impacts!$B$6:$T$54,8,FALSE)*'P2'!$C247,"")</f>
        <v/>
      </c>
      <c r="J123" s="39" t="str">
        <f>IFERROR(VLOOKUP($B123,Impacts!$B$6:$T$54,9,FALSE)*'P2'!$C247,"")</f>
        <v/>
      </c>
      <c r="K123" s="39" t="str">
        <f>IFERROR(VLOOKUP($B123,Impacts!$B$6:$T$54,10,FALSE)*'P2'!$C247,"")</f>
        <v/>
      </c>
      <c r="L123" s="39" t="str">
        <f>IFERROR(VLOOKUP($B123,Impacts!$B$6:$T$54,11,FALSE)*'P2'!$C247,"")</f>
        <v/>
      </c>
      <c r="M123" s="39" t="str">
        <f>IFERROR(VLOOKUP($B123,Impacts!$B$6:$T$54,12,FALSE)*'P2'!$C247,"")</f>
        <v/>
      </c>
      <c r="N123" s="39" t="str">
        <f>IFERROR(VLOOKUP($B123,Impacts!$B$6:$T$54,13,FALSE)*'P2'!$C247,"")</f>
        <v/>
      </c>
      <c r="O123" s="39" t="str">
        <f>IFERROR(VLOOKUP($B123,Impacts!$B$6:$T$54,14,FALSE)*'P2'!$C247,"")</f>
        <v/>
      </c>
      <c r="P123" s="39" t="str">
        <f>IFERROR(VLOOKUP($B123,Impacts!$B$6:$T$54,15,FALSE)*'P2'!$C247,"")</f>
        <v/>
      </c>
      <c r="Q123" s="39" t="str">
        <f>IFERROR(VLOOKUP($B123,Impacts!$B$6:$T$54,16,FALSE)*'P2'!$C247,"")</f>
        <v/>
      </c>
      <c r="R123" s="39" t="str">
        <f>IFERROR(VLOOKUP($B123,Impacts!$B$6:$T$54,17,FALSE)*'P2'!$C247,"")</f>
        <v/>
      </c>
      <c r="S123" s="39" t="str">
        <f>IFERROR(VLOOKUP($B123,Impacts!$B$6:$T$54,18,FALSE)*'P2'!$C247,"")</f>
        <v/>
      </c>
      <c r="T123" s="39" t="str">
        <f>IFERROR(VLOOKUP($B123,Impacts!$B$6:$T$54,19,FALSE)*'P2'!$C247,"")</f>
        <v/>
      </c>
    </row>
    <row r="124" spans="2:20" hidden="1">
      <c r="B124" s="12" t="str">
        <f>'P2'!B248</f>
        <v>----</v>
      </c>
      <c r="C124" s="39" t="str">
        <f>IFERROR(VLOOKUP($B124,Impacts!$B$6:$T$54,2,FALSE)*'P2'!$C248,"")</f>
        <v/>
      </c>
      <c r="D124" s="39" t="str">
        <f>IFERROR(VLOOKUP($B124,Impacts!$B$6:$T$54,3,FALSE)*'P2'!$C248,"")</f>
        <v/>
      </c>
      <c r="E124" s="39" t="str">
        <f>IFERROR(VLOOKUP($B124,Impacts!$B$6:$T$54,4,FALSE)*'P2'!$C248,"")</f>
        <v/>
      </c>
      <c r="F124" s="39" t="str">
        <f>IFERROR(VLOOKUP($B124,Impacts!$B$6:$T$54,5,FALSE)*'P2'!$C248,"")</f>
        <v/>
      </c>
      <c r="G124" s="39" t="str">
        <f>IFERROR(VLOOKUP($B124,Impacts!$B$6:$T$54,6,FALSE)*'P2'!$C248,"")</f>
        <v/>
      </c>
      <c r="H124" s="39" t="str">
        <f>IFERROR(VLOOKUP($B124,Impacts!$B$6:$T$54,7,FALSE)*'P2'!$C248,"")</f>
        <v/>
      </c>
      <c r="I124" s="39" t="str">
        <f>IFERROR(VLOOKUP($B124,Impacts!$B$6:$T$54,8,FALSE)*'P2'!$C248,"")</f>
        <v/>
      </c>
      <c r="J124" s="39" t="str">
        <f>IFERROR(VLOOKUP($B124,Impacts!$B$6:$T$54,9,FALSE)*'P2'!$C248,"")</f>
        <v/>
      </c>
      <c r="K124" s="39" t="str">
        <f>IFERROR(VLOOKUP($B124,Impacts!$B$6:$T$54,10,FALSE)*'P2'!$C248,"")</f>
        <v/>
      </c>
      <c r="L124" s="39" t="str">
        <f>IFERROR(VLOOKUP($B124,Impacts!$B$6:$T$54,11,FALSE)*'P2'!$C248,"")</f>
        <v/>
      </c>
      <c r="M124" s="39" t="str">
        <f>IFERROR(VLOOKUP($B124,Impacts!$B$6:$T$54,12,FALSE)*'P2'!$C248,"")</f>
        <v/>
      </c>
      <c r="N124" s="39" t="str">
        <f>IFERROR(VLOOKUP($B124,Impacts!$B$6:$T$54,13,FALSE)*'P2'!$C248,"")</f>
        <v/>
      </c>
      <c r="O124" s="39" t="str">
        <f>IFERROR(VLOOKUP($B124,Impacts!$B$6:$T$54,14,FALSE)*'P2'!$C248,"")</f>
        <v/>
      </c>
      <c r="P124" s="39" t="str">
        <f>IFERROR(VLOOKUP($B124,Impacts!$B$6:$T$54,15,FALSE)*'P2'!$C248,"")</f>
        <v/>
      </c>
      <c r="Q124" s="39" t="str">
        <f>IFERROR(VLOOKUP($B124,Impacts!$B$6:$T$54,16,FALSE)*'P2'!$C248,"")</f>
        <v/>
      </c>
      <c r="R124" s="39" t="str">
        <f>IFERROR(VLOOKUP($B124,Impacts!$B$6:$T$54,17,FALSE)*'P2'!$C248,"")</f>
        <v/>
      </c>
      <c r="S124" s="39" t="str">
        <f>IFERROR(VLOOKUP($B124,Impacts!$B$6:$T$54,18,FALSE)*'P2'!$C248,"")</f>
        <v/>
      </c>
      <c r="T124" s="39" t="str">
        <f>IFERROR(VLOOKUP($B124,Impacts!$B$6:$T$54,19,FALSE)*'P2'!$C248,"")</f>
        <v/>
      </c>
    </row>
    <row r="125" spans="2:20" hidden="1">
      <c r="B125" s="12" t="str">
        <f>'P2'!B249</f>
        <v>----</v>
      </c>
      <c r="C125" s="39" t="str">
        <f>IFERROR(VLOOKUP($B125,Impacts!$B$6:$T$54,2,FALSE)*'P2'!$C249,"")</f>
        <v/>
      </c>
      <c r="D125" s="39" t="str">
        <f>IFERROR(VLOOKUP($B125,Impacts!$B$6:$T$54,3,FALSE)*'P2'!$C249,"")</f>
        <v/>
      </c>
      <c r="E125" s="39" t="str">
        <f>IFERROR(VLOOKUP($B125,Impacts!$B$6:$T$54,4,FALSE)*'P2'!$C249,"")</f>
        <v/>
      </c>
      <c r="F125" s="39" t="str">
        <f>IFERROR(VLOOKUP($B125,Impacts!$B$6:$T$54,5,FALSE)*'P2'!$C249,"")</f>
        <v/>
      </c>
      <c r="G125" s="39" t="str">
        <f>IFERROR(VLOOKUP($B125,Impacts!$B$6:$T$54,6,FALSE)*'P2'!$C249,"")</f>
        <v/>
      </c>
      <c r="H125" s="39" t="str">
        <f>IFERROR(VLOOKUP($B125,Impacts!$B$6:$T$54,7,FALSE)*'P2'!$C249,"")</f>
        <v/>
      </c>
      <c r="I125" s="39" t="str">
        <f>IFERROR(VLOOKUP($B125,Impacts!$B$6:$T$54,8,FALSE)*'P2'!$C249,"")</f>
        <v/>
      </c>
      <c r="J125" s="39" t="str">
        <f>IFERROR(VLOOKUP($B125,Impacts!$B$6:$T$54,9,FALSE)*'P2'!$C249,"")</f>
        <v/>
      </c>
      <c r="K125" s="39" t="str">
        <f>IFERROR(VLOOKUP($B125,Impacts!$B$6:$T$54,10,FALSE)*'P2'!$C249,"")</f>
        <v/>
      </c>
      <c r="L125" s="39" t="str">
        <f>IFERROR(VLOOKUP($B125,Impacts!$B$6:$T$54,11,FALSE)*'P2'!$C249,"")</f>
        <v/>
      </c>
      <c r="M125" s="39" t="str">
        <f>IFERROR(VLOOKUP($B125,Impacts!$B$6:$T$54,12,FALSE)*'P2'!$C249,"")</f>
        <v/>
      </c>
      <c r="N125" s="39" t="str">
        <f>IFERROR(VLOOKUP($B125,Impacts!$B$6:$T$54,13,FALSE)*'P2'!$C249,"")</f>
        <v/>
      </c>
      <c r="O125" s="39" t="str">
        <f>IFERROR(VLOOKUP($B125,Impacts!$B$6:$T$54,14,FALSE)*'P2'!$C249,"")</f>
        <v/>
      </c>
      <c r="P125" s="39" t="str">
        <f>IFERROR(VLOOKUP($B125,Impacts!$B$6:$T$54,15,FALSE)*'P2'!$C249,"")</f>
        <v/>
      </c>
      <c r="Q125" s="39" t="str">
        <f>IFERROR(VLOOKUP($B125,Impacts!$B$6:$T$54,16,FALSE)*'P2'!$C249,"")</f>
        <v/>
      </c>
      <c r="R125" s="39" t="str">
        <f>IFERROR(VLOOKUP($B125,Impacts!$B$6:$T$54,17,FALSE)*'P2'!$C249,"")</f>
        <v/>
      </c>
      <c r="S125" s="39" t="str">
        <f>IFERROR(VLOOKUP($B125,Impacts!$B$6:$T$54,18,FALSE)*'P2'!$C249,"")</f>
        <v/>
      </c>
      <c r="T125" s="39" t="str">
        <f>IFERROR(VLOOKUP($B125,Impacts!$B$6:$T$54,19,FALSE)*'P2'!$C249,"")</f>
        <v/>
      </c>
    </row>
    <row r="126" spans="2:20" hidden="1">
      <c r="B126" s="12" t="str">
        <f>'P2'!B250</f>
        <v>----</v>
      </c>
      <c r="C126" s="39" t="str">
        <f>IFERROR(VLOOKUP($B126,Impacts!$B$6:$T$54,2,FALSE)*'P2'!$C250,"")</f>
        <v/>
      </c>
      <c r="D126" s="39" t="str">
        <f>IFERROR(VLOOKUP($B126,Impacts!$B$6:$T$54,3,FALSE)*'P2'!$C250,"")</f>
        <v/>
      </c>
      <c r="E126" s="39" t="str">
        <f>IFERROR(VLOOKUP($B126,Impacts!$B$6:$T$54,4,FALSE)*'P2'!$C250,"")</f>
        <v/>
      </c>
      <c r="F126" s="39" t="str">
        <f>IFERROR(VLOOKUP($B126,Impacts!$B$6:$T$54,5,FALSE)*'P2'!$C250,"")</f>
        <v/>
      </c>
      <c r="G126" s="39" t="str">
        <f>IFERROR(VLOOKUP($B126,Impacts!$B$6:$T$54,6,FALSE)*'P2'!$C250,"")</f>
        <v/>
      </c>
      <c r="H126" s="39" t="str">
        <f>IFERROR(VLOOKUP($B126,Impacts!$B$6:$T$54,7,FALSE)*'P2'!$C250,"")</f>
        <v/>
      </c>
      <c r="I126" s="39" t="str">
        <f>IFERROR(VLOOKUP($B126,Impacts!$B$6:$T$54,8,FALSE)*'P2'!$C250,"")</f>
        <v/>
      </c>
      <c r="J126" s="39" t="str">
        <f>IFERROR(VLOOKUP($B126,Impacts!$B$6:$T$54,9,FALSE)*'P2'!$C250,"")</f>
        <v/>
      </c>
      <c r="K126" s="39" t="str">
        <f>IFERROR(VLOOKUP($B126,Impacts!$B$6:$T$54,10,FALSE)*'P2'!$C250,"")</f>
        <v/>
      </c>
      <c r="L126" s="39" t="str">
        <f>IFERROR(VLOOKUP($B126,Impacts!$B$6:$T$54,11,FALSE)*'P2'!$C250,"")</f>
        <v/>
      </c>
      <c r="M126" s="39" t="str">
        <f>IFERROR(VLOOKUP($B126,Impacts!$B$6:$T$54,12,FALSE)*'P2'!$C250,"")</f>
        <v/>
      </c>
      <c r="N126" s="39" t="str">
        <f>IFERROR(VLOOKUP($B126,Impacts!$B$6:$T$54,13,FALSE)*'P2'!$C250,"")</f>
        <v/>
      </c>
      <c r="O126" s="39" t="str">
        <f>IFERROR(VLOOKUP($B126,Impacts!$B$6:$T$54,14,FALSE)*'P2'!$C250,"")</f>
        <v/>
      </c>
      <c r="P126" s="39" t="str">
        <f>IFERROR(VLOOKUP($B126,Impacts!$B$6:$T$54,15,FALSE)*'P2'!$C250,"")</f>
        <v/>
      </c>
      <c r="Q126" s="39" t="str">
        <f>IFERROR(VLOOKUP($B126,Impacts!$B$6:$T$54,16,FALSE)*'P2'!$C250,"")</f>
        <v/>
      </c>
      <c r="R126" s="39" t="str">
        <f>IFERROR(VLOOKUP($B126,Impacts!$B$6:$T$54,17,FALSE)*'P2'!$C250,"")</f>
        <v/>
      </c>
      <c r="S126" s="39" t="str">
        <f>IFERROR(VLOOKUP($B126,Impacts!$B$6:$T$54,18,FALSE)*'P2'!$C250,"")</f>
        <v/>
      </c>
      <c r="T126" s="39" t="str">
        <f>IFERROR(VLOOKUP($B126,Impacts!$B$6:$T$54,19,FALSE)*'P2'!$C250,"")</f>
        <v/>
      </c>
    </row>
    <row r="127" spans="2:20" hidden="1">
      <c r="B127" s="12" t="str">
        <f>'P2'!B251</f>
        <v>----</v>
      </c>
      <c r="C127" s="39" t="str">
        <f>IFERROR(VLOOKUP($B127,Impacts!$B$6:$T$54,2,FALSE)*'P2'!$C251,"")</f>
        <v/>
      </c>
      <c r="D127" s="39" t="str">
        <f>IFERROR(VLOOKUP($B127,Impacts!$B$6:$T$54,3,FALSE)*'P2'!$C251,"")</f>
        <v/>
      </c>
      <c r="E127" s="39" t="str">
        <f>IFERROR(VLOOKUP($B127,Impacts!$B$6:$T$54,4,FALSE)*'P2'!$C251,"")</f>
        <v/>
      </c>
      <c r="F127" s="39" t="str">
        <f>IFERROR(VLOOKUP($B127,Impacts!$B$6:$T$54,5,FALSE)*'P2'!$C251,"")</f>
        <v/>
      </c>
      <c r="G127" s="39" t="str">
        <f>IFERROR(VLOOKUP($B127,Impacts!$B$6:$T$54,6,FALSE)*'P2'!$C251,"")</f>
        <v/>
      </c>
      <c r="H127" s="39" t="str">
        <f>IFERROR(VLOOKUP($B127,Impacts!$B$6:$T$54,7,FALSE)*'P2'!$C251,"")</f>
        <v/>
      </c>
      <c r="I127" s="39" t="str">
        <f>IFERROR(VLOOKUP($B127,Impacts!$B$6:$T$54,8,FALSE)*'P2'!$C251,"")</f>
        <v/>
      </c>
      <c r="J127" s="39" t="str">
        <f>IFERROR(VLOOKUP($B127,Impacts!$B$6:$T$54,9,FALSE)*'P2'!$C251,"")</f>
        <v/>
      </c>
      <c r="K127" s="39" t="str">
        <f>IFERROR(VLOOKUP($B127,Impacts!$B$6:$T$54,10,FALSE)*'P2'!$C251,"")</f>
        <v/>
      </c>
      <c r="L127" s="39" t="str">
        <f>IFERROR(VLOOKUP($B127,Impacts!$B$6:$T$54,11,FALSE)*'P2'!$C251,"")</f>
        <v/>
      </c>
      <c r="M127" s="39" t="str">
        <f>IFERROR(VLOOKUP($B127,Impacts!$B$6:$T$54,12,FALSE)*'P2'!$C251,"")</f>
        <v/>
      </c>
      <c r="N127" s="39" t="str">
        <f>IFERROR(VLOOKUP($B127,Impacts!$B$6:$T$54,13,FALSE)*'P2'!$C251,"")</f>
        <v/>
      </c>
      <c r="O127" s="39" t="str">
        <f>IFERROR(VLOOKUP($B127,Impacts!$B$6:$T$54,14,FALSE)*'P2'!$C251,"")</f>
        <v/>
      </c>
      <c r="P127" s="39" t="str">
        <f>IFERROR(VLOOKUP($B127,Impacts!$B$6:$T$54,15,FALSE)*'P2'!$C251,"")</f>
        <v/>
      </c>
      <c r="Q127" s="39" t="str">
        <f>IFERROR(VLOOKUP($B127,Impacts!$B$6:$T$54,16,FALSE)*'P2'!$C251,"")</f>
        <v/>
      </c>
      <c r="R127" s="39" t="str">
        <f>IFERROR(VLOOKUP($B127,Impacts!$B$6:$T$54,17,FALSE)*'P2'!$C251,"")</f>
        <v/>
      </c>
      <c r="S127" s="39" t="str">
        <f>IFERROR(VLOOKUP($B127,Impacts!$B$6:$T$54,18,FALSE)*'P2'!$C251,"")</f>
        <v/>
      </c>
      <c r="T127" s="39" t="str">
        <f>IFERROR(VLOOKUP($B127,Impacts!$B$6:$T$54,19,FALSE)*'P2'!$C251,"")</f>
        <v/>
      </c>
    </row>
    <row r="128" spans="2:20" hidden="1">
      <c r="B128" s="12" t="str">
        <f>'P2'!B252</f>
        <v>----</v>
      </c>
      <c r="C128" s="39" t="str">
        <f>IFERROR(VLOOKUP($B128,Impacts!$B$6:$T$54,2,FALSE)*'P2'!$C252,"")</f>
        <v/>
      </c>
      <c r="D128" s="39" t="str">
        <f>IFERROR(VLOOKUP($B128,Impacts!$B$6:$T$54,3,FALSE)*'P2'!$C252,"")</f>
        <v/>
      </c>
      <c r="E128" s="39" t="str">
        <f>IFERROR(VLOOKUP($B128,Impacts!$B$6:$T$54,4,FALSE)*'P2'!$C252,"")</f>
        <v/>
      </c>
      <c r="F128" s="39" t="str">
        <f>IFERROR(VLOOKUP($B128,Impacts!$B$6:$T$54,5,FALSE)*'P2'!$C252,"")</f>
        <v/>
      </c>
      <c r="G128" s="39" t="str">
        <f>IFERROR(VLOOKUP($B128,Impacts!$B$6:$T$54,6,FALSE)*'P2'!$C252,"")</f>
        <v/>
      </c>
      <c r="H128" s="39" t="str">
        <f>IFERROR(VLOOKUP($B128,Impacts!$B$6:$T$54,7,FALSE)*'P2'!$C252,"")</f>
        <v/>
      </c>
      <c r="I128" s="39" t="str">
        <f>IFERROR(VLOOKUP($B128,Impacts!$B$6:$T$54,8,FALSE)*'P2'!$C252,"")</f>
        <v/>
      </c>
      <c r="J128" s="39" t="str">
        <f>IFERROR(VLOOKUP($B128,Impacts!$B$6:$T$54,9,FALSE)*'P2'!$C252,"")</f>
        <v/>
      </c>
      <c r="K128" s="39" t="str">
        <f>IFERROR(VLOOKUP($B128,Impacts!$B$6:$T$54,10,FALSE)*'P2'!$C252,"")</f>
        <v/>
      </c>
      <c r="L128" s="39" t="str">
        <f>IFERROR(VLOOKUP($B128,Impacts!$B$6:$T$54,11,FALSE)*'P2'!$C252,"")</f>
        <v/>
      </c>
      <c r="M128" s="39" t="str">
        <f>IFERROR(VLOOKUP($B128,Impacts!$B$6:$T$54,12,FALSE)*'P2'!$C252,"")</f>
        <v/>
      </c>
      <c r="N128" s="39" t="str">
        <f>IFERROR(VLOOKUP($B128,Impacts!$B$6:$T$54,13,FALSE)*'P2'!$C252,"")</f>
        <v/>
      </c>
      <c r="O128" s="39" t="str">
        <f>IFERROR(VLOOKUP($B128,Impacts!$B$6:$T$54,14,FALSE)*'P2'!$C252,"")</f>
        <v/>
      </c>
      <c r="P128" s="39" t="str">
        <f>IFERROR(VLOOKUP($B128,Impacts!$B$6:$T$54,15,FALSE)*'P2'!$C252,"")</f>
        <v/>
      </c>
      <c r="Q128" s="39" t="str">
        <f>IFERROR(VLOOKUP($B128,Impacts!$B$6:$T$54,16,FALSE)*'P2'!$C252,"")</f>
        <v/>
      </c>
      <c r="R128" s="39" t="str">
        <f>IFERROR(VLOOKUP($B128,Impacts!$B$6:$T$54,17,FALSE)*'P2'!$C252,"")</f>
        <v/>
      </c>
      <c r="S128" s="39" t="str">
        <f>IFERROR(VLOOKUP($B128,Impacts!$B$6:$T$54,18,FALSE)*'P2'!$C252,"")</f>
        <v/>
      </c>
      <c r="T128" s="39" t="str">
        <f>IFERROR(VLOOKUP($B128,Impacts!$B$6:$T$54,19,FALSE)*'P2'!$C252,"")</f>
        <v/>
      </c>
    </row>
    <row r="129" spans="2:20" hidden="1">
      <c r="B129" s="12" t="str">
        <f>'P2'!B253</f>
        <v>----</v>
      </c>
      <c r="C129" s="39" t="str">
        <f>IFERROR(VLOOKUP($B129,Impacts!$B$6:$T$54,2,FALSE)*'P2'!$C253,"")</f>
        <v/>
      </c>
      <c r="D129" s="39" t="str">
        <f>IFERROR(VLOOKUP($B129,Impacts!$B$6:$T$54,3,FALSE)*'P2'!$C253,"")</f>
        <v/>
      </c>
      <c r="E129" s="39" t="str">
        <f>IFERROR(VLOOKUP($B129,Impacts!$B$6:$T$54,4,FALSE)*'P2'!$C253,"")</f>
        <v/>
      </c>
      <c r="F129" s="39" t="str">
        <f>IFERROR(VLOOKUP($B129,Impacts!$B$6:$T$54,5,FALSE)*'P2'!$C253,"")</f>
        <v/>
      </c>
      <c r="G129" s="39" t="str">
        <f>IFERROR(VLOOKUP($B129,Impacts!$B$6:$T$54,6,FALSE)*'P2'!$C253,"")</f>
        <v/>
      </c>
      <c r="H129" s="39" t="str">
        <f>IFERROR(VLOOKUP($B129,Impacts!$B$6:$T$54,7,FALSE)*'P2'!$C253,"")</f>
        <v/>
      </c>
      <c r="I129" s="39" t="str">
        <f>IFERROR(VLOOKUP($B129,Impacts!$B$6:$T$54,8,FALSE)*'P2'!$C253,"")</f>
        <v/>
      </c>
      <c r="J129" s="39" t="str">
        <f>IFERROR(VLOOKUP($B129,Impacts!$B$6:$T$54,9,FALSE)*'P2'!$C253,"")</f>
        <v/>
      </c>
      <c r="K129" s="39" t="str">
        <f>IFERROR(VLOOKUP($B129,Impacts!$B$6:$T$54,10,FALSE)*'P2'!$C253,"")</f>
        <v/>
      </c>
      <c r="L129" s="39" t="str">
        <f>IFERROR(VLOOKUP($B129,Impacts!$B$6:$T$54,11,FALSE)*'P2'!$C253,"")</f>
        <v/>
      </c>
      <c r="M129" s="39" t="str">
        <f>IFERROR(VLOOKUP($B129,Impacts!$B$6:$T$54,12,FALSE)*'P2'!$C253,"")</f>
        <v/>
      </c>
      <c r="N129" s="39" t="str">
        <f>IFERROR(VLOOKUP($B129,Impacts!$B$6:$T$54,13,FALSE)*'P2'!$C253,"")</f>
        <v/>
      </c>
      <c r="O129" s="39" t="str">
        <f>IFERROR(VLOOKUP($B129,Impacts!$B$6:$T$54,14,FALSE)*'P2'!$C253,"")</f>
        <v/>
      </c>
      <c r="P129" s="39" t="str">
        <f>IFERROR(VLOOKUP($B129,Impacts!$B$6:$T$54,15,FALSE)*'P2'!$C253,"")</f>
        <v/>
      </c>
      <c r="Q129" s="39" t="str">
        <f>IFERROR(VLOOKUP($B129,Impacts!$B$6:$T$54,16,FALSE)*'P2'!$C253,"")</f>
        <v/>
      </c>
      <c r="R129" s="39" t="str">
        <f>IFERROR(VLOOKUP($B129,Impacts!$B$6:$T$54,17,FALSE)*'P2'!$C253,"")</f>
        <v/>
      </c>
      <c r="S129" s="39" t="str">
        <f>IFERROR(VLOOKUP($B129,Impacts!$B$6:$T$54,18,FALSE)*'P2'!$C253,"")</f>
        <v/>
      </c>
      <c r="T129" s="39" t="str">
        <f>IFERROR(VLOOKUP($B129,Impacts!$B$6:$T$54,19,FALSE)*'P2'!$C253,"")</f>
        <v/>
      </c>
    </row>
    <row r="130" spans="2:20" hidden="1">
      <c r="B130" s="12" t="str">
        <f>'P2'!B254</f>
        <v>----</v>
      </c>
      <c r="C130" s="39" t="str">
        <f>IFERROR(VLOOKUP($B130,Impacts!$B$6:$T$54,2,FALSE)*'P2'!$C254,"")</f>
        <v/>
      </c>
      <c r="D130" s="39" t="str">
        <f>IFERROR(VLOOKUP($B130,Impacts!$B$6:$T$54,3,FALSE)*'P2'!$C254,"")</f>
        <v/>
      </c>
      <c r="E130" s="39" t="str">
        <f>IFERROR(VLOOKUP($B130,Impacts!$B$6:$T$54,4,FALSE)*'P2'!$C254,"")</f>
        <v/>
      </c>
      <c r="F130" s="39" t="str">
        <f>IFERROR(VLOOKUP($B130,Impacts!$B$6:$T$54,5,FALSE)*'P2'!$C254,"")</f>
        <v/>
      </c>
      <c r="G130" s="39" t="str">
        <f>IFERROR(VLOOKUP($B130,Impacts!$B$6:$T$54,6,FALSE)*'P2'!$C254,"")</f>
        <v/>
      </c>
      <c r="H130" s="39" t="str">
        <f>IFERROR(VLOOKUP($B130,Impacts!$B$6:$T$54,7,FALSE)*'P2'!$C254,"")</f>
        <v/>
      </c>
      <c r="I130" s="39" t="str">
        <f>IFERROR(VLOOKUP($B130,Impacts!$B$6:$T$54,8,FALSE)*'P2'!$C254,"")</f>
        <v/>
      </c>
      <c r="J130" s="39" t="str">
        <f>IFERROR(VLOOKUP($B130,Impacts!$B$6:$T$54,9,FALSE)*'P2'!$C254,"")</f>
        <v/>
      </c>
      <c r="K130" s="39" t="str">
        <f>IFERROR(VLOOKUP($B130,Impacts!$B$6:$T$54,10,FALSE)*'P2'!$C254,"")</f>
        <v/>
      </c>
      <c r="L130" s="39" t="str">
        <f>IFERROR(VLOOKUP($B130,Impacts!$B$6:$T$54,11,FALSE)*'P2'!$C254,"")</f>
        <v/>
      </c>
      <c r="M130" s="39" t="str">
        <f>IFERROR(VLOOKUP($B130,Impacts!$B$6:$T$54,12,FALSE)*'P2'!$C254,"")</f>
        <v/>
      </c>
      <c r="N130" s="39" t="str">
        <f>IFERROR(VLOOKUP($B130,Impacts!$B$6:$T$54,13,FALSE)*'P2'!$C254,"")</f>
        <v/>
      </c>
      <c r="O130" s="39" t="str">
        <f>IFERROR(VLOOKUP($B130,Impacts!$B$6:$T$54,14,FALSE)*'P2'!$C254,"")</f>
        <v/>
      </c>
      <c r="P130" s="39" t="str">
        <f>IFERROR(VLOOKUP($B130,Impacts!$B$6:$T$54,15,FALSE)*'P2'!$C254,"")</f>
        <v/>
      </c>
      <c r="Q130" s="39" t="str">
        <f>IFERROR(VLOOKUP($B130,Impacts!$B$6:$T$54,16,FALSE)*'P2'!$C254,"")</f>
        <v/>
      </c>
      <c r="R130" s="39" t="str">
        <f>IFERROR(VLOOKUP($B130,Impacts!$B$6:$T$54,17,FALSE)*'P2'!$C254,"")</f>
        <v/>
      </c>
      <c r="S130" s="39" t="str">
        <f>IFERROR(VLOOKUP($B130,Impacts!$B$6:$T$54,18,FALSE)*'P2'!$C254,"")</f>
        <v/>
      </c>
      <c r="T130" s="39" t="str">
        <f>IFERROR(VLOOKUP($B130,Impacts!$B$6:$T$54,19,FALSE)*'P2'!$C254,"")</f>
        <v/>
      </c>
    </row>
    <row r="131" spans="2:20" hidden="1">
      <c r="B131" s="12" t="str">
        <f>'P2'!B255</f>
        <v>----</v>
      </c>
      <c r="C131" s="39" t="str">
        <f>IFERROR(VLOOKUP($B131,Impacts!$B$6:$T$54,2,FALSE)*'P2'!$C255,"")</f>
        <v/>
      </c>
      <c r="D131" s="39" t="str">
        <f>IFERROR(VLOOKUP($B131,Impacts!$B$6:$T$54,3,FALSE)*'P2'!$C255,"")</f>
        <v/>
      </c>
      <c r="E131" s="39" t="str">
        <f>IFERROR(VLOOKUP($B131,Impacts!$B$6:$T$54,4,FALSE)*'P2'!$C255,"")</f>
        <v/>
      </c>
      <c r="F131" s="39" t="str">
        <f>IFERROR(VLOOKUP($B131,Impacts!$B$6:$T$54,5,FALSE)*'P2'!$C255,"")</f>
        <v/>
      </c>
      <c r="G131" s="39" t="str">
        <f>IFERROR(VLOOKUP($B131,Impacts!$B$6:$T$54,6,FALSE)*'P2'!$C255,"")</f>
        <v/>
      </c>
      <c r="H131" s="39" t="str">
        <f>IFERROR(VLOOKUP($B131,Impacts!$B$6:$T$54,7,FALSE)*'P2'!$C255,"")</f>
        <v/>
      </c>
      <c r="I131" s="39" t="str">
        <f>IFERROR(VLOOKUP($B131,Impacts!$B$6:$T$54,8,FALSE)*'P2'!$C255,"")</f>
        <v/>
      </c>
      <c r="J131" s="39" t="str">
        <f>IFERROR(VLOOKUP($B131,Impacts!$B$6:$T$54,9,FALSE)*'P2'!$C255,"")</f>
        <v/>
      </c>
      <c r="K131" s="39" t="str">
        <f>IFERROR(VLOOKUP($B131,Impacts!$B$6:$T$54,10,FALSE)*'P2'!$C255,"")</f>
        <v/>
      </c>
      <c r="L131" s="39" t="str">
        <f>IFERROR(VLOOKUP($B131,Impacts!$B$6:$T$54,11,FALSE)*'P2'!$C255,"")</f>
        <v/>
      </c>
      <c r="M131" s="39" t="str">
        <f>IFERROR(VLOOKUP($B131,Impacts!$B$6:$T$54,12,FALSE)*'P2'!$C255,"")</f>
        <v/>
      </c>
      <c r="N131" s="39" t="str">
        <f>IFERROR(VLOOKUP($B131,Impacts!$B$6:$T$54,13,FALSE)*'P2'!$C255,"")</f>
        <v/>
      </c>
      <c r="O131" s="39" t="str">
        <f>IFERROR(VLOOKUP($B131,Impacts!$B$6:$T$54,14,FALSE)*'P2'!$C255,"")</f>
        <v/>
      </c>
      <c r="P131" s="39" t="str">
        <f>IFERROR(VLOOKUP($B131,Impacts!$B$6:$T$54,15,FALSE)*'P2'!$C255,"")</f>
        <v/>
      </c>
      <c r="Q131" s="39" t="str">
        <f>IFERROR(VLOOKUP($B131,Impacts!$B$6:$T$54,16,FALSE)*'P2'!$C255,"")</f>
        <v/>
      </c>
      <c r="R131" s="39" t="str">
        <f>IFERROR(VLOOKUP($B131,Impacts!$B$6:$T$54,17,FALSE)*'P2'!$C255,"")</f>
        <v/>
      </c>
      <c r="S131" s="39" t="str">
        <f>IFERROR(VLOOKUP($B131,Impacts!$B$6:$T$54,18,FALSE)*'P2'!$C255,"")</f>
        <v/>
      </c>
      <c r="T131" s="39" t="str">
        <f>IFERROR(VLOOKUP($B131,Impacts!$B$6:$T$54,19,FALSE)*'P2'!$C255,"")</f>
        <v/>
      </c>
    </row>
    <row r="132" spans="2:20" hidden="1">
      <c r="B132" s="12" t="str">
        <f>'P2'!B256</f>
        <v>----</v>
      </c>
      <c r="C132" s="39" t="str">
        <f>IFERROR(VLOOKUP($B132,Impacts!$B$6:$T$54,2,FALSE)*'P2'!$C256,"")</f>
        <v/>
      </c>
      <c r="D132" s="39" t="str">
        <f>IFERROR(VLOOKUP($B132,Impacts!$B$6:$T$54,3,FALSE)*'P2'!$C256,"")</f>
        <v/>
      </c>
      <c r="E132" s="39" t="str">
        <f>IFERROR(VLOOKUP($B132,Impacts!$B$6:$T$54,4,FALSE)*'P2'!$C256,"")</f>
        <v/>
      </c>
      <c r="F132" s="39" t="str">
        <f>IFERROR(VLOOKUP($B132,Impacts!$B$6:$T$54,5,FALSE)*'P2'!$C256,"")</f>
        <v/>
      </c>
      <c r="G132" s="39" t="str">
        <f>IFERROR(VLOOKUP($B132,Impacts!$B$6:$T$54,6,FALSE)*'P2'!$C256,"")</f>
        <v/>
      </c>
      <c r="H132" s="39" t="str">
        <f>IFERROR(VLOOKUP($B132,Impacts!$B$6:$T$54,7,FALSE)*'P2'!$C256,"")</f>
        <v/>
      </c>
      <c r="I132" s="39" t="str">
        <f>IFERROR(VLOOKUP($B132,Impacts!$B$6:$T$54,8,FALSE)*'P2'!$C256,"")</f>
        <v/>
      </c>
      <c r="J132" s="39" t="str">
        <f>IFERROR(VLOOKUP($B132,Impacts!$B$6:$T$54,9,FALSE)*'P2'!$C256,"")</f>
        <v/>
      </c>
      <c r="K132" s="39" t="str">
        <f>IFERROR(VLOOKUP($B132,Impacts!$B$6:$T$54,10,FALSE)*'P2'!$C256,"")</f>
        <v/>
      </c>
      <c r="L132" s="39" t="str">
        <f>IFERROR(VLOOKUP($B132,Impacts!$B$6:$T$54,11,FALSE)*'P2'!$C256,"")</f>
        <v/>
      </c>
      <c r="M132" s="39" t="str">
        <f>IFERROR(VLOOKUP($B132,Impacts!$B$6:$T$54,12,FALSE)*'P2'!$C256,"")</f>
        <v/>
      </c>
      <c r="N132" s="39" t="str">
        <f>IFERROR(VLOOKUP($B132,Impacts!$B$6:$T$54,13,FALSE)*'P2'!$C256,"")</f>
        <v/>
      </c>
      <c r="O132" s="39" t="str">
        <f>IFERROR(VLOOKUP($B132,Impacts!$B$6:$T$54,14,FALSE)*'P2'!$C256,"")</f>
        <v/>
      </c>
      <c r="P132" s="39" t="str">
        <f>IFERROR(VLOOKUP($B132,Impacts!$B$6:$T$54,15,FALSE)*'P2'!$C256,"")</f>
        <v/>
      </c>
      <c r="Q132" s="39" t="str">
        <f>IFERROR(VLOOKUP($B132,Impacts!$B$6:$T$54,16,FALSE)*'P2'!$C256,"")</f>
        <v/>
      </c>
      <c r="R132" s="39" t="str">
        <f>IFERROR(VLOOKUP($B132,Impacts!$B$6:$T$54,17,FALSE)*'P2'!$C256,"")</f>
        <v/>
      </c>
      <c r="S132" s="39" t="str">
        <f>IFERROR(VLOOKUP($B132,Impacts!$B$6:$T$54,18,FALSE)*'P2'!$C256,"")</f>
        <v/>
      </c>
      <c r="T132" s="39" t="str">
        <f>IFERROR(VLOOKUP($B132,Impacts!$B$6:$T$54,19,FALSE)*'P2'!$C256,"")</f>
        <v/>
      </c>
    </row>
    <row r="133" spans="2:20">
      <c r="B133" s="12" t="str">
        <f>'P2'!B257</f>
        <v>Natural gas</v>
      </c>
      <c r="C133" s="39">
        <f>IFERROR(VLOOKUP($B133,Impacts!$B$6:$T$54,2,FALSE)*'P2'!$C257,"")</f>
        <v>5.2245550431052662E-4</v>
      </c>
      <c r="D133" s="39">
        <f>IFERROR(VLOOKUP($B133,Impacts!$B$6:$T$54,3,FALSE)*'P2'!$C257,"")</f>
        <v>0.9667631293393798</v>
      </c>
      <c r="E133" s="39">
        <f>IFERROR(VLOOKUP($B133,Impacts!$B$6:$T$54,4,FALSE)*'P2'!$C257,"")</f>
        <v>5.4425564315412241E-3</v>
      </c>
      <c r="F133" s="39">
        <f>IFERROR(VLOOKUP($B133,Impacts!$B$6:$T$54,5,FALSE)*'P2'!$C257,"")</f>
        <v>2.1131898615652119E-5</v>
      </c>
      <c r="G133" s="39">
        <f>IFERROR(VLOOKUP($B133,Impacts!$B$6:$T$54,6,FALSE)*'P2'!$C257,"")</f>
        <v>0.621812751682562</v>
      </c>
      <c r="H133" s="39">
        <f>IFERROR(VLOOKUP($B133,Impacts!$B$6:$T$54,7,FALSE)*'P2'!$C257,"")</f>
        <v>1.7069838637247838E-2</v>
      </c>
      <c r="I133" s="39">
        <f>IFERROR(VLOOKUP($B133,Impacts!$B$6:$T$54,8,FALSE)*'P2'!$C257,"")</f>
        <v>0.11926425070550739</v>
      </c>
      <c r="J133" s="39">
        <f>IFERROR(VLOOKUP($B133,Impacts!$B$6:$T$54,9,FALSE)*'P2'!$C257,"")</f>
        <v>4.5020316145446609E-3</v>
      </c>
      <c r="K133" s="39">
        <f>IFERROR(VLOOKUP($B133,Impacts!$B$6:$T$54,10,FALSE)*'P2'!$C257,"")</f>
        <v>1.838792336494225E-3</v>
      </c>
      <c r="L133" s="39">
        <f>IFERROR(VLOOKUP($B133,Impacts!$B$6:$T$54,11,FALSE)*'P2'!$C257,"")</f>
        <v>8.0853281341836461E-3</v>
      </c>
      <c r="M133" s="39">
        <f>IFERROR(VLOOKUP($B133,Impacts!$B$6:$T$54,12,FALSE)*'P2'!$C257,"")</f>
        <v>5.4185599713470572E-6</v>
      </c>
      <c r="N133" s="39">
        <f>IFERROR(VLOOKUP($B133,Impacts!$B$6:$T$54,13,FALSE)*'P2'!$C257,"")</f>
        <v>6.7004821165625157E-4</v>
      </c>
      <c r="O133" s="39">
        <f>IFERROR(VLOOKUP($B133,Impacts!$B$6:$T$54,14,FALSE)*'P2'!$C257,"")</f>
        <v>9.0031918728102317E-4</v>
      </c>
      <c r="P133" s="39">
        <f>IFERROR(VLOOKUP($B133,Impacts!$B$6:$T$54,15,FALSE)*'P2'!$C257,"")</f>
        <v>1.0101186542041134E-3</v>
      </c>
      <c r="Q133" s="39">
        <f>IFERROR(VLOOKUP($B133,Impacts!$B$6:$T$54,16,FALSE)*'P2'!$C257,"")</f>
        <v>3.5389479383926642E-7</v>
      </c>
      <c r="R133" s="39">
        <f>IFERROR(VLOOKUP($B133,Impacts!$B$6:$T$54,17,FALSE)*'P2'!$C257,"")</f>
        <v>1.5876199884995797E-3</v>
      </c>
      <c r="S133" s="39">
        <f>IFERROR(VLOOKUP($B133,Impacts!$B$6:$T$54,18,FALSE)*'P2'!$C257,"")</f>
        <v>0.2939359239362373</v>
      </c>
      <c r="T133" s="39">
        <f>IFERROR(VLOOKUP($B133,Impacts!$B$6:$T$54,19,FALSE)*'P2'!$C257,"")</f>
        <v>4.9288477249997574E-4</v>
      </c>
    </row>
    <row r="134" spans="2:20" hidden="1">
      <c r="B134" s="12" t="str">
        <f>'P2'!B258</f>
        <v>----</v>
      </c>
      <c r="C134" s="39" t="str">
        <f>IFERROR(VLOOKUP($B134,Impacts!$B$6:$T$54,2,FALSE)*'P2'!$C258,"")</f>
        <v/>
      </c>
      <c r="D134" s="39" t="str">
        <f>IFERROR(VLOOKUP($B134,Impacts!$B$6:$T$54,3,FALSE)*'P2'!$C258,"")</f>
        <v/>
      </c>
      <c r="E134" s="39" t="str">
        <f>IFERROR(VLOOKUP($B134,Impacts!$B$6:$T$54,4,FALSE)*'P2'!$C258,"")</f>
        <v/>
      </c>
      <c r="F134" s="39" t="str">
        <f>IFERROR(VLOOKUP($B134,Impacts!$B$6:$T$54,5,FALSE)*'P2'!$C258,"")</f>
        <v/>
      </c>
      <c r="G134" s="39" t="str">
        <f>IFERROR(VLOOKUP($B134,Impacts!$B$6:$T$54,6,FALSE)*'P2'!$C258,"")</f>
        <v/>
      </c>
      <c r="H134" s="39" t="str">
        <f>IFERROR(VLOOKUP($B134,Impacts!$B$6:$T$54,7,FALSE)*'P2'!$C258,"")</f>
        <v/>
      </c>
      <c r="I134" s="39" t="str">
        <f>IFERROR(VLOOKUP($B134,Impacts!$B$6:$T$54,8,FALSE)*'P2'!$C258,"")</f>
        <v/>
      </c>
      <c r="J134" s="39" t="str">
        <f>IFERROR(VLOOKUP($B134,Impacts!$B$6:$T$54,9,FALSE)*'P2'!$C258,"")</f>
        <v/>
      </c>
      <c r="K134" s="39" t="str">
        <f>IFERROR(VLOOKUP($B134,Impacts!$B$6:$T$54,10,FALSE)*'P2'!$C258,"")</f>
        <v/>
      </c>
      <c r="L134" s="39" t="str">
        <f>IFERROR(VLOOKUP($B134,Impacts!$B$6:$T$54,11,FALSE)*'P2'!$C258,"")</f>
        <v/>
      </c>
      <c r="M134" s="39" t="str">
        <f>IFERROR(VLOOKUP($B134,Impacts!$B$6:$T$54,12,FALSE)*'P2'!$C258,"")</f>
        <v/>
      </c>
      <c r="N134" s="39" t="str">
        <f>IFERROR(VLOOKUP($B134,Impacts!$B$6:$T$54,13,FALSE)*'P2'!$C258,"")</f>
        <v/>
      </c>
      <c r="O134" s="39" t="str">
        <f>IFERROR(VLOOKUP($B134,Impacts!$B$6:$T$54,14,FALSE)*'P2'!$C258,"")</f>
        <v/>
      </c>
      <c r="P134" s="39" t="str">
        <f>IFERROR(VLOOKUP($B134,Impacts!$B$6:$T$54,15,FALSE)*'P2'!$C258,"")</f>
        <v/>
      </c>
      <c r="Q134" s="39" t="str">
        <f>IFERROR(VLOOKUP($B134,Impacts!$B$6:$T$54,16,FALSE)*'P2'!$C258,"")</f>
        <v/>
      </c>
      <c r="R134" s="39" t="str">
        <f>IFERROR(VLOOKUP($B134,Impacts!$B$6:$T$54,17,FALSE)*'P2'!$C258,"")</f>
        <v/>
      </c>
      <c r="S134" s="39" t="str">
        <f>IFERROR(VLOOKUP($B134,Impacts!$B$6:$T$54,18,FALSE)*'P2'!$C258,"")</f>
        <v/>
      </c>
      <c r="T134" s="39" t="str">
        <f>IFERROR(VLOOKUP($B134,Impacts!$B$6:$T$54,19,FALSE)*'P2'!$C258,"")</f>
        <v/>
      </c>
    </row>
    <row r="135" spans="2:20" hidden="1">
      <c r="B135" s="12" t="str">
        <f>'P2'!B259</f>
        <v>----</v>
      </c>
      <c r="C135" s="39" t="str">
        <f>IFERROR(VLOOKUP($B135,Impacts!$B$6:$T$54,2,FALSE)*'P2'!$C259,"")</f>
        <v/>
      </c>
      <c r="D135" s="39" t="str">
        <f>IFERROR(VLOOKUP($B135,Impacts!$B$6:$T$54,3,FALSE)*'P2'!$C259,"")</f>
        <v/>
      </c>
      <c r="E135" s="39" t="str">
        <f>IFERROR(VLOOKUP($B135,Impacts!$B$6:$T$54,4,FALSE)*'P2'!$C259,"")</f>
        <v/>
      </c>
      <c r="F135" s="39" t="str">
        <f>IFERROR(VLOOKUP($B135,Impacts!$B$6:$T$54,5,FALSE)*'P2'!$C259,"")</f>
        <v/>
      </c>
      <c r="G135" s="39" t="str">
        <f>IFERROR(VLOOKUP($B135,Impacts!$B$6:$T$54,6,FALSE)*'P2'!$C259,"")</f>
        <v/>
      </c>
      <c r="H135" s="39" t="str">
        <f>IFERROR(VLOOKUP($B135,Impacts!$B$6:$T$54,7,FALSE)*'P2'!$C259,"")</f>
        <v/>
      </c>
      <c r="I135" s="39" t="str">
        <f>IFERROR(VLOOKUP($B135,Impacts!$B$6:$T$54,8,FALSE)*'P2'!$C259,"")</f>
        <v/>
      </c>
      <c r="J135" s="39" t="str">
        <f>IFERROR(VLOOKUP($B135,Impacts!$B$6:$T$54,9,FALSE)*'P2'!$C259,"")</f>
        <v/>
      </c>
      <c r="K135" s="39" t="str">
        <f>IFERROR(VLOOKUP($B135,Impacts!$B$6:$T$54,10,FALSE)*'P2'!$C259,"")</f>
        <v/>
      </c>
      <c r="L135" s="39" t="str">
        <f>IFERROR(VLOOKUP($B135,Impacts!$B$6:$T$54,11,FALSE)*'P2'!$C259,"")</f>
        <v/>
      </c>
      <c r="M135" s="39" t="str">
        <f>IFERROR(VLOOKUP($B135,Impacts!$B$6:$T$54,12,FALSE)*'P2'!$C259,"")</f>
        <v/>
      </c>
      <c r="N135" s="39" t="str">
        <f>IFERROR(VLOOKUP($B135,Impacts!$B$6:$T$54,13,FALSE)*'P2'!$C259,"")</f>
        <v/>
      </c>
      <c r="O135" s="39" t="str">
        <f>IFERROR(VLOOKUP($B135,Impacts!$B$6:$T$54,14,FALSE)*'P2'!$C259,"")</f>
        <v/>
      </c>
      <c r="P135" s="39" t="str">
        <f>IFERROR(VLOOKUP($B135,Impacts!$B$6:$T$54,15,FALSE)*'P2'!$C259,"")</f>
        <v/>
      </c>
      <c r="Q135" s="39" t="str">
        <f>IFERROR(VLOOKUP($B135,Impacts!$B$6:$T$54,16,FALSE)*'P2'!$C259,"")</f>
        <v/>
      </c>
      <c r="R135" s="39" t="str">
        <f>IFERROR(VLOOKUP($B135,Impacts!$B$6:$T$54,17,FALSE)*'P2'!$C259,"")</f>
        <v/>
      </c>
      <c r="S135" s="39" t="str">
        <f>IFERROR(VLOOKUP($B135,Impacts!$B$6:$T$54,18,FALSE)*'P2'!$C259,"")</f>
        <v/>
      </c>
      <c r="T135" s="39" t="str">
        <f>IFERROR(VLOOKUP($B135,Impacts!$B$6:$T$54,19,FALSE)*'P2'!$C259,"")</f>
        <v/>
      </c>
    </row>
    <row r="136" spans="2:20" hidden="1">
      <c r="B136" s="12" t="str">
        <f>'P2'!B260</f>
        <v>----</v>
      </c>
      <c r="C136" s="39" t="str">
        <f>IFERROR(VLOOKUP($B136,Impacts!$B$6:$T$54,2,FALSE)*'P2'!$C260,"")</f>
        <v/>
      </c>
      <c r="D136" s="39" t="str">
        <f>IFERROR(VLOOKUP($B136,Impacts!$B$6:$T$54,3,FALSE)*'P2'!$C260,"")</f>
        <v/>
      </c>
      <c r="E136" s="39" t="str">
        <f>IFERROR(VLOOKUP($B136,Impacts!$B$6:$T$54,4,FALSE)*'P2'!$C260,"")</f>
        <v/>
      </c>
      <c r="F136" s="39" t="str">
        <f>IFERROR(VLOOKUP($B136,Impacts!$B$6:$T$54,5,FALSE)*'P2'!$C260,"")</f>
        <v/>
      </c>
      <c r="G136" s="39" t="str">
        <f>IFERROR(VLOOKUP($B136,Impacts!$B$6:$T$54,6,FALSE)*'P2'!$C260,"")</f>
        <v/>
      </c>
      <c r="H136" s="39" t="str">
        <f>IFERROR(VLOOKUP($B136,Impacts!$B$6:$T$54,7,FALSE)*'P2'!$C260,"")</f>
        <v/>
      </c>
      <c r="I136" s="39" t="str">
        <f>IFERROR(VLOOKUP($B136,Impacts!$B$6:$T$54,8,FALSE)*'P2'!$C260,"")</f>
        <v/>
      </c>
      <c r="J136" s="39" t="str">
        <f>IFERROR(VLOOKUP($B136,Impacts!$B$6:$T$54,9,FALSE)*'P2'!$C260,"")</f>
        <v/>
      </c>
      <c r="K136" s="39" t="str">
        <f>IFERROR(VLOOKUP($B136,Impacts!$B$6:$T$54,10,FALSE)*'P2'!$C260,"")</f>
        <v/>
      </c>
      <c r="L136" s="39" t="str">
        <f>IFERROR(VLOOKUP($B136,Impacts!$B$6:$T$54,11,FALSE)*'P2'!$C260,"")</f>
        <v/>
      </c>
      <c r="M136" s="39" t="str">
        <f>IFERROR(VLOOKUP($B136,Impacts!$B$6:$T$54,12,FALSE)*'P2'!$C260,"")</f>
        <v/>
      </c>
      <c r="N136" s="39" t="str">
        <f>IFERROR(VLOOKUP($B136,Impacts!$B$6:$T$54,13,FALSE)*'P2'!$C260,"")</f>
        <v/>
      </c>
      <c r="O136" s="39" t="str">
        <f>IFERROR(VLOOKUP($B136,Impacts!$B$6:$T$54,14,FALSE)*'P2'!$C260,"")</f>
        <v/>
      </c>
      <c r="P136" s="39" t="str">
        <f>IFERROR(VLOOKUP($B136,Impacts!$B$6:$T$54,15,FALSE)*'P2'!$C260,"")</f>
        <v/>
      </c>
      <c r="Q136" s="39" t="str">
        <f>IFERROR(VLOOKUP($B136,Impacts!$B$6:$T$54,16,FALSE)*'P2'!$C260,"")</f>
        <v/>
      </c>
      <c r="R136" s="39" t="str">
        <f>IFERROR(VLOOKUP($B136,Impacts!$B$6:$T$54,17,FALSE)*'P2'!$C260,"")</f>
        <v/>
      </c>
      <c r="S136" s="39" t="str">
        <f>IFERROR(VLOOKUP($B136,Impacts!$B$6:$T$54,18,FALSE)*'P2'!$C260,"")</f>
        <v/>
      </c>
      <c r="T136" s="39" t="str">
        <f>IFERROR(VLOOKUP($B136,Impacts!$B$6:$T$54,19,FALSE)*'P2'!$C260,"")</f>
        <v/>
      </c>
    </row>
    <row r="137" spans="2:20" hidden="1">
      <c r="B137" s="12" t="str">
        <f>'P2'!B261</f>
        <v>----</v>
      </c>
      <c r="C137" s="39" t="str">
        <f>IFERROR(VLOOKUP($B137,Impacts!$B$6:$T$54,2,FALSE)*'P2'!$C261,"")</f>
        <v/>
      </c>
      <c r="D137" s="39" t="str">
        <f>IFERROR(VLOOKUP($B137,Impacts!$B$6:$T$54,3,FALSE)*'P2'!$C261,"")</f>
        <v/>
      </c>
      <c r="E137" s="39" t="str">
        <f>IFERROR(VLOOKUP($B137,Impacts!$B$6:$T$54,4,FALSE)*'P2'!$C261,"")</f>
        <v/>
      </c>
      <c r="F137" s="39" t="str">
        <f>IFERROR(VLOOKUP($B137,Impacts!$B$6:$T$54,5,FALSE)*'P2'!$C261,"")</f>
        <v/>
      </c>
      <c r="G137" s="39" t="str">
        <f>IFERROR(VLOOKUP($B137,Impacts!$B$6:$T$54,6,FALSE)*'P2'!$C261,"")</f>
        <v/>
      </c>
      <c r="H137" s="39" t="str">
        <f>IFERROR(VLOOKUP($B137,Impacts!$B$6:$T$54,7,FALSE)*'P2'!$C261,"")</f>
        <v/>
      </c>
      <c r="I137" s="39" t="str">
        <f>IFERROR(VLOOKUP($B137,Impacts!$B$6:$T$54,8,FALSE)*'P2'!$C261,"")</f>
        <v/>
      </c>
      <c r="J137" s="39" t="str">
        <f>IFERROR(VLOOKUP($B137,Impacts!$B$6:$T$54,9,FALSE)*'P2'!$C261,"")</f>
        <v/>
      </c>
      <c r="K137" s="39" t="str">
        <f>IFERROR(VLOOKUP($B137,Impacts!$B$6:$T$54,10,FALSE)*'P2'!$C261,"")</f>
        <v/>
      </c>
      <c r="L137" s="39" t="str">
        <f>IFERROR(VLOOKUP($B137,Impacts!$B$6:$T$54,11,FALSE)*'P2'!$C261,"")</f>
        <v/>
      </c>
      <c r="M137" s="39" t="str">
        <f>IFERROR(VLOOKUP($B137,Impacts!$B$6:$T$54,12,FALSE)*'P2'!$C261,"")</f>
        <v/>
      </c>
      <c r="N137" s="39" t="str">
        <f>IFERROR(VLOOKUP($B137,Impacts!$B$6:$T$54,13,FALSE)*'P2'!$C261,"")</f>
        <v/>
      </c>
      <c r="O137" s="39" t="str">
        <f>IFERROR(VLOOKUP($B137,Impacts!$B$6:$T$54,14,FALSE)*'P2'!$C261,"")</f>
        <v/>
      </c>
      <c r="P137" s="39" t="str">
        <f>IFERROR(VLOOKUP($B137,Impacts!$B$6:$T$54,15,FALSE)*'P2'!$C261,"")</f>
        <v/>
      </c>
      <c r="Q137" s="39" t="str">
        <f>IFERROR(VLOOKUP($B137,Impacts!$B$6:$T$54,16,FALSE)*'P2'!$C261,"")</f>
        <v/>
      </c>
      <c r="R137" s="39" t="str">
        <f>IFERROR(VLOOKUP($B137,Impacts!$B$6:$T$54,17,FALSE)*'P2'!$C261,"")</f>
        <v/>
      </c>
      <c r="S137" s="39" t="str">
        <f>IFERROR(VLOOKUP($B137,Impacts!$B$6:$T$54,18,FALSE)*'P2'!$C261,"")</f>
        <v/>
      </c>
      <c r="T137" s="39" t="str">
        <f>IFERROR(VLOOKUP($B137,Impacts!$B$6:$T$54,19,FALSE)*'P2'!$C261,"")</f>
        <v/>
      </c>
    </row>
    <row r="138" spans="2:20" hidden="1">
      <c r="B138" s="12" t="str">
        <f>'P2'!B262</f>
        <v>----</v>
      </c>
      <c r="C138" s="39" t="str">
        <f>IFERROR(VLOOKUP($B138,Impacts!$B$6:$T$54,2,FALSE)*'P2'!$C262,"")</f>
        <v/>
      </c>
      <c r="D138" s="39" t="str">
        <f>IFERROR(VLOOKUP($B138,Impacts!$B$6:$T$54,3,FALSE)*'P2'!$C262,"")</f>
        <v/>
      </c>
      <c r="E138" s="39" t="str">
        <f>IFERROR(VLOOKUP($B138,Impacts!$B$6:$T$54,4,FALSE)*'P2'!$C262,"")</f>
        <v/>
      </c>
      <c r="F138" s="39" t="str">
        <f>IFERROR(VLOOKUP($B138,Impacts!$B$6:$T$54,5,FALSE)*'P2'!$C262,"")</f>
        <v/>
      </c>
      <c r="G138" s="39" t="str">
        <f>IFERROR(VLOOKUP($B138,Impacts!$B$6:$T$54,6,FALSE)*'P2'!$C262,"")</f>
        <v/>
      </c>
      <c r="H138" s="39" t="str">
        <f>IFERROR(VLOOKUP($B138,Impacts!$B$6:$T$54,7,FALSE)*'P2'!$C262,"")</f>
        <v/>
      </c>
      <c r="I138" s="39" t="str">
        <f>IFERROR(VLOOKUP($B138,Impacts!$B$6:$T$54,8,FALSE)*'P2'!$C262,"")</f>
        <v/>
      </c>
      <c r="J138" s="39" t="str">
        <f>IFERROR(VLOOKUP($B138,Impacts!$B$6:$T$54,9,FALSE)*'P2'!$C262,"")</f>
        <v/>
      </c>
      <c r="K138" s="39" t="str">
        <f>IFERROR(VLOOKUP($B138,Impacts!$B$6:$T$54,10,FALSE)*'P2'!$C262,"")</f>
        <v/>
      </c>
      <c r="L138" s="39" t="str">
        <f>IFERROR(VLOOKUP($B138,Impacts!$B$6:$T$54,11,FALSE)*'P2'!$C262,"")</f>
        <v/>
      </c>
      <c r="M138" s="39" t="str">
        <f>IFERROR(VLOOKUP($B138,Impacts!$B$6:$T$54,12,FALSE)*'P2'!$C262,"")</f>
        <v/>
      </c>
      <c r="N138" s="39" t="str">
        <f>IFERROR(VLOOKUP($B138,Impacts!$B$6:$T$54,13,FALSE)*'P2'!$C262,"")</f>
        <v/>
      </c>
      <c r="O138" s="39" t="str">
        <f>IFERROR(VLOOKUP($B138,Impacts!$B$6:$T$54,14,FALSE)*'P2'!$C262,"")</f>
        <v/>
      </c>
      <c r="P138" s="39" t="str">
        <f>IFERROR(VLOOKUP($B138,Impacts!$B$6:$T$54,15,FALSE)*'P2'!$C262,"")</f>
        <v/>
      </c>
      <c r="Q138" s="39" t="str">
        <f>IFERROR(VLOOKUP($B138,Impacts!$B$6:$T$54,16,FALSE)*'P2'!$C262,"")</f>
        <v/>
      </c>
      <c r="R138" s="39" t="str">
        <f>IFERROR(VLOOKUP($B138,Impacts!$B$6:$T$54,17,FALSE)*'P2'!$C262,"")</f>
        <v/>
      </c>
      <c r="S138" s="39" t="str">
        <f>IFERROR(VLOOKUP($B138,Impacts!$B$6:$T$54,18,FALSE)*'P2'!$C262,"")</f>
        <v/>
      </c>
      <c r="T138" s="39" t="str">
        <f>IFERROR(VLOOKUP($B138,Impacts!$B$6:$T$54,19,FALSE)*'P2'!$C262,"")</f>
        <v/>
      </c>
    </row>
    <row r="139" spans="2:20" hidden="1">
      <c r="B139" s="12" t="str">
        <f>'P2'!B263</f>
        <v>----</v>
      </c>
      <c r="C139" s="39" t="str">
        <f>IFERROR(VLOOKUP($B139,Impacts!$B$6:$T$54,2,FALSE)*'P2'!$C263,"")</f>
        <v/>
      </c>
      <c r="D139" s="39" t="str">
        <f>IFERROR(VLOOKUP($B139,Impacts!$B$6:$T$54,3,FALSE)*'P2'!$C263,"")</f>
        <v/>
      </c>
      <c r="E139" s="39" t="str">
        <f>IFERROR(VLOOKUP($B139,Impacts!$B$6:$T$54,4,FALSE)*'P2'!$C263,"")</f>
        <v/>
      </c>
      <c r="F139" s="39" t="str">
        <f>IFERROR(VLOOKUP($B139,Impacts!$B$6:$T$54,5,FALSE)*'P2'!$C263,"")</f>
        <v/>
      </c>
      <c r="G139" s="39" t="str">
        <f>IFERROR(VLOOKUP($B139,Impacts!$B$6:$T$54,6,FALSE)*'P2'!$C263,"")</f>
        <v/>
      </c>
      <c r="H139" s="39" t="str">
        <f>IFERROR(VLOOKUP($B139,Impacts!$B$6:$T$54,7,FALSE)*'P2'!$C263,"")</f>
        <v/>
      </c>
      <c r="I139" s="39" t="str">
        <f>IFERROR(VLOOKUP($B139,Impacts!$B$6:$T$54,8,FALSE)*'P2'!$C263,"")</f>
        <v/>
      </c>
      <c r="J139" s="39" t="str">
        <f>IFERROR(VLOOKUP($B139,Impacts!$B$6:$T$54,9,FALSE)*'P2'!$C263,"")</f>
        <v/>
      </c>
      <c r="K139" s="39" t="str">
        <f>IFERROR(VLOOKUP($B139,Impacts!$B$6:$T$54,10,FALSE)*'P2'!$C263,"")</f>
        <v/>
      </c>
      <c r="L139" s="39" t="str">
        <f>IFERROR(VLOOKUP($B139,Impacts!$B$6:$T$54,11,FALSE)*'P2'!$C263,"")</f>
        <v/>
      </c>
      <c r="M139" s="39" t="str">
        <f>IFERROR(VLOOKUP($B139,Impacts!$B$6:$T$54,12,FALSE)*'P2'!$C263,"")</f>
        <v/>
      </c>
      <c r="N139" s="39" t="str">
        <f>IFERROR(VLOOKUP($B139,Impacts!$B$6:$T$54,13,FALSE)*'P2'!$C263,"")</f>
        <v/>
      </c>
      <c r="O139" s="39" t="str">
        <f>IFERROR(VLOOKUP($B139,Impacts!$B$6:$T$54,14,FALSE)*'P2'!$C263,"")</f>
        <v/>
      </c>
      <c r="P139" s="39" t="str">
        <f>IFERROR(VLOOKUP($B139,Impacts!$B$6:$T$54,15,FALSE)*'P2'!$C263,"")</f>
        <v/>
      </c>
      <c r="Q139" s="39" t="str">
        <f>IFERROR(VLOOKUP($B139,Impacts!$B$6:$T$54,16,FALSE)*'P2'!$C263,"")</f>
        <v/>
      </c>
      <c r="R139" s="39" t="str">
        <f>IFERROR(VLOOKUP($B139,Impacts!$B$6:$T$54,17,FALSE)*'P2'!$C263,"")</f>
        <v/>
      </c>
      <c r="S139" s="39" t="str">
        <f>IFERROR(VLOOKUP($B139,Impacts!$B$6:$T$54,18,FALSE)*'P2'!$C263,"")</f>
        <v/>
      </c>
      <c r="T139" s="39" t="str">
        <f>IFERROR(VLOOKUP($B139,Impacts!$B$6:$T$54,19,FALSE)*'P2'!$C263,"")</f>
        <v/>
      </c>
    </row>
    <row r="140" spans="2:20" hidden="1">
      <c r="B140" s="12" t="str">
        <f>'P2'!B264</f>
        <v>----</v>
      </c>
      <c r="C140" s="39" t="str">
        <f>IFERROR(VLOOKUP($B140,Impacts!$B$6:$T$54,2,FALSE)*'P2'!$C264,"")</f>
        <v/>
      </c>
      <c r="D140" s="39" t="str">
        <f>IFERROR(VLOOKUP($B140,Impacts!$B$6:$T$54,3,FALSE)*'P2'!$C264,"")</f>
        <v/>
      </c>
      <c r="E140" s="39" t="str">
        <f>IFERROR(VLOOKUP($B140,Impacts!$B$6:$T$54,4,FALSE)*'P2'!$C264,"")</f>
        <v/>
      </c>
      <c r="F140" s="39" t="str">
        <f>IFERROR(VLOOKUP($B140,Impacts!$B$6:$T$54,5,FALSE)*'P2'!$C264,"")</f>
        <v/>
      </c>
      <c r="G140" s="39" t="str">
        <f>IFERROR(VLOOKUP($B140,Impacts!$B$6:$T$54,6,FALSE)*'P2'!$C264,"")</f>
        <v/>
      </c>
      <c r="H140" s="39" t="str">
        <f>IFERROR(VLOOKUP($B140,Impacts!$B$6:$T$54,7,FALSE)*'P2'!$C264,"")</f>
        <v/>
      </c>
      <c r="I140" s="39" t="str">
        <f>IFERROR(VLOOKUP($B140,Impacts!$B$6:$T$54,8,FALSE)*'P2'!$C264,"")</f>
        <v/>
      </c>
      <c r="J140" s="39" t="str">
        <f>IFERROR(VLOOKUP($B140,Impacts!$B$6:$T$54,9,FALSE)*'P2'!$C264,"")</f>
        <v/>
      </c>
      <c r="K140" s="39" t="str">
        <f>IFERROR(VLOOKUP($B140,Impacts!$B$6:$T$54,10,FALSE)*'P2'!$C264,"")</f>
        <v/>
      </c>
      <c r="L140" s="39" t="str">
        <f>IFERROR(VLOOKUP($B140,Impacts!$B$6:$T$54,11,FALSE)*'P2'!$C264,"")</f>
        <v/>
      </c>
      <c r="M140" s="39" t="str">
        <f>IFERROR(VLOOKUP($B140,Impacts!$B$6:$T$54,12,FALSE)*'P2'!$C264,"")</f>
        <v/>
      </c>
      <c r="N140" s="39" t="str">
        <f>IFERROR(VLOOKUP($B140,Impacts!$B$6:$T$54,13,FALSE)*'P2'!$C264,"")</f>
        <v/>
      </c>
      <c r="O140" s="39" t="str">
        <f>IFERROR(VLOOKUP($B140,Impacts!$B$6:$T$54,14,FALSE)*'P2'!$C264,"")</f>
        <v/>
      </c>
      <c r="P140" s="39" t="str">
        <f>IFERROR(VLOOKUP($B140,Impacts!$B$6:$T$54,15,FALSE)*'P2'!$C264,"")</f>
        <v/>
      </c>
      <c r="Q140" s="39" t="str">
        <f>IFERROR(VLOOKUP($B140,Impacts!$B$6:$T$54,16,FALSE)*'P2'!$C264,"")</f>
        <v/>
      </c>
      <c r="R140" s="39" t="str">
        <f>IFERROR(VLOOKUP($B140,Impacts!$B$6:$T$54,17,FALSE)*'P2'!$C264,"")</f>
        <v/>
      </c>
      <c r="S140" s="39" t="str">
        <f>IFERROR(VLOOKUP($B140,Impacts!$B$6:$T$54,18,FALSE)*'P2'!$C264,"")</f>
        <v/>
      </c>
      <c r="T140" s="39" t="str">
        <f>IFERROR(VLOOKUP($B140,Impacts!$B$6:$T$54,19,FALSE)*'P2'!$C264,"")</f>
        <v/>
      </c>
    </row>
    <row r="141" spans="2:20" hidden="1">
      <c r="B141" s="12" t="str">
        <f>'P2'!B265</f>
        <v>----</v>
      </c>
      <c r="C141" s="39" t="str">
        <f>IFERROR(VLOOKUP($B141,Impacts!$B$6:$T$54,2,FALSE)*'P2'!$C265,"")</f>
        <v/>
      </c>
      <c r="D141" s="39" t="str">
        <f>IFERROR(VLOOKUP($B141,Impacts!$B$6:$T$54,3,FALSE)*'P2'!$C265,"")</f>
        <v/>
      </c>
      <c r="E141" s="39" t="str">
        <f>IFERROR(VLOOKUP($B141,Impacts!$B$6:$T$54,4,FALSE)*'P2'!$C265,"")</f>
        <v/>
      </c>
      <c r="F141" s="39" t="str">
        <f>IFERROR(VLOOKUP($B141,Impacts!$B$6:$T$54,5,FALSE)*'P2'!$C265,"")</f>
        <v/>
      </c>
      <c r="G141" s="39" t="str">
        <f>IFERROR(VLOOKUP($B141,Impacts!$B$6:$T$54,6,FALSE)*'P2'!$C265,"")</f>
        <v/>
      </c>
      <c r="H141" s="39" t="str">
        <f>IFERROR(VLOOKUP($B141,Impacts!$B$6:$T$54,7,FALSE)*'P2'!$C265,"")</f>
        <v/>
      </c>
      <c r="I141" s="39" t="str">
        <f>IFERROR(VLOOKUP($B141,Impacts!$B$6:$T$54,8,FALSE)*'P2'!$C265,"")</f>
        <v/>
      </c>
      <c r="J141" s="39" t="str">
        <f>IFERROR(VLOOKUP($B141,Impacts!$B$6:$T$54,9,FALSE)*'P2'!$C265,"")</f>
        <v/>
      </c>
      <c r="K141" s="39" t="str">
        <f>IFERROR(VLOOKUP($B141,Impacts!$B$6:$T$54,10,FALSE)*'P2'!$C265,"")</f>
        <v/>
      </c>
      <c r="L141" s="39" t="str">
        <f>IFERROR(VLOOKUP($B141,Impacts!$B$6:$T$54,11,FALSE)*'P2'!$C265,"")</f>
        <v/>
      </c>
      <c r="M141" s="39" t="str">
        <f>IFERROR(VLOOKUP($B141,Impacts!$B$6:$T$54,12,FALSE)*'P2'!$C265,"")</f>
        <v/>
      </c>
      <c r="N141" s="39" t="str">
        <f>IFERROR(VLOOKUP($B141,Impacts!$B$6:$T$54,13,FALSE)*'P2'!$C265,"")</f>
        <v/>
      </c>
      <c r="O141" s="39" t="str">
        <f>IFERROR(VLOOKUP($B141,Impacts!$B$6:$T$54,14,FALSE)*'P2'!$C265,"")</f>
        <v/>
      </c>
      <c r="P141" s="39" t="str">
        <f>IFERROR(VLOOKUP($B141,Impacts!$B$6:$T$54,15,FALSE)*'P2'!$C265,"")</f>
        <v/>
      </c>
      <c r="Q141" s="39" t="str">
        <f>IFERROR(VLOOKUP($B141,Impacts!$B$6:$T$54,16,FALSE)*'P2'!$C265,"")</f>
        <v/>
      </c>
      <c r="R141" s="39" t="str">
        <f>IFERROR(VLOOKUP($B141,Impacts!$B$6:$T$54,17,FALSE)*'P2'!$C265,"")</f>
        <v/>
      </c>
      <c r="S141" s="39" t="str">
        <f>IFERROR(VLOOKUP($B141,Impacts!$B$6:$T$54,18,FALSE)*'P2'!$C265,"")</f>
        <v/>
      </c>
      <c r="T141" s="39" t="str">
        <f>IFERROR(VLOOKUP($B141,Impacts!$B$6:$T$54,19,FALSE)*'P2'!$C265,"")</f>
        <v/>
      </c>
    </row>
    <row r="142" spans="2:20" hidden="1">
      <c r="B142" s="12" t="str">
        <f>'P2'!B266</f>
        <v>----</v>
      </c>
      <c r="C142" s="39" t="str">
        <f>IFERROR(VLOOKUP($B142,Impacts!$B$6:$T$54,2,FALSE)*'P2'!$C266,"")</f>
        <v/>
      </c>
      <c r="D142" s="39" t="str">
        <f>IFERROR(VLOOKUP($B142,Impacts!$B$6:$T$54,3,FALSE)*'P2'!$C266,"")</f>
        <v/>
      </c>
      <c r="E142" s="39" t="str">
        <f>IFERROR(VLOOKUP($B142,Impacts!$B$6:$T$54,4,FALSE)*'P2'!$C266,"")</f>
        <v/>
      </c>
      <c r="F142" s="39" t="str">
        <f>IFERROR(VLOOKUP($B142,Impacts!$B$6:$T$54,5,FALSE)*'P2'!$C266,"")</f>
        <v/>
      </c>
      <c r="G142" s="39" t="str">
        <f>IFERROR(VLOOKUP($B142,Impacts!$B$6:$T$54,6,FALSE)*'P2'!$C266,"")</f>
        <v/>
      </c>
      <c r="H142" s="39" t="str">
        <f>IFERROR(VLOOKUP($B142,Impacts!$B$6:$T$54,7,FALSE)*'P2'!$C266,"")</f>
        <v/>
      </c>
      <c r="I142" s="39" t="str">
        <f>IFERROR(VLOOKUP($B142,Impacts!$B$6:$T$54,8,FALSE)*'P2'!$C266,"")</f>
        <v/>
      </c>
      <c r="J142" s="39" t="str">
        <f>IFERROR(VLOOKUP($B142,Impacts!$B$6:$T$54,9,FALSE)*'P2'!$C266,"")</f>
        <v/>
      </c>
      <c r="K142" s="39" t="str">
        <f>IFERROR(VLOOKUP($B142,Impacts!$B$6:$T$54,10,FALSE)*'P2'!$C266,"")</f>
        <v/>
      </c>
      <c r="L142" s="39" t="str">
        <f>IFERROR(VLOOKUP($B142,Impacts!$B$6:$T$54,11,FALSE)*'P2'!$C266,"")</f>
        <v/>
      </c>
      <c r="M142" s="39" t="str">
        <f>IFERROR(VLOOKUP($B142,Impacts!$B$6:$T$54,12,FALSE)*'P2'!$C266,"")</f>
        <v/>
      </c>
      <c r="N142" s="39" t="str">
        <f>IFERROR(VLOOKUP($B142,Impacts!$B$6:$T$54,13,FALSE)*'P2'!$C266,"")</f>
        <v/>
      </c>
      <c r="O142" s="39" t="str">
        <f>IFERROR(VLOOKUP($B142,Impacts!$B$6:$T$54,14,FALSE)*'P2'!$C266,"")</f>
        <v/>
      </c>
      <c r="P142" s="39" t="str">
        <f>IFERROR(VLOOKUP($B142,Impacts!$B$6:$T$54,15,FALSE)*'P2'!$C266,"")</f>
        <v/>
      </c>
      <c r="Q142" s="39" t="str">
        <f>IFERROR(VLOOKUP($B142,Impacts!$B$6:$T$54,16,FALSE)*'P2'!$C266,"")</f>
        <v/>
      </c>
      <c r="R142" s="39" t="str">
        <f>IFERROR(VLOOKUP($B142,Impacts!$B$6:$T$54,17,FALSE)*'P2'!$C266,"")</f>
        <v/>
      </c>
      <c r="S142" s="39" t="str">
        <f>IFERROR(VLOOKUP($B142,Impacts!$B$6:$T$54,18,FALSE)*'P2'!$C266,"")</f>
        <v/>
      </c>
      <c r="T142" s="39" t="str">
        <f>IFERROR(VLOOKUP($B142,Impacts!$B$6:$T$54,19,FALSE)*'P2'!$C266,"")</f>
        <v/>
      </c>
    </row>
    <row r="143" spans="2:20" hidden="1">
      <c r="B143" s="12" t="str">
        <f>'P2'!B267</f>
        <v>----</v>
      </c>
      <c r="C143" s="39" t="str">
        <f>IFERROR(VLOOKUP($B143,Impacts!$B$6:$T$54,2,FALSE)*'P2'!$C267,"")</f>
        <v/>
      </c>
      <c r="D143" s="39" t="str">
        <f>IFERROR(VLOOKUP($B143,Impacts!$B$6:$T$54,3,FALSE)*'P2'!$C267,"")</f>
        <v/>
      </c>
      <c r="E143" s="39" t="str">
        <f>IFERROR(VLOOKUP($B143,Impacts!$B$6:$T$54,4,FALSE)*'P2'!$C267,"")</f>
        <v/>
      </c>
      <c r="F143" s="39" t="str">
        <f>IFERROR(VLOOKUP($B143,Impacts!$B$6:$T$54,5,FALSE)*'P2'!$C267,"")</f>
        <v/>
      </c>
      <c r="G143" s="39" t="str">
        <f>IFERROR(VLOOKUP($B143,Impacts!$B$6:$T$54,6,FALSE)*'P2'!$C267,"")</f>
        <v/>
      </c>
      <c r="H143" s="39" t="str">
        <f>IFERROR(VLOOKUP($B143,Impacts!$B$6:$T$54,7,FALSE)*'P2'!$C267,"")</f>
        <v/>
      </c>
      <c r="I143" s="39" t="str">
        <f>IFERROR(VLOOKUP($B143,Impacts!$B$6:$T$54,8,FALSE)*'P2'!$C267,"")</f>
        <v/>
      </c>
      <c r="J143" s="39" t="str">
        <f>IFERROR(VLOOKUP($B143,Impacts!$B$6:$T$54,9,FALSE)*'P2'!$C267,"")</f>
        <v/>
      </c>
      <c r="K143" s="39" t="str">
        <f>IFERROR(VLOOKUP($B143,Impacts!$B$6:$T$54,10,FALSE)*'P2'!$C267,"")</f>
        <v/>
      </c>
      <c r="L143" s="39" t="str">
        <f>IFERROR(VLOOKUP($B143,Impacts!$B$6:$T$54,11,FALSE)*'P2'!$C267,"")</f>
        <v/>
      </c>
      <c r="M143" s="39" t="str">
        <f>IFERROR(VLOOKUP($B143,Impacts!$B$6:$T$54,12,FALSE)*'P2'!$C267,"")</f>
        <v/>
      </c>
      <c r="N143" s="39" t="str">
        <f>IFERROR(VLOOKUP($B143,Impacts!$B$6:$T$54,13,FALSE)*'P2'!$C267,"")</f>
        <v/>
      </c>
      <c r="O143" s="39" t="str">
        <f>IFERROR(VLOOKUP($B143,Impacts!$B$6:$T$54,14,FALSE)*'P2'!$C267,"")</f>
        <v/>
      </c>
      <c r="P143" s="39" t="str">
        <f>IFERROR(VLOOKUP($B143,Impacts!$B$6:$T$54,15,FALSE)*'P2'!$C267,"")</f>
        <v/>
      </c>
      <c r="Q143" s="39" t="str">
        <f>IFERROR(VLOOKUP($B143,Impacts!$B$6:$T$54,16,FALSE)*'P2'!$C267,"")</f>
        <v/>
      </c>
      <c r="R143" s="39" t="str">
        <f>IFERROR(VLOOKUP($B143,Impacts!$B$6:$T$54,17,FALSE)*'P2'!$C267,"")</f>
        <v/>
      </c>
      <c r="S143" s="39" t="str">
        <f>IFERROR(VLOOKUP($B143,Impacts!$B$6:$T$54,18,FALSE)*'P2'!$C267,"")</f>
        <v/>
      </c>
      <c r="T143" s="39" t="str">
        <f>IFERROR(VLOOKUP($B143,Impacts!$B$6:$T$54,19,FALSE)*'P2'!$C267,"")</f>
        <v/>
      </c>
    </row>
    <row r="144" spans="2:20" hidden="1">
      <c r="B144" s="12" t="str">
        <f>'P2'!B268</f>
        <v>----</v>
      </c>
      <c r="C144" s="39" t="str">
        <f>IFERROR(VLOOKUP($B144,Impacts!$B$6:$T$54,2,FALSE)*'P2'!$C268,"")</f>
        <v/>
      </c>
      <c r="D144" s="39" t="str">
        <f>IFERROR(VLOOKUP($B144,Impacts!$B$6:$T$54,3,FALSE)*'P2'!$C268,"")</f>
        <v/>
      </c>
      <c r="E144" s="39" t="str">
        <f>IFERROR(VLOOKUP($B144,Impacts!$B$6:$T$54,4,FALSE)*'P2'!$C268,"")</f>
        <v/>
      </c>
      <c r="F144" s="39" t="str">
        <f>IFERROR(VLOOKUP($B144,Impacts!$B$6:$T$54,5,FALSE)*'P2'!$C268,"")</f>
        <v/>
      </c>
      <c r="G144" s="39" t="str">
        <f>IFERROR(VLOOKUP($B144,Impacts!$B$6:$T$54,6,FALSE)*'P2'!$C268,"")</f>
        <v/>
      </c>
      <c r="H144" s="39" t="str">
        <f>IFERROR(VLOOKUP($B144,Impacts!$B$6:$T$54,7,FALSE)*'P2'!$C268,"")</f>
        <v/>
      </c>
      <c r="I144" s="39" t="str">
        <f>IFERROR(VLOOKUP($B144,Impacts!$B$6:$T$54,8,FALSE)*'P2'!$C268,"")</f>
        <v/>
      </c>
      <c r="J144" s="39" t="str">
        <f>IFERROR(VLOOKUP($B144,Impacts!$B$6:$T$54,9,FALSE)*'P2'!$C268,"")</f>
        <v/>
      </c>
      <c r="K144" s="39" t="str">
        <f>IFERROR(VLOOKUP($B144,Impacts!$B$6:$T$54,10,FALSE)*'P2'!$C268,"")</f>
        <v/>
      </c>
      <c r="L144" s="39" t="str">
        <f>IFERROR(VLOOKUP($B144,Impacts!$B$6:$T$54,11,FALSE)*'P2'!$C268,"")</f>
        <v/>
      </c>
      <c r="M144" s="39" t="str">
        <f>IFERROR(VLOOKUP($B144,Impacts!$B$6:$T$54,12,FALSE)*'P2'!$C268,"")</f>
        <v/>
      </c>
      <c r="N144" s="39" t="str">
        <f>IFERROR(VLOOKUP($B144,Impacts!$B$6:$T$54,13,FALSE)*'P2'!$C268,"")</f>
        <v/>
      </c>
      <c r="O144" s="39" t="str">
        <f>IFERROR(VLOOKUP($B144,Impacts!$B$6:$T$54,14,FALSE)*'P2'!$C268,"")</f>
        <v/>
      </c>
      <c r="P144" s="39" t="str">
        <f>IFERROR(VLOOKUP($B144,Impacts!$B$6:$T$54,15,FALSE)*'P2'!$C268,"")</f>
        <v/>
      </c>
      <c r="Q144" s="39" t="str">
        <f>IFERROR(VLOOKUP($B144,Impacts!$B$6:$T$54,16,FALSE)*'P2'!$C268,"")</f>
        <v/>
      </c>
      <c r="R144" s="39" t="str">
        <f>IFERROR(VLOOKUP($B144,Impacts!$B$6:$T$54,17,FALSE)*'P2'!$C268,"")</f>
        <v/>
      </c>
      <c r="S144" s="39" t="str">
        <f>IFERROR(VLOOKUP($B144,Impacts!$B$6:$T$54,18,FALSE)*'P2'!$C268,"")</f>
        <v/>
      </c>
      <c r="T144" s="39" t="str">
        <f>IFERROR(VLOOKUP($B144,Impacts!$B$6:$T$54,19,FALSE)*'P2'!$C268,"")</f>
        <v/>
      </c>
    </row>
    <row r="145" spans="2:20" hidden="1">
      <c r="B145" s="12" t="str">
        <f>'P2'!B269</f>
        <v>----</v>
      </c>
      <c r="C145" s="39" t="str">
        <f>IFERROR(VLOOKUP($B145,Impacts!$B$6:$T$54,2,FALSE)*'P2'!$C269,"")</f>
        <v/>
      </c>
      <c r="D145" s="39" t="str">
        <f>IFERROR(VLOOKUP($B145,Impacts!$B$6:$T$54,3,FALSE)*'P2'!$C269,"")</f>
        <v/>
      </c>
      <c r="E145" s="39" t="str">
        <f>IFERROR(VLOOKUP($B145,Impacts!$B$6:$T$54,4,FALSE)*'P2'!$C269,"")</f>
        <v/>
      </c>
      <c r="F145" s="39" t="str">
        <f>IFERROR(VLOOKUP($B145,Impacts!$B$6:$T$54,5,FALSE)*'P2'!$C269,"")</f>
        <v/>
      </c>
      <c r="G145" s="39" t="str">
        <f>IFERROR(VLOOKUP($B145,Impacts!$B$6:$T$54,6,FALSE)*'P2'!$C269,"")</f>
        <v/>
      </c>
      <c r="H145" s="39" t="str">
        <f>IFERROR(VLOOKUP($B145,Impacts!$B$6:$T$54,7,FALSE)*'P2'!$C269,"")</f>
        <v/>
      </c>
      <c r="I145" s="39" t="str">
        <f>IFERROR(VLOOKUP($B145,Impacts!$B$6:$T$54,8,FALSE)*'P2'!$C269,"")</f>
        <v/>
      </c>
      <c r="J145" s="39" t="str">
        <f>IFERROR(VLOOKUP($B145,Impacts!$B$6:$T$54,9,FALSE)*'P2'!$C269,"")</f>
        <v/>
      </c>
      <c r="K145" s="39" t="str">
        <f>IFERROR(VLOOKUP($B145,Impacts!$B$6:$T$54,10,FALSE)*'P2'!$C269,"")</f>
        <v/>
      </c>
      <c r="L145" s="39" t="str">
        <f>IFERROR(VLOOKUP($B145,Impacts!$B$6:$T$54,11,FALSE)*'P2'!$C269,"")</f>
        <v/>
      </c>
      <c r="M145" s="39" t="str">
        <f>IFERROR(VLOOKUP($B145,Impacts!$B$6:$T$54,12,FALSE)*'P2'!$C269,"")</f>
        <v/>
      </c>
      <c r="N145" s="39" t="str">
        <f>IFERROR(VLOOKUP($B145,Impacts!$B$6:$T$54,13,FALSE)*'P2'!$C269,"")</f>
        <v/>
      </c>
      <c r="O145" s="39" t="str">
        <f>IFERROR(VLOOKUP($B145,Impacts!$B$6:$T$54,14,FALSE)*'P2'!$C269,"")</f>
        <v/>
      </c>
      <c r="P145" s="39" t="str">
        <f>IFERROR(VLOOKUP($B145,Impacts!$B$6:$T$54,15,FALSE)*'P2'!$C269,"")</f>
        <v/>
      </c>
      <c r="Q145" s="39" t="str">
        <f>IFERROR(VLOOKUP($B145,Impacts!$B$6:$T$54,16,FALSE)*'P2'!$C269,"")</f>
        <v/>
      </c>
      <c r="R145" s="39" t="str">
        <f>IFERROR(VLOOKUP($B145,Impacts!$B$6:$T$54,17,FALSE)*'P2'!$C269,"")</f>
        <v/>
      </c>
      <c r="S145" s="39" t="str">
        <f>IFERROR(VLOOKUP($B145,Impacts!$B$6:$T$54,18,FALSE)*'P2'!$C269,"")</f>
        <v/>
      </c>
      <c r="T145" s="39" t="str">
        <f>IFERROR(VLOOKUP($B145,Impacts!$B$6:$T$54,19,FALSE)*'P2'!$C269,"")</f>
        <v/>
      </c>
    </row>
    <row r="146" spans="2:20" hidden="1">
      <c r="B146" s="12" t="str">
        <f>'P2'!B270</f>
        <v>----</v>
      </c>
      <c r="C146" s="39" t="str">
        <f>IFERROR(VLOOKUP($B146,Impacts!$B$6:$T$54,2,FALSE)*'P2'!$C270,"")</f>
        <v/>
      </c>
      <c r="D146" s="39" t="str">
        <f>IFERROR(VLOOKUP($B146,Impacts!$B$6:$T$54,3,FALSE)*'P2'!$C270,"")</f>
        <v/>
      </c>
      <c r="E146" s="39" t="str">
        <f>IFERROR(VLOOKUP($B146,Impacts!$B$6:$T$54,4,FALSE)*'P2'!$C270,"")</f>
        <v/>
      </c>
      <c r="F146" s="39" t="str">
        <f>IFERROR(VLOOKUP($B146,Impacts!$B$6:$T$54,5,FALSE)*'P2'!$C270,"")</f>
        <v/>
      </c>
      <c r="G146" s="39" t="str">
        <f>IFERROR(VLOOKUP($B146,Impacts!$B$6:$T$54,6,FALSE)*'P2'!$C270,"")</f>
        <v/>
      </c>
      <c r="H146" s="39" t="str">
        <f>IFERROR(VLOOKUP($B146,Impacts!$B$6:$T$54,7,FALSE)*'P2'!$C270,"")</f>
        <v/>
      </c>
      <c r="I146" s="39" t="str">
        <f>IFERROR(VLOOKUP($B146,Impacts!$B$6:$T$54,8,FALSE)*'P2'!$C270,"")</f>
        <v/>
      </c>
      <c r="J146" s="39" t="str">
        <f>IFERROR(VLOOKUP($B146,Impacts!$B$6:$T$54,9,FALSE)*'P2'!$C270,"")</f>
        <v/>
      </c>
      <c r="K146" s="39" t="str">
        <f>IFERROR(VLOOKUP($B146,Impacts!$B$6:$T$54,10,FALSE)*'P2'!$C270,"")</f>
        <v/>
      </c>
      <c r="L146" s="39" t="str">
        <f>IFERROR(VLOOKUP($B146,Impacts!$B$6:$T$54,11,FALSE)*'P2'!$C270,"")</f>
        <v/>
      </c>
      <c r="M146" s="39" t="str">
        <f>IFERROR(VLOOKUP($B146,Impacts!$B$6:$T$54,12,FALSE)*'P2'!$C270,"")</f>
        <v/>
      </c>
      <c r="N146" s="39" t="str">
        <f>IFERROR(VLOOKUP($B146,Impacts!$B$6:$T$54,13,FALSE)*'P2'!$C270,"")</f>
        <v/>
      </c>
      <c r="O146" s="39" t="str">
        <f>IFERROR(VLOOKUP($B146,Impacts!$B$6:$T$54,14,FALSE)*'P2'!$C270,"")</f>
        <v/>
      </c>
      <c r="P146" s="39" t="str">
        <f>IFERROR(VLOOKUP($B146,Impacts!$B$6:$T$54,15,FALSE)*'P2'!$C270,"")</f>
        <v/>
      </c>
      <c r="Q146" s="39" t="str">
        <f>IFERROR(VLOOKUP($B146,Impacts!$B$6:$T$54,16,FALSE)*'P2'!$C270,"")</f>
        <v/>
      </c>
      <c r="R146" s="39" t="str">
        <f>IFERROR(VLOOKUP($B146,Impacts!$B$6:$T$54,17,FALSE)*'P2'!$C270,"")</f>
        <v/>
      </c>
      <c r="S146" s="39" t="str">
        <f>IFERROR(VLOOKUP($B146,Impacts!$B$6:$T$54,18,FALSE)*'P2'!$C270,"")</f>
        <v/>
      </c>
      <c r="T146" s="39" t="str">
        <f>IFERROR(VLOOKUP($B146,Impacts!$B$6:$T$54,19,FALSE)*'P2'!$C270,"")</f>
        <v/>
      </c>
    </row>
    <row r="147" spans="2:20" hidden="1">
      <c r="B147" s="12" t="str">
        <f>'P2'!B271</f>
        <v>----</v>
      </c>
      <c r="C147" s="39" t="str">
        <f>IFERROR(VLOOKUP($B147,Impacts!$B$6:$T$54,2,FALSE)*'P2'!$C271,"")</f>
        <v/>
      </c>
      <c r="D147" s="39" t="str">
        <f>IFERROR(VLOOKUP($B147,Impacts!$B$6:$T$54,3,FALSE)*'P2'!$C271,"")</f>
        <v/>
      </c>
      <c r="E147" s="39" t="str">
        <f>IFERROR(VLOOKUP($B147,Impacts!$B$6:$T$54,4,FALSE)*'P2'!$C271,"")</f>
        <v/>
      </c>
      <c r="F147" s="39" t="str">
        <f>IFERROR(VLOOKUP($B147,Impacts!$B$6:$T$54,5,FALSE)*'P2'!$C271,"")</f>
        <v/>
      </c>
      <c r="G147" s="39" t="str">
        <f>IFERROR(VLOOKUP($B147,Impacts!$B$6:$T$54,6,FALSE)*'P2'!$C271,"")</f>
        <v/>
      </c>
      <c r="H147" s="39" t="str">
        <f>IFERROR(VLOOKUP($B147,Impacts!$B$6:$T$54,7,FALSE)*'P2'!$C271,"")</f>
        <v/>
      </c>
      <c r="I147" s="39" t="str">
        <f>IFERROR(VLOOKUP($B147,Impacts!$B$6:$T$54,8,FALSE)*'P2'!$C271,"")</f>
        <v/>
      </c>
      <c r="J147" s="39" t="str">
        <f>IFERROR(VLOOKUP($B147,Impacts!$B$6:$T$54,9,FALSE)*'P2'!$C271,"")</f>
        <v/>
      </c>
      <c r="K147" s="39" t="str">
        <f>IFERROR(VLOOKUP($B147,Impacts!$B$6:$T$54,10,FALSE)*'P2'!$C271,"")</f>
        <v/>
      </c>
      <c r="L147" s="39" t="str">
        <f>IFERROR(VLOOKUP($B147,Impacts!$B$6:$T$54,11,FALSE)*'P2'!$C271,"")</f>
        <v/>
      </c>
      <c r="M147" s="39" t="str">
        <f>IFERROR(VLOOKUP($B147,Impacts!$B$6:$T$54,12,FALSE)*'P2'!$C271,"")</f>
        <v/>
      </c>
      <c r="N147" s="39" t="str">
        <f>IFERROR(VLOOKUP($B147,Impacts!$B$6:$T$54,13,FALSE)*'P2'!$C271,"")</f>
        <v/>
      </c>
      <c r="O147" s="39" t="str">
        <f>IFERROR(VLOOKUP($B147,Impacts!$B$6:$T$54,14,FALSE)*'P2'!$C271,"")</f>
        <v/>
      </c>
      <c r="P147" s="39" t="str">
        <f>IFERROR(VLOOKUP($B147,Impacts!$B$6:$T$54,15,FALSE)*'P2'!$C271,"")</f>
        <v/>
      </c>
      <c r="Q147" s="39" t="str">
        <f>IFERROR(VLOOKUP($B147,Impacts!$B$6:$T$54,16,FALSE)*'P2'!$C271,"")</f>
        <v/>
      </c>
      <c r="R147" s="39" t="str">
        <f>IFERROR(VLOOKUP($B147,Impacts!$B$6:$T$54,17,FALSE)*'P2'!$C271,"")</f>
        <v/>
      </c>
      <c r="S147" s="39" t="str">
        <f>IFERROR(VLOOKUP($B147,Impacts!$B$6:$T$54,18,FALSE)*'P2'!$C271,"")</f>
        <v/>
      </c>
      <c r="T147" s="39" t="str">
        <f>IFERROR(VLOOKUP($B147,Impacts!$B$6:$T$54,19,FALSE)*'P2'!$C271,"")</f>
        <v/>
      </c>
    </row>
    <row r="148" spans="2:20" hidden="1">
      <c r="B148" s="12" t="str">
        <f>'P2'!B272</f>
        <v>----</v>
      </c>
      <c r="C148" s="39" t="str">
        <f>IFERROR(VLOOKUP($B148,Impacts!$B$6:$T$54,2,FALSE)*'P2'!$C272,"")</f>
        <v/>
      </c>
      <c r="D148" s="39" t="str">
        <f>IFERROR(VLOOKUP($B148,Impacts!$B$6:$T$54,3,FALSE)*'P2'!$C272,"")</f>
        <v/>
      </c>
      <c r="E148" s="39" t="str">
        <f>IFERROR(VLOOKUP($B148,Impacts!$B$6:$T$54,4,FALSE)*'P2'!$C272,"")</f>
        <v/>
      </c>
      <c r="F148" s="39" t="str">
        <f>IFERROR(VLOOKUP($B148,Impacts!$B$6:$T$54,5,FALSE)*'P2'!$C272,"")</f>
        <v/>
      </c>
      <c r="G148" s="39" t="str">
        <f>IFERROR(VLOOKUP($B148,Impacts!$B$6:$T$54,6,FALSE)*'P2'!$C272,"")</f>
        <v/>
      </c>
      <c r="H148" s="39" t="str">
        <f>IFERROR(VLOOKUP($B148,Impacts!$B$6:$T$54,7,FALSE)*'P2'!$C272,"")</f>
        <v/>
      </c>
      <c r="I148" s="39" t="str">
        <f>IFERROR(VLOOKUP($B148,Impacts!$B$6:$T$54,8,FALSE)*'P2'!$C272,"")</f>
        <v/>
      </c>
      <c r="J148" s="39" t="str">
        <f>IFERROR(VLOOKUP($B148,Impacts!$B$6:$T$54,9,FALSE)*'P2'!$C272,"")</f>
        <v/>
      </c>
      <c r="K148" s="39" t="str">
        <f>IFERROR(VLOOKUP($B148,Impacts!$B$6:$T$54,10,FALSE)*'P2'!$C272,"")</f>
        <v/>
      </c>
      <c r="L148" s="39" t="str">
        <f>IFERROR(VLOOKUP($B148,Impacts!$B$6:$T$54,11,FALSE)*'P2'!$C272,"")</f>
        <v/>
      </c>
      <c r="M148" s="39" t="str">
        <f>IFERROR(VLOOKUP($B148,Impacts!$B$6:$T$54,12,FALSE)*'P2'!$C272,"")</f>
        <v/>
      </c>
      <c r="N148" s="39" t="str">
        <f>IFERROR(VLOOKUP($B148,Impacts!$B$6:$T$54,13,FALSE)*'P2'!$C272,"")</f>
        <v/>
      </c>
      <c r="O148" s="39" t="str">
        <f>IFERROR(VLOOKUP($B148,Impacts!$B$6:$T$54,14,FALSE)*'P2'!$C272,"")</f>
        <v/>
      </c>
      <c r="P148" s="39" t="str">
        <f>IFERROR(VLOOKUP($B148,Impacts!$B$6:$T$54,15,FALSE)*'P2'!$C272,"")</f>
        <v/>
      </c>
      <c r="Q148" s="39" t="str">
        <f>IFERROR(VLOOKUP($B148,Impacts!$B$6:$T$54,16,FALSE)*'P2'!$C272,"")</f>
        <v/>
      </c>
      <c r="R148" s="39" t="str">
        <f>IFERROR(VLOOKUP($B148,Impacts!$B$6:$T$54,17,FALSE)*'P2'!$C272,"")</f>
        <v/>
      </c>
      <c r="S148" s="39" t="str">
        <f>IFERROR(VLOOKUP($B148,Impacts!$B$6:$T$54,18,FALSE)*'P2'!$C272,"")</f>
        <v/>
      </c>
      <c r="T148" s="39" t="str">
        <f>IFERROR(VLOOKUP($B148,Impacts!$B$6:$T$54,19,FALSE)*'P2'!$C272,"")</f>
        <v/>
      </c>
    </row>
    <row r="149" spans="2:20" hidden="1">
      <c r="B149" s="12" t="str">
        <f>'P2'!B273</f>
        <v>----</v>
      </c>
      <c r="C149" s="39" t="str">
        <f>IFERROR(VLOOKUP($B149,Impacts!$B$6:$T$54,2,FALSE)*'P2'!$C273,"")</f>
        <v/>
      </c>
      <c r="D149" s="39" t="str">
        <f>IFERROR(VLOOKUP($B149,Impacts!$B$6:$T$54,3,FALSE)*'P2'!$C273,"")</f>
        <v/>
      </c>
      <c r="E149" s="39" t="str">
        <f>IFERROR(VLOOKUP($B149,Impacts!$B$6:$T$54,4,FALSE)*'P2'!$C273,"")</f>
        <v/>
      </c>
      <c r="F149" s="39" t="str">
        <f>IFERROR(VLOOKUP($B149,Impacts!$B$6:$T$54,5,FALSE)*'P2'!$C273,"")</f>
        <v/>
      </c>
      <c r="G149" s="39" t="str">
        <f>IFERROR(VLOOKUP($B149,Impacts!$B$6:$T$54,6,FALSE)*'P2'!$C273,"")</f>
        <v/>
      </c>
      <c r="H149" s="39" t="str">
        <f>IFERROR(VLOOKUP($B149,Impacts!$B$6:$T$54,7,FALSE)*'P2'!$C273,"")</f>
        <v/>
      </c>
      <c r="I149" s="39" t="str">
        <f>IFERROR(VLOOKUP($B149,Impacts!$B$6:$T$54,8,FALSE)*'P2'!$C273,"")</f>
        <v/>
      </c>
      <c r="J149" s="39" t="str">
        <f>IFERROR(VLOOKUP($B149,Impacts!$B$6:$T$54,9,FALSE)*'P2'!$C273,"")</f>
        <v/>
      </c>
      <c r="K149" s="39" t="str">
        <f>IFERROR(VLOOKUP($B149,Impacts!$B$6:$T$54,10,FALSE)*'P2'!$C273,"")</f>
        <v/>
      </c>
      <c r="L149" s="39" t="str">
        <f>IFERROR(VLOOKUP($B149,Impacts!$B$6:$T$54,11,FALSE)*'P2'!$C273,"")</f>
        <v/>
      </c>
      <c r="M149" s="39" t="str">
        <f>IFERROR(VLOOKUP($B149,Impacts!$B$6:$T$54,12,FALSE)*'P2'!$C273,"")</f>
        <v/>
      </c>
      <c r="N149" s="39" t="str">
        <f>IFERROR(VLOOKUP($B149,Impacts!$B$6:$T$54,13,FALSE)*'P2'!$C273,"")</f>
        <v/>
      </c>
      <c r="O149" s="39" t="str">
        <f>IFERROR(VLOOKUP($B149,Impacts!$B$6:$T$54,14,FALSE)*'P2'!$C273,"")</f>
        <v/>
      </c>
      <c r="P149" s="39" t="str">
        <f>IFERROR(VLOOKUP($B149,Impacts!$B$6:$T$54,15,FALSE)*'P2'!$C273,"")</f>
        <v/>
      </c>
      <c r="Q149" s="39" t="str">
        <f>IFERROR(VLOOKUP($B149,Impacts!$B$6:$T$54,16,FALSE)*'P2'!$C273,"")</f>
        <v/>
      </c>
      <c r="R149" s="39" t="str">
        <f>IFERROR(VLOOKUP($B149,Impacts!$B$6:$T$54,17,FALSE)*'P2'!$C273,"")</f>
        <v/>
      </c>
      <c r="S149" s="39" t="str">
        <f>IFERROR(VLOOKUP($B149,Impacts!$B$6:$T$54,18,FALSE)*'P2'!$C273,"")</f>
        <v/>
      </c>
      <c r="T149" s="39" t="str">
        <f>IFERROR(VLOOKUP($B149,Impacts!$B$6:$T$54,19,FALSE)*'P2'!$C273,"")</f>
        <v/>
      </c>
    </row>
    <row r="150" spans="2:20" hidden="1">
      <c r="B150" s="12" t="str">
        <f>'P2'!B274</f>
        <v>----</v>
      </c>
      <c r="C150" s="39" t="str">
        <f>IFERROR(VLOOKUP($B150,Impacts!$B$6:$T$54,2,FALSE)*'P2'!$C274,"")</f>
        <v/>
      </c>
      <c r="D150" s="39" t="str">
        <f>IFERROR(VLOOKUP($B150,Impacts!$B$6:$T$54,3,FALSE)*'P2'!$C274,"")</f>
        <v/>
      </c>
      <c r="E150" s="39" t="str">
        <f>IFERROR(VLOOKUP($B150,Impacts!$B$6:$T$54,4,FALSE)*'P2'!$C274,"")</f>
        <v/>
      </c>
      <c r="F150" s="39" t="str">
        <f>IFERROR(VLOOKUP($B150,Impacts!$B$6:$T$54,5,FALSE)*'P2'!$C274,"")</f>
        <v/>
      </c>
      <c r="G150" s="39" t="str">
        <f>IFERROR(VLOOKUP($B150,Impacts!$B$6:$T$54,6,FALSE)*'P2'!$C274,"")</f>
        <v/>
      </c>
      <c r="H150" s="39" t="str">
        <f>IFERROR(VLOOKUP($B150,Impacts!$B$6:$T$54,7,FALSE)*'P2'!$C274,"")</f>
        <v/>
      </c>
      <c r="I150" s="39" t="str">
        <f>IFERROR(VLOOKUP($B150,Impacts!$B$6:$T$54,8,FALSE)*'P2'!$C274,"")</f>
        <v/>
      </c>
      <c r="J150" s="39" t="str">
        <f>IFERROR(VLOOKUP($B150,Impacts!$B$6:$T$54,9,FALSE)*'P2'!$C274,"")</f>
        <v/>
      </c>
      <c r="K150" s="39" t="str">
        <f>IFERROR(VLOOKUP($B150,Impacts!$B$6:$T$54,10,FALSE)*'P2'!$C274,"")</f>
        <v/>
      </c>
      <c r="L150" s="39" t="str">
        <f>IFERROR(VLOOKUP($B150,Impacts!$B$6:$T$54,11,FALSE)*'P2'!$C274,"")</f>
        <v/>
      </c>
      <c r="M150" s="39" t="str">
        <f>IFERROR(VLOOKUP($B150,Impacts!$B$6:$T$54,12,FALSE)*'P2'!$C274,"")</f>
        <v/>
      </c>
      <c r="N150" s="39" t="str">
        <f>IFERROR(VLOOKUP($B150,Impacts!$B$6:$T$54,13,FALSE)*'P2'!$C274,"")</f>
        <v/>
      </c>
      <c r="O150" s="39" t="str">
        <f>IFERROR(VLOOKUP($B150,Impacts!$B$6:$T$54,14,FALSE)*'P2'!$C274,"")</f>
        <v/>
      </c>
      <c r="P150" s="39" t="str">
        <f>IFERROR(VLOOKUP($B150,Impacts!$B$6:$T$54,15,FALSE)*'P2'!$C274,"")</f>
        <v/>
      </c>
      <c r="Q150" s="39" t="str">
        <f>IFERROR(VLOOKUP($B150,Impacts!$B$6:$T$54,16,FALSE)*'P2'!$C274,"")</f>
        <v/>
      </c>
      <c r="R150" s="39" t="str">
        <f>IFERROR(VLOOKUP($B150,Impacts!$B$6:$T$54,17,FALSE)*'P2'!$C274,"")</f>
        <v/>
      </c>
      <c r="S150" s="39" t="str">
        <f>IFERROR(VLOOKUP($B150,Impacts!$B$6:$T$54,18,FALSE)*'P2'!$C274,"")</f>
        <v/>
      </c>
      <c r="T150" s="39" t="str">
        <f>IFERROR(VLOOKUP($B150,Impacts!$B$6:$T$54,19,FALSE)*'P2'!$C274,"")</f>
        <v/>
      </c>
    </row>
    <row r="151" spans="2:20" hidden="1">
      <c r="B151" s="12" t="str">
        <f>'P2'!B275</f>
        <v>----</v>
      </c>
      <c r="C151" s="39" t="str">
        <f>IFERROR(VLOOKUP($B151,Impacts!$B$6:$T$54,2,FALSE)*'P2'!$C275,"")</f>
        <v/>
      </c>
      <c r="D151" s="39" t="str">
        <f>IFERROR(VLOOKUP($B151,Impacts!$B$6:$T$54,3,FALSE)*'P2'!$C275,"")</f>
        <v/>
      </c>
      <c r="E151" s="39" t="str">
        <f>IFERROR(VLOOKUP($B151,Impacts!$B$6:$T$54,4,FALSE)*'P2'!$C275,"")</f>
        <v/>
      </c>
      <c r="F151" s="39" t="str">
        <f>IFERROR(VLOOKUP($B151,Impacts!$B$6:$T$54,5,FALSE)*'P2'!$C275,"")</f>
        <v/>
      </c>
      <c r="G151" s="39" t="str">
        <f>IFERROR(VLOOKUP($B151,Impacts!$B$6:$T$54,6,FALSE)*'P2'!$C275,"")</f>
        <v/>
      </c>
      <c r="H151" s="39" t="str">
        <f>IFERROR(VLOOKUP($B151,Impacts!$B$6:$T$54,7,FALSE)*'P2'!$C275,"")</f>
        <v/>
      </c>
      <c r="I151" s="39" t="str">
        <f>IFERROR(VLOOKUP($B151,Impacts!$B$6:$T$54,8,FALSE)*'P2'!$C275,"")</f>
        <v/>
      </c>
      <c r="J151" s="39" t="str">
        <f>IFERROR(VLOOKUP($B151,Impacts!$B$6:$T$54,9,FALSE)*'P2'!$C275,"")</f>
        <v/>
      </c>
      <c r="K151" s="39" t="str">
        <f>IFERROR(VLOOKUP($B151,Impacts!$B$6:$T$54,10,FALSE)*'P2'!$C275,"")</f>
        <v/>
      </c>
      <c r="L151" s="39" t="str">
        <f>IFERROR(VLOOKUP($B151,Impacts!$B$6:$T$54,11,FALSE)*'P2'!$C275,"")</f>
        <v/>
      </c>
      <c r="M151" s="39" t="str">
        <f>IFERROR(VLOOKUP($B151,Impacts!$B$6:$T$54,12,FALSE)*'P2'!$C275,"")</f>
        <v/>
      </c>
      <c r="N151" s="39" t="str">
        <f>IFERROR(VLOOKUP($B151,Impacts!$B$6:$T$54,13,FALSE)*'P2'!$C275,"")</f>
        <v/>
      </c>
      <c r="O151" s="39" t="str">
        <f>IFERROR(VLOOKUP($B151,Impacts!$B$6:$T$54,14,FALSE)*'P2'!$C275,"")</f>
        <v/>
      </c>
      <c r="P151" s="39" t="str">
        <f>IFERROR(VLOOKUP($B151,Impacts!$B$6:$T$54,15,FALSE)*'P2'!$C275,"")</f>
        <v/>
      </c>
      <c r="Q151" s="39" t="str">
        <f>IFERROR(VLOOKUP($B151,Impacts!$B$6:$T$54,16,FALSE)*'P2'!$C275,"")</f>
        <v/>
      </c>
      <c r="R151" s="39" t="str">
        <f>IFERROR(VLOOKUP($B151,Impacts!$B$6:$T$54,17,FALSE)*'P2'!$C275,"")</f>
        <v/>
      </c>
      <c r="S151" s="39" t="str">
        <f>IFERROR(VLOOKUP($B151,Impacts!$B$6:$T$54,18,FALSE)*'P2'!$C275,"")</f>
        <v/>
      </c>
      <c r="T151" s="39" t="str">
        <f>IFERROR(VLOOKUP($B151,Impacts!$B$6:$T$54,19,FALSE)*'P2'!$C275,"")</f>
        <v/>
      </c>
    </row>
    <row r="152" spans="2:20" hidden="1">
      <c r="B152" s="12" t="str">
        <f>'P2'!B276</f>
        <v>----</v>
      </c>
      <c r="C152" s="39" t="str">
        <f>IFERROR(VLOOKUP($B152,Impacts!$B$6:$T$54,2,FALSE)*'P2'!$C276,"")</f>
        <v/>
      </c>
      <c r="D152" s="39" t="str">
        <f>IFERROR(VLOOKUP($B152,Impacts!$B$6:$T$54,3,FALSE)*'P2'!$C276,"")</f>
        <v/>
      </c>
      <c r="E152" s="39" t="str">
        <f>IFERROR(VLOOKUP($B152,Impacts!$B$6:$T$54,4,FALSE)*'P2'!$C276,"")</f>
        <v/>
      </c>
      <c r="F152" s="39" t="str">
        <f>IFERROR(VLOOKUP($B152,Impacts!$B$6:$T$54,5,FALSE)*'P2'!$C276,"")</f>
        <v/>
      </c>
      <c r="G152" s="39" t="str">
        <f>IFERROR(VLOOKUP($B152,Impacts!$B$6:$T$54,6,FALSE)*'P2'!$C276,"")</f>
        <v/>
      </c>
      <c r="H152" s="39" t="str">
        <f>IFERROR(VLOOKUP($B152,Impacts!$B$6:$T$54,7,FALSE)*'P2'!$C276,"")</f>
        <v/>
      </c>
      <c r="I152" s="39" t="str">
        <f>IFERROR(VLOOKUP($B152,Impacts!$B$6:$T$54,8,FALSE)*'P2'!$C276,"")</f>
        <v/>
      </c>
      <c r="J152" s="39" t="str">
        <f>IFERROR(VLOOKUP($B152,Impacts!$B$6:$T$54,9,FALSE)*'P2'!$C276,"")</f>
        <v/>
      </c>
      <c r="K152" s="39" t="str">
        <f>IFERROR(VLOOKUP($B152,Impacts!$B$6:$T$54,10,FALSE)*'P2'!$C276,"")</f>
        <v/>
      </c>
      <c r="L152" s="39" t="str">
        <f>IFERROR(VLOOKUP($B152,Impacts!$B$6:$T$54,11,FALSE)*'P2'!$C276,"")</f>
        <v/>
      </c>
      <c r="M152" s="39" t="str">
        <f>IFERROR(VLOOKUP($B152,Impacts!$B$6:$T$54,12,FALSE)*'P2'!$C276,"")</f>
        <v/>
      </c>
      <c r="N152" s="39" t="str">
        <f>IFERROR(VLOOKUP($B152,Impacts!$B$6:$T$54,13,FALSE)*'P2'!$C276,"")</f>
        <v/>
      </c>
      <c r="O152" s="39" t="str">
        <f>IFERROR(VLOOKUP($B152,Impacts!$B$6:$T$54,14,FALSE)*'P2'!$C276,"")</f>
        <v/>
      </c>
      <c r="P152" s="39" t="str">
        <f>IFERROR(VLOOKUP($B152,Impacts!$B$6:$T$54,15,FALSE)*'P2'!$C276,"")</f>
        <v/>
      </c>
      <c r="Q152" s="39" t="str">
        <f>IFERROR(VLOOKUP($B152,Impacts!$B$6:$T$54,16,FALSE)*'P2'!$C276,"")</f>
        <v/>
      </c>
      <c r="R152" s="39" t="str">
        <f>IFERROR(VLOOKUP($B152,Impacts!$B$6:$T$54,17,FALSE)*'P2'!$C276,"")</f>
        <v/>
      </c>
      <c r="S152" s="39" t="str">
        <f>IFERROR(VLOOKUP($B152,Impacts!$B$6:$T$54,18,FALSE)*'P2'!$C276,"")</f>
        <v/>
      </c>
      <c r="T152" s="39" t="str">
        <f>IFERROR(VLOOKUP($B152,Impacts!$B$6:$T$54,19,FALSE)*'P2'!$C276,"")</f>
        <v/>
      </c>
    </row>
    <row r="153" spans="2:20" hidden="1">
      <c r="B153" s="12" t="str">
        <f>'P2'!B277</f>
        <v>----</v>
      </c>
      <c r="C153" s="39" t="str">
        <f>IFERROR(VLOOKUP($B153,Impacts!$B$6:$T$54,2,FALSE)*'P2'!$C277,"")</f>
        <v/>
      </c>
      <c r="D153" s="39" t="str">
        <f>IFERROR(VLOOKUP($B153,Impacts!$B$6:$T$54,3,FALSE)*'P2'!$C277,"")</f>
        <v/>
      </c>
      <c r="E153" s="39" t="str">
        <f>IFERROR(VLOOKUP($B153,Impacts!$B$6:$T$54,4,FALSE)*'P2'!$C277,"")</f>
        <v/>
      </c>
      <c r="F153" s="39" t="str">
        <f>IFERROR(VLOOKUP($B153,Impacts!$B$6:$T$54,5,FALSE)*'P2'!$C277,"")</f>
        <v/>
      </c>
      <c r="G153" s="39" t="str">
        <f>IFERROR(VLOOKUP($B153,Impacts!$B$6:$T$54,6,FALSE)*'P2'!$C277,"")</f>
        <v/>
      </c>
      <c r="H153" s="39" t="str">
        <f>IFERROR(VLOOKUP($B153,Impacts!$B$6:$T$54,7,FALSE)*'P2'!$C277,"")</f>
        <v/>
      </c>
      <c r="I153" s="39" t="str">
        <f>IFERROR(VLOOKUP($B153,Impacts!$B$6:$T$54,8,FALSE)*'P2'!$C277,"")</f>
        <v/>
      </c>
      <c r="J153" s="39" t="str">
        <f>IFERROR(VLOOKUP($B153,Impacts!$B$6:$T$54,9,FALSE)*'P2'!$C277,"")</f>
        <v/>
      </c>
      <c r="K153" s="39" t="str">
        <f>IFERROR(VLOOKUP($B153,Impacts!$B$6:$T$54,10,FALSE)*'P2'!$C277,"")</f>
        <v/>
      </c>
      <c r="L153" s="39" t="str">
        <f>IFERROR(VLOOKUP($B153,Impacts!$B$6:$T$54,11,FALSE)*'P2'!$C277,"")</f>
        <v/>
      </c>
      <c r="M153" s="39" t="str">
        <f>IFERROR(VLOOKUP($B153,Impacts!$B$6:$T$54,12,FALSE)*'P2'!$C277,"")</f>
        <v/>
      </c>
      <c r="N153" s="39" t="str">
        <f>IFERROR(VLOOKUP($B153,Impacts!$B$6:$T$54,13,FALSE)*'P2'!$C277,"")</f>
        <v/>
      </c>
      <c r="O153" s="39" t="str">
        <f>IFERROR(VLOOKUP($B153,Impacts!$B$6:$T$54,14,FALSE)*'P2'!$C277,"")</f>
        <v/>
      </c>
      <c r="P153" s="39" t="str">
        <f>IFERROR(VLOOKUP($B153,Impacts!$B$6:$T$54,15,FALSE)*'P2'!$C277,"")</f>
        <v/>
      </c>
      <c r="Q153" s="39" t="str">
        <f>IFERROR(VLOOKUP($B153,Impacts!$B$6:$T$54,16,FALSE)*'P2'!$C277,"")</f>
        <v/>
      </c>
      <c r="R153" s="39" t="str">
        <f>IFERROR(VLOOKUP($B153,Impacts!$B$6:$T$54,17,FALSE)*'P2'!$C277,"")</f>
        <v/>
      </c>
      <c r="S153" s="39" t="str">
        <f>IFERROR(VLOOKUP($B153,Impacts!$B$6:$T$54,18,FALSE)*'P2'!$C277,"")</f>
        <v/>
      </c>
      <c r="T153" s="39" t="str">
        <f>IFERROR(VLOOKUP($B153,Impacts!$B$6:$T$54,19,FALSE)*'P2'!$C277,"")</f>
        <v/>
      </c>
    </row>
    <row r="154" spans="2:20" hidden="1">
      <c r="B154" s="12" t="str">
        <f>'P2'!B278</f>
        <v>----</v>
      </c>
      <c r="C154" s="39" t="str">
        <f>IFERROR(VLOOKUP($B154,Impacts!$B$6:$T$54,2,FALSE)*'P2'!$C278,"")</f>
        <v/>
      </c>
      <c r="D154" s="39" t="str">
        <f>IFERROR(VLOOKUP($B154,Impacts!$B$6:$T$54,3,FALSE)*'P2'!$C278,"")</f>
        <v/>
      </c>
      <c r="E154" s="39" t="str">
        <f>IFERROR(VLOOKUP($B154,Impacts!$B$6:$T$54,4,FALSE)*'P2'!$C278,"")</f>
        <v/>
      </c>
      <c r="F154" s="39" t="str">
        <f>IFERROR(VLOOKUP($B154,Impacts!$B$6:$T$54,5,FALSE)*'P2'!$C278,"")</f>
        <v/>
      </c>
      <c r="G154" s="39" t="str">
        <f>IFERROR(VLOOKUP($B154,Impacts!$B$6:$T$54,6,FALSE)*'P2'!$C278,"")</f>
        <v/>
      </c>
      <c r="H154" s="39" t="str">
        <f>IFERROR(VLOOKUP($B154,Impacts!$B$6:$T$54,7,FALSE)*'P2'!$C278,"")</f>
        <v/>
      </c>
      <c r="I154" s="39" t="str">
        <f>IFERROR(VLOOKUP($B154,Impacts!$B$6:$T$54,8,FALSE)*'P2'!$C278,"")</f>
        <v/>
      </c>
      <c r="J154" s="39" t="str">
        <f>IFERROR(VLOOKUP($B154,Impacts!$B$6:$T$54,9,FALSE)*'P2'!$C278,"")</f>
        <v/>
      </c>
      <c r="K154" s="39" t="str">
        <f>IFERROR(VLOOKUP($B154,Impacts!$B$6:$T$54,10,FALSE)*'P2'!$C278,"")</f>
        <v/>
      </c>
      <c r="L154" s="39" t="str">
        <f>IFERROR(VLOOKUP($B154,Impacts!$B$6:$T$54,11,FALSE)*'P2'!$C278,"")</f>
        <v/>
      </c>
      <c r="M154" s="39" t="str">
        <f>IFERROR(VLOOKUP($B154,Impacts!$B$6:$T$54,12,FALSE)*'P2'!$C278,"")</f>
        <v/>
      </c>
      <c r="N154" s="39" t="str">
        <f>IFERROR(VLOOKUP($B154,Impacts!$B$6:$T$54,13,FALSE)*'P2'!$C278,"")</f>
        <v/>
      </c>
      <c r="O154" s="39" t="str">
        <f>IFERROR(VLOOKUP($B154,Impacts!$B$6:$T$54,14,FALSE)*'P2'!$C278,"")</f>
        <v/>
      </c>
      <c r="P154" s="39" t="str">
        <f>IFERROR(VLOOKUP($B154,Impacts!$B$6:$T$54,15,FALSE)*'P2'!$C278,"")</f>
        <v/>
      </c>
      <c r="Q154" s="39" t="str">
        <f>IFERROR(VLOOKUP($B154,Impacts!$B$6:$T$54,16,FALSE)*'P2'!$C278,"")</f>
        <v/>
      </c>
      <c r="R154" s="39" t="str">
        <f>IFERROR(VLOOKUP($B154,Impacts!$B$6:$T$54,17,FALSE)*'P2'!$C278,"")</f>
        <v/>
      </c>
      <c r="S154" s="39" t="str">
        <f>IFERROR(VLOOKUP($B154,Impacts!$B$6:$T$54,18,FALSE)*'P2'!$C278,"")</f>
        <v/>
      </c>
      <c r="T154" s="39" t="str">
        <f>IFERROR(VLOOKUP($B154,Impacts!$B$6:$T$54,19,FALSE)*'P2'!$C278,"")</f>
        <v/>
      </c>
    </row>
    <row r="155" spans="2:20" hidden="1">
      <c r="B155" s="12" t="str">
        <f>'P2'!B279</f>
        <v>----</v>
      </c>
      <c r="C155" s="39" t="str">
        <f>IFERROR(VLOOKUP($B155,Impacts!$B$6:$T$54,2,FALSE)*'P2'!$C279,"")</f>
        <v/>
      </c>
      <c r="D155" s="39" t="str">
        <f>IFERROR(VLOOKUP($B155,Impacts!$B$6:$T$54,3,FALSE)*'P2'!$C279,"")</f>
        <v/>
      </c>
      <c r="E155" s="39" t="str">
        <f>IFERROR(VLOOKUP($B155,Impacts!$B$6:$T$54,4,FALSE)*'P2'!$C279,"")</f>
        <v/>
      </c>
      <c r="F155" s="39" t="str">
        <f>IFERROR(VLOOKUP($B155,Impacts!$B$6:$T$54,5,FALSE)*'P2'!$C279,"")</f>
        <v/>
      </c>
      <c r="G155" s="39" t="str">
        <f>IFERROR(VLOOKUP($B155,Impacts!$B$6:$T$54,6,FALSE)*'P2'!$C279,"")</f>
        <v/>
      </c>
      <c r="H155" s="39" t="str">
        <f>IFERROR(VLOOKUP($B155,Impacts!$B$6:$T$54,7,FALSE)*'P2'!$C279,"")</f>
        <v/>
      </c>
      <c r="I155" s="39" t="str">
        <f>IFERROR(VLOOKUP($B155,Impacts!$B$6:$T$54,8,FALSE)*'P2'!$C279,"")</f>
        <v/>
      </c>
      <c r="J155" s="39" t="str">
        <f>IFERROR(VLOOKUP($B155,Impacts!$B$6:$T$54,9,FALSE)*'P2'!$C279,"")</f>
        <v/>
      </c>
      <c r="K155" s="39" t="str">
        <f>IFERROR(VLOOKUP($B155,Impacts!$B$6:$T$54,10,FALSE)*'P2'!$C279,"")</f>
        <v/>
      </c>
      <c r="L155" s="39" t="str">
        <f>IFERROR(VLOOKUP($B155,Impacts!$B$6:$T$54,11,FALSE)*'P2'!$C279,"")</f>
        <v/>
      </c>
      <c r="M155" s="39" t="str">
        <f>IFERROR(VLOOKUP($B155,Impacts!$B$6:$T$54,12,FALSE)*'P2'!$C279,"")</f>
        <v/>
      </c>
      <c r="N155" s="39" t="str">
        <f>IFERROR(VLOOKUP($B155,Impacts!$B$6:$T$54,13,FALSE)*'P2'!$C279,"")</f>
        <v/>
      </c>
      <c r="O155" s="39" t="str">
        <f>IFERROR(VLOOKUP($B155,Impacts!$B$6:$T$54,14,FALSE)*'P2'!$C279,"")</f>
        <v/>
      </c>
      <c r="P155" s="39" t="str">
        <f>IFERROR(VLOOKUP($B155,Impacts!$B$6:$T$54,15,FALSE)*'P2'!$C279,"")</f>
        <v/>
      </c>
      <c r="Q155" s="39" t="str">
        <f>IFERROR(VLOOKUP($B155,Impacts!$B$6:$T$54,16,FALSE)*'P2'!$C279,"")</f>
        <v/>
      </c>
      <c r="R155" s="39" t="str">
        <f>IFERROR(VLOOKUP($B155,Impacts!$B$6:$T$54,17,FALSE)*'P2'!$C279,"")</f>
        <v/>
      </c>
      <c r="S155" s="39" t="str">
        <f>IFERROR(VLOOKUP($B155,Impacts!$B$6:$T$54,18,FALSE)*'P2'!$C279,"")</f>
        <v/>
      </c>
      <c r="T155" s="39" t="str">
        <f>IFERROR(VLOOKUP($B155,Impacts!$B$6:$T$54,19,FALSE)*'P2'!$C279,"")</f>
        <v/>
      </c>
    </row>
    <row r="156" spans="2:20" hidden="1">
      <c r="B156" s="12" t="str">
        <f>'P2'!B280</f>
        <v>----</v>
      </c>
      <c r="C156" s="39" t="str">
        <f>IFERROR(VLOOKUP($B156,Impacts!$B$6:$T$54,2,FALSE)*'P2'!$C280,"")</f>
        <v/>
      </c>
      <c r="D156" s="39" t="str">
        <f>IFERROR(VLOOKUP($B156,Impacts!$B$6:$T$54,3,FALSE)*'P2'!$C280,"")</f>
        <v/>
      </c>
      <c r="E156" s="39" t="str">
        <f>IFERROR(VLOOKUP($B156,Impacts!$B$6:$T$54,4,FALSE)*'P2'!$C280,"")</f>
        <v/>
      </c>
      <c r="F156" s="39" t="str">
        <f>IFERROR(VLOOKUP($B156,Impacts!$B$6:$T$54,5,FALSE)*'P2'!$C280,"")</f>
        <v/>
      </c>
      <c r="G156" s="39" t="str">
        <f>IFERROR(VLOOKUP($B156,Impacts!$B$6:$T$54,6,FALSE)*'P2'!$C280,"")</f>
        <v/>
      </c>
      <c r="H156" s="39" t="str">
        <f>IFERROR(VLOOKUP($B156,Impacts!$B$6:$T$54,7,FALSE)*'P2'!$C280,"")</f>
        <v/>
      </c>
      <c r="I156" s="39" t="str">
        <f>IFERROR(VLOOKUP($B156,Impacts!$B$6:$T$54,8,FALSE)*'P2'!$C280,"")</f>
        <v/>
      </c>
      <c r="J156" s="39" t="str">
        <f>IFERROR(VLOOKUP($B156,Impacts!$B$6:$T$54,9,FALSE)*'P2'!$C280,"")</f>
        <v/>
      </c>
      <c r="K156" s="39" t="str">
        <f>IFERROR(VLOOKUP($B156,Impacts!$B$6:$T$54,10,FALSE)*'P2'!$C280,"")</f>
        <v/>
      </c>
      <c r="L156" s="39" t="str">
        <f>IFERROR(VLOOKUP($B156,Impacts!$B$6:$T$54,11,FALSE)*'P2'!$C280,"")</f>
        <v/>
      </c>
      <c r="M156" s="39" t="str">
        <f>IFERROR(VLOOKUP($B156,Impacts!$B$6:$T$54,12,FALSE)*'P2'!$C280,"")</f>
        <v/>
      </c>
      <c r="N156" s="39" t="str">
        <f>IFERROR(VLOOKUP($B156,Impacts!$B$6:$T$54,13,FALSE)*'P2'!$C280,"")</f>
        <v/>
      </c>
      <c r="O156" s="39" t="str">
        <f>IFERROR(VLOOKUP($B156,Impacts!$B$6:$T$54,14,FALSE)*'P2'!$C280,"")</f>
        <v/>
      </c>
      <c r="P156" s="39" t="str">
        <f>IFERROR(VLOOKUP($B156,Impacts!$B$6:$T$54,15,FALSE)*'P2'!$C280,"")</f>
        <v/>
      </c>
      <c r="Q156" s="39" t="str">
        <f>IFERROR(VLOOKUP($B156,Impacts!$B$6:$T$54,16,FALSE)*'P2'!$C280,"")</f>
        <v/>
      </c>
      <c r="R156" s="39" t="str">
        <f>IFERROR(VLOOKUP($B156,Impacts!$B$6:$T$54,17,FALSE)*'P2'!$C280,"")</f>
        <v/>
      </c>
      <c r="S156" s="39" t="str">
        <f>IFERROR(VLOOKUP($B156,Impacts!$B$6:$T$54,18,FALSE)*'P2'!$C280,"")</f>
        <v/>
      </c>
      <c r="T156" s="39" t="str">
        <f>IFERROR(VLOOKUP($B156,Impacts!$B$6:$T$54,19,FALSE)*'P2'!$C280,"")</f>
        <v/>
      </c>
    </row>
    <row r="157" spans="2:20" hidden="1">
      <c r="B157" s="12" t="str">
        <f>'P2'!B281</f>
        <v>----</v>
      </c>
      <c r="C157" s="39" t="str">
        <f>IFERROR(VLOOKUP($B157,Impacts!$B$6:$T$54,2,FALSE)*'P2'!$C281,"")</f>
        <v/>
      </c>
      <c r="D157" s="39" t="str">
        <f>IFERROR(VLOOKUP($B157,Impacts!$B$6:$T$54,3,FALSE)*'P2'!$C281,"")</f>
        <v/>
      </c>
      <c r="E157" s="39" t="str">
        <f>IFERROR(VLOOKUP($B157,Impacts!$B$6:$T$54,4,FALSE)*'P2'!$C281,"")</f>
        <v/>
      </c>
      <c r="F157" s="39" t="str">
        <f>IFERROR(VLOOKUP($B157,Impacts!$B$6:$T$54,5,FALSE)*'P2'!$C281,"")</f>
        <v/>
      </c>
      <c r="G157" s="39" t="str">
        <f>IFERROR(VLOOKUP($B157,Impacts!$B$6:$T$54,6,FALSE)*'P2'!$C281,"")</f>
        <v/>
      </c>
      <c r="H157" s="39" t="str">
        <f>IFERROR(VLOOKUP($B157,Impacts!$B$6:$T$54,7,FALSE)*'P2'!$C281,"")</f>
        <v/>
      </c>
      <c r="I157" s="39" t="str">
        <f>IFERROR(VLOOKUP($B157,Impacts!$B$6:$T$54,8,FALSE)*'P2'!$C281,"")</f>
        <v/>
      </c>
      <c r="J157" s="39" t="str">
        <f>IFERROR(VLOOKUP($B157,Impacts!$B$6:$T$54,9,FALSE)*'P2'!$C281,"")</f>
        <v/>
      </c>
      <c r="K157" s="39" t="str">
        <f>IFERROR(VLOOKUP($B157,Impacts!$B$6:$T$54,10,FALSE)*'P2'!$C281,"")</f>
        <v/>
      </c>
      <c r="L157" s="39" t="str">
        <f>IFERROR(VLOOKUP($B157,Impacts!$B$6:$T$54,11,FALSE)*'P2'!$C281,"")</f>
        <v/>
      </c>
      <c r="M157" s="39" t="str">
        <f>IFERROR(VLOOKUP($B157,Impacts!$B$6:$T$54,12,FALSE)*'P2'!$C281,"")</f>
        <v/>
      </c>
      <c r="N157" s="39" t="str">
        <f>IFERROR(VLOOKUP($B157,Impacts!$B$6:$T$54,13,FALSE)*'P2'!$C281,"")</f>
        <v/>
      </c>
      <c r="O157" s="39" t="str">
        <f>IFERROR(VLOOKUP($B157,Impacts!$B$6:$T$54,14,FALSE)*'P2'!$C281,"")</f>
        <v/>
      </c>
      <c r="P157" s="39" t="str">
        <f>IFERROR(VLOOKUP($B157,Impacts!$B$6:$T$54,15,FALSE)*'P2'!$C281,"")</f>
        <v/>
      </c>
      <c r="Q157" s="39" t="str">
        <f>IFERROR(VLOOKUP($B157,Impacts!$B$6:$T$54,16,FALSE)*'P2'!$C281,"")</f>
        <v/>
      </c>
      <c r="R157" s="39" t="str">
        <f>IFERROR(VLOOKUP($B157,Impacts!$B$6:$T$54,17,FALSE)*'P2'!$C281,"")</f>
        <v/>
      </c>
      <c r="S157" s="39" t="str">
        <f>IFERROR(VLOOKUP($B157,Impacts!$B$6:$T$54,18,FALSE)*'P2'!$C281,"")</f>
        <v/>
      </c>
      <c r="T157" s="39" t="str">
        <f>IFERROR(VLOOKUP($B157,Impacts!$B$6:$T$54,19,FALSE)*'P2'!$C281,"")</f>
        <v/>
      </c>
    </row>
    <row r="158" spans="2:20" hidden="1">
      <c r="B158" s="12" t="str">
        <f>'P2'!B282</f>
        <v>----</v>
      </c>
      <c r="C158" s="39" t="str">
        <f>IFERROR(VLOOKUP($B158,Impacts!$B$6:$T$54,2,FALSE)*'P2'!$C282,"")</f>
        <v/>
      </c>
      <c r="D158" s="39" t="str">
        <f>IFERROR(VLOOKUP($B158,Impacts!$B$6:$T$54,3,FALSE)*'P2'!$C282,"")</f>
        <v/>
      </c>
      <c r="E158" s="39" t="str">
        <f>IFERROR(VLOOKUP($B158,Impacts!$B$6:$T$54,4,FALSE)*'P2'!$C282,"")</f>
        <v/>
      </c>
      <c r="F158" s="39" t="str">
        <f>IFERROR(VLOOKUP($B158,Impacts!$B$6:$T$54,5,FALSE)*'P2'!$C282,"")</f>
        <v/>
      </c>
      <c r="G158" s="39" t="str">
        <f>IFERROR(VLOOKUP($B158,Impacts!$B$6:$T$54,6,FALSE)*'P2'!$C282,"")</f>
        <v/>
      </c>
      <c r="H158" s="39" t="str">
        <f>IFERROR(VLOOKUP($B158,Impacts!$B$6:$T$54,7,FALSE)*'P2'!$C282,"")</f>
        <v/>
      </c>
      <c r="I158" s="39" t="str">
        <f>IFERROR(VLOOKUP($B158,Impacts!$B$6:$T$54,8,FALSE)*'P2'!$C282,"")</f>
        <v/>
      </c>
      <c r="J158" s="39" t="str">
        <f>IFERROR(VLOOKUP($B158,Impacts!$B$6:$T$54,9,FALSE)*'P2'!$C282,"")</f>
        <v/>
      </c>
      <c r="K158" s="39" t="str">
        <f>IFERROR(VLOOKUP($B158,Impacts!$B$6:$T$54,10,FALSE)*'P2'!$C282,"")</f>
        <v/>
      </c>
      <c r="L158" s="39" t="str">
        <f>IFERROR(VLOOKUP($B158,Impacts!$B$6:$T$54,11,FALSE)*'P2'!$C282,"")</f>
        <v/>
      </c>
      <c r="M158" s="39" t="str">
        <f>IFERROR(VLOOKUP($B158,Impacts!$B$6:$T$54,12,FALSE)*'P2'!$C282,"")</f>
        <v/>
      </c>
      <c r="N158" s="39" t="str">
        <f>IFERROR(VLOOKUP($B158,Impacts!$B$6:$T$54,13,FALSE)*'P2'!$C282,"")</f>
        <v/>
      </c>
      <c r="O158" s="39" t="str">
        <f>IFERROR(VLOOKUP($B158,Impacts!$B$6:$T$54,14,FALSE)*'P2'!$C282,"")</f>
        <v/>
      </c>
      <c r="P158" s="39" t="str">
        <f>IFERROR(VLOOKUP($B158,Impacts!$B$6:$T$54,15,FALSE)*'P2'!$C282,"")</f>
        <v/>
      </c>
      <c r="Q158" s="39" t="str">
        <f>IFERROR(VLOOKUP($B158,Impacts!$B$6:$T$54,16,FALSE)*'P2'!$C282,"")</f>
        <v/>
      </c>
      <c r="R158" s="39" t="str">
        <f>IFERROR(VLOOKUP($B158,Impacts!$B$6:$T$54,17,FALSE)*'P2'!$C282,"")</f>
        <v/>
      </c>
      <c r="S158" s="39" t="str">
        <f>IFERROR(VLOOKUP($B158,Impacts!$B$6:$T$54,18,FALSE)*'P2'!$C282,"")</f>
        <v/>
      </c>
      <c r="T158" s="39" t="str">
        <f>IFERROR(VLOOKUP($B158,Impacts!$B$6:$T$54,19,FALSE)*'P2'!$C282,"")</f>
        <v/>
      </c>
    </row>
    <row r="159" spans="2:20" hidden="1">
      <c r="B159" s="12" t="str">
        <f>'P2'!B283</f>
        <v>----</v>
      </c>
      <c r="C159" s="39" t="str">
        <f>IFERROR(VLOOKUP($B159,Impacts!$B$6:$T$54,2,FALSE)*'P2'!$C283,"")</f>
        <v/>
      </c>
      <c r="D159" s="39" t="str">
        <f>IFERROR(VLOOKUP($B159,Impacts!$B$6:$T$54,3,FALSE)*'P2'!$C283,"")</f>
        <v/>
      </c>
      <c r="E159" s="39" t="str">
        <f>IFERROR(VLOOKUP($B159,Impacts!$B$6:$T$54,4,FALSE)*'P2'!$C283,"")</f>
        <v/>
      </c>
      <c r="F159" s="39" t="str">
        <f>IFERROR(VLOOKUP($B159,Impacts!$B$6:$T$54,5,FALSE)*'P2'!$C283,"")</f>
        <v/>
      </c>
      <c r="G159" s="39" t="str">
        <f>IFERROR(VLOOKUP($B159,Impacts!$B$6:$T$54,6,FALSE)*'P2'!$C283,"")</f>
        <v/>
      </c>
      <c r="H159" s="39" t="str">
        <f>IFERROR(VLOOKUP($B159,Impacts!$B$6:$T$54,7,FALSE)*'P2'!$C283,"")</f>
        <v/>
      </c>
      <c r="I159" s="39" t="str">
        <f>IFERROR(VLOOKUP($B159,Impacts!$B$6:$T$54,8,FALSE)*'P2'!$C283,"")</f>
        <v/>
      </c>
      <c r="J159" s="39" t="str">
        <f>IFERROR(VLOOKUP($B159,Impacts!$B$6:$T$54,9,FALSE)*'P2'!$C283,"")</f>
        <v/>
      </c>
      <c r="K159" s="39" t="str">
        <f>IFERROR(VLOOKUP($B159,Impacts!$B$6:$T$54,10,FALSE)*'P2'!$C283,"")</f>
        <v/>
      </c>
      <c r="L159" s="39" t="str">
        <f>IFERROR(VLOOKUP($B159,Impacts!$B$6:$T$54,11,FALSE)*'P2'!$C283,"")</f>
        <v/>
      </c>
      <c r="M159" s="39" t="str">
        <f>IFERROR(VLOOKUP($B159,Impacts!$B$6:$T$54,12,FALSE)*'P2'!$C283,"")</f>
        <v/>
      </c>
      <c r="N159" s="39" t="str">
        <f>IFERROR(VLOOKUP($B159,Impacts!$B$6:$T$54,13,FALSE)*'P2'!$C283,"")</f>
        <v/>
      </c>
      <c r="O159" s="39" t="str">
        <f>IFERROR(VLOOKUP($B159,Impacts!$B$6:$T$54,14,FALSE)*'P2'!$C283,"")</f>
        <v/>
      </c>
      <c r="P159" s="39" t="str">
        <f>IFERROR(VLOOKUP($B159,Impacts!$B$6:$T$54,15,FALSE)*'P2'!$C283,"")</f>
        <v/>
      </c>
      <c r="Q159" s="39" t="str">
        <f>IFERROR(VLOOKUP($B159,Impacts!$B$6:$T$54,16,FALSE)*'P2'!$C283,"")</f>
        <v/>
      </c>
      <c r="R159" s="39" t="str">
        <f>IFERROR(VLOOKUP($B159,Impacts!$B$6:$T$54,17,FALSE)*'P2'!$C283,"")</f>
        <v/>
      </c>
      <c r="S159" s="39" t="str">
        <f>IFERROR(VLOOKUP($B159,Impacts!$B$6:$T$54,18,FALSE)*'P2'!$C283,"")</f>
        <v/>
      </c>
      <c r="T159" s="39" t="str">
        <f>IFERROR(VLOOKUP($B159,Impacts!$B$6:$T$54,19,FALSE)*'P2'!$C283,"")</f>
        <v/>
      </c>
    </row>
    <row r="160" spans="2:20" hidden="1">
      <c r="B160" s="12" t="str">
        <f>'P2'!B284</f>
        <v>----</v>
      </c>
      <c r="C160" s="39" t="str">
        <f>IFERROR(VLOOKUP($B160,Impacts!$B$6:$T$54,2,FALSE)*'P2'!$C284,"")</f>
        <v/>
      </c>
      <c r="D160" s="39" t="str">
        <f>IFERROR(VLOOKUP($B160,Impacts!$B$6:$T$54,3,FALSE)*'P2'!$C284,"")</f>
        <v/>
      </c>
      <c r="E160" s="39" t="str">
        <f>IFERROR(VLOOKUP($B160,Impacts!$B$6:$T$54,4,FALSE)*'P2'!$C284,"")</f>
        <v/>
      </c>
      <c r="F160" s="39" t="str">
        <f>IFERROR(VLOOKUP($B160,Impacts!$B$6:$T$54,5,FALSE)*'P2'!$C284,"")</f>
        <v/>
      </c>
      <c r="G160" s="39" t="str">
        <f>IFERROR(VLOOKUP($B160,Impacts!$B$6:$T$54,6,FALSE)*'P2'!$C284,"")</f>
        <v/>
      </c>
      <c r="H160" s="39" t="str">
        <f>IFERROR(VLOOKUP($B160,Impacts!$B$6:$T$54,7,FALSE)*'P2'!$C284,"")</f>
        <v/>
      </c>
      <c r="I160" s="39" t="str">
        <f>IFERROR(VLOOKUP($B160,Impacts!$B$6:$T$54,8,FALSE)*'P2'!$C284,"")</f>
        <v/>
      </c>
      <c r="J160" s="39" t="str">
        <f>IFERROR(VLOOKUP($B160,Impacts!$B$6:$T$54,9,FALSE)*'P2'!$C284,"")</f>
        <v/>
      </c>
      <c r="K160" s="39" t="str">
        <f>IFERROR(VLOOKUP($B160,Impacts!$B$6:$T$54,10,FALSE)*'P2'!$C284,"")</f>
        <v/>
      </c>
      <c r="L160" s="39" t="str">
        <f>IFERROR(VLOOKUP($B160,Impacts!$B$6:$T$54,11,FALSE)*'P2'!$C284,"")</f>
        <v/>
      </c>
      <c r="M160" s="39" t="str">
        <f>IFERROR(VLOOKUP($B160,Impacts!$B$6:$T$54,12,FALSE)*'P2'!$C284,"")</f>
        <v/>
      </c>
      <c r="N160" s="39" t="str">
        <f>IFERROR(VLOOKUP($B160,Impacts!$B$6:$T$54,13,FALSE)*'P2'!$C284,"")</f>
        <v/>
      </c>
      <c r="O160" s="39" t="str">
        <f>IFERROR(VLOOKUP($B160,Impacts!$B$6:$T$54,14,FALSE)*'P2'!$C284,"")</f>
        <v/>
      </c>
      <c r="P160" s="39" t="str">
        <f>IFERROR(VLOOKUP($B160,Impacts!$B$6:$T$54,15,FALSE)*'P2'!$C284,"")</f>
        <v/>
      </c>
      <c r="Q160" s="39" t="str">
        <f>IFERROR(VLOOKUP($B160,Impacts!$B$6:$T$54,16,FALSE)*'P2'!$C284,"")</f>
        <v/>
      </c>
      <c r="R160" s="39" t="str">
        <f>IFERROR(VLOOKUP($B160,Impacts!$B$6:$T$54,17,FALSE)*'P2'!$C284,"")</f>
        <v/>
      </c>
      <c r="S160" s="39" t="str">
        <f>IFERROR(VLOOKUP($B160,Impacts!$B$6:$T$54,18,FALSE)*'P2'!$C284,"")</f>
        <v/>
      </c>
      <c r="T160" s="39" t="str">
        <f>IFERROR(VLOOKUP($B160,Impacts!$B$6:$T$54,19,FALSE)*'P2'!$C284,"")</f>
        <v/>
      </c>
    </row>
    <row r="161" spans="2:20" hidden="1">
      <c r="B161" s="12" t="str">
        <f>'P2'!B285</f>
        <v>----</v>
      </c>
      <c r="C161" s="39" t="str">
        <f>IFERROR(VLOOKUP($B161,Impacts!$B$6:$T$54,2,FALSE)*'P2'!$C285,"")</f>
        <v/>
      </c>
      <c r="D161" s="39" t="str">
        <f>IFERROR(VLOOKUP($B161,Impacts!$B$6:$T$54,3,FALSE)*'P2'!$C285,"")</f>
        <v/>
      </c>
      <c r="E161" s="39" t="str">
        <f>IFERROR(VLOOKUP($B161,Impacts!$B$6:$T$54,4,FALSE)*'P2'!$C285,"")</f>
        <v/>
      </c>
      <c r="F161" s="39" t="str">
        <f>IFERROR(VLOOKUP($B161,Impacts!$B$6:$T$54,5,FALSE)*'P2'!$C285,"")</f>
        <v/>
      </c>
      <c r="G161" s="39" t="str">
        <f>IFERROR(VLOOKUP($B161,Impacts!$B$6:$T$54,6,FALSE)*'P2'!$C285,"")</f>
        <v/>
      </c>
      <c r="H161" s="39" t="str">
        <f>IFERROR(VLOOKUP($B161,Impacts!$B$6:$T$54,7,FALSE)*'P2'!$C285,"")</f>
        <v/>
      </c>
      <c r="I161" s="39" t="str">
        <f>IFERROR(VLOOKUP($B161,Impacts!$B$6:$T$54,8,FALSE)*'P2'!$C285,"")</f>
        <v/>
      </c>
      <c r="J161" s="39" t="str">
        <f>IFERROR(VLOOKUP($B161,Impacts!$B$6:$T$54,9,FALSE)*'P2'!$C285,"")</f>
        <v/>
      </c>
      <c r="K161" s="39" t="str">
        <f>IFERROR(VLOOKUP($B161,Impacts!$B$6:$T$54,10,FALSE)*'P2'!$C285,"")</f>
        <v/>
      </c>
      <c r="L161" s="39" t="str">
        <f>IFERROR(VLOOKUP($B161,Impacts!$B$6:$T$54,11,FALSE)*'P2'!$C285,"")</f>
        <v/>
      </c>
      <c r="M161" s="39" t="str">
        <f>IFERROR(VLOOKUP($B161,Impacts!$B$6:$T$54,12,FALSE)*'P2'!$C285,"")</f>
        <v/>
      </c>
      <c r="N161" s="39" t="str">
        <f>IFERROR(VLOOKUP($B161,Impacts!$B$6:$T$54,13,FALSE)*'P2'!$C285,"")</f>
        <v/>
      </c>
      <c r="O161" s="39" t="str">
        <f>IFERROR(VLOOKUP($B161,Impacts!$B$6:$T$54,14,FALSE)*'P2'!$C285,"")</f>
        <v/>
      </c>
      <c r="P161" s="39" t="str">
        <f>IFERROR(VLOOKUP($B161,Impacts!$B$6:$T$54,15,FALSE)*'P2'!$C285,"")</f>
        <v/>
      </c>
      <c r="Q161" s="39" t="str">
        <f>IFERROR(VLOOKUP($B161,Impacts!$B$6:$T$54,16,FALSE)*'P2'!$C285,"")</f>
        <v/>
      </c>
      <c r="R161" s="39" t="str">
        <f>IFERROR(VLOOKUP($B161,Impacts!$B$6:$T$54,17,FALSE)*'P2'!$C285,"")</f>
        <v/>
      </c>
      <c r="S161" s="39" t="str">
        <f>IFERROR(VLOOKUP($B161,Impacts!$B$6:$T$54,18,FALSE)*'P2'!$C285,"")</f>
        <v/>
      </c>
      <c r="T161" s="39" t="str">
        <f>IFERROR(VLOOKUP($B161,Impacts!$B$6:$T$54,19,FALSE)*'P2'!$C285,"")</f>
        <v/>
      </c>
    </row>
    <row r="162" spans="2:20" hidden="1">
      <c r="B162" s="12" t="str">
        <f>'P2'!B286</f>
        <v>----</v>
      </c>
      <c r="C162" s="39" t="str">
        <f>IFERROR(VLOOKUP($B162,Impacts!$B$6:$T$54,2,FALSE)*'P2'!$C286,"")</f>
        <v/>
      </c>
      <c r="D162" s="39" t="str">
        <f>IFERROR(VLOOKUP($B162,Impacts!$B$6:$T$54,3,FALSE)*'P2'!$C286,"")</f>
        <v/>
      </c>
      <c r="E162" s="39" t="str">
        <f>IFERROR(VLOOKUP($B162,Impacts!$B$6:$T$54,4,FALSE)*'P2'!$C286,"")</f>
        <v/>
      </c>
      <c r="F162" s="39" t="str">
        <f>IFERROR(VLOOKUP($B162,Impacts!$B$6:$T$54,5,FALSE)*'P2'!$C286,"")</f>
        <v/>
      </c>
      <c r="G162" s="39" t="str">
        <f>IFERROR(VLOOKUP($B162,Impacts!$B$6:$T$54,6,FALSE)*'P2'!$C286,"")</f>
        <v/>
      </c>
      <c r="H162" s="39" t="str">
        <f>IFERROR(VLOOKUP($B162,Impacts!$B$6:$T$54,7,FALSE)*'P2'!$C286,"")</f>
        <v/>
      </c>
      <c r="I162" s="39" t="str">
        <f>IFERROR(VLOOKUP($B162,Impacts!$B$6:$T$54,8,FALSE)*'P2'!$C286,"")</f>
        <v/>
      </c>
      <c r="J162" s="39" t="str">
        <f>IFERROR(VLOOKUP($B162,Impacts!$B$6:$T$54,9,FALSE)*'P2'!$C286,"")</f>
        <v/>
      </c>
      <c r="K162" s="39" t="str">
        <f>IFERROR(VLOOKUP($B162,Impacts!$B$6:$T$54,10,FALSE)*'P2'!$C286,"")</f>
        <v/>
      </c>
      <c r="L162" s="39" t="str">
        <f>IFERROR(VLOOKUP($B162,Impacts!$B$6:$T$54,11,FALSE)*'P2'!$C286,"")</f>
        <v/>
      </c>
      <c r="M162" s="39" t="str">
        <f>IFERROR(VLOOKUP($B162,Impacts!$B$6:$T$54,12,FALSE)*'P2'!$C286,"")</f>
        <v/>
      </c>
      <c r="N162" s="39" t="str">
        <f>IFERROR(VLOOKUP($B162,Impacts!$B$6:$T$54,13,FALSE)*'P2'!$C286,"")</f>
        <v/>
      </c>
      <c r="O162" s="39" t="str">
        <f>IFERROR(VLOOKUP($B162,Impacts!$B$6:$T$54,14,FALSE)*'P2'!$C286,"")</f>
        <v/>
      </c>
      <c r="P162" s="39" t="str">
        <f>IFERROR(VLOOKUP($B162,Impacts!$B$6:$T$54,15,FALSE)*'P2'!$C286,"")</f>
        <v/>
      </c>
      <c r="Q162" s="39" t="str">
        <f>IFERROR(VLOOKUP($B162,Impacts!$B$6:$T$54,16,FALSE)*'P2'!$C286,"")</f>
        <v/>
      </c>
      <c r="R162" s="39" t="str">
        <f>IFERROR(VLOOKUP($B162,Impacts!$B$6:$T$54,17,FALSE)*'P2'!$C286,"")</f>
        <v/>
      </c>
      <c r="S162" s="39" t="str">
        <f>IFERROR(VLOOKUP($B162,Impacts!$B$6:$T$54,18,FALSE)*'P2'!$C286,"")</f>
        <v/>
      </c>
      <c r="T162" s="39" t="str">
        <f>IFERROR(VLOOKUP($B162,Impacts!$B$6:$T$54,19,FALSE)*'P2'!$C286,"")</f>
        <v/>
      </c>
    </row>
    <row r="163" spans="2:20">
      <c r="B163" s="12" t="str">
        <f>'P2'!B287</f>
        <v>Electricity consumption</v>
      </c>
      <c r="C163" s="39">
        <f>IFERROR(VLOOKUP($B163,Impacts!$B$6:$T$54,2,FALSE)*'P2'!$C287,"")</f>
        <v>3.3830344814934769E-4</v>
      </c>
      <c r="D163" s="39">
        <f>IFERROR(VLOOKUP($B163,Impacts!$B$6:$T$54,3,FALSE)*'P2'!$C287,"")</f>
        <v>4.4573858014605811E-2</v>
      </c>
      <c r="E163" s="39">
        <f>IFERROR(VLOOKUP($B163,Impacts!$B$6:$T$54,4,FALSE)*'P2'!$C287,"")</f>
        <v>3.7778066494409665E-2</v>
      </c>
      <c r="F163" s="39">
        <f>IFERROR(VLOOKUP($B163,Impacts!$B$6:$T$54,5,FALSE)*'P2'!$C287,"")</f>
        <v>5.035977643890734E-5</v>
      </c>
      <c r="G163" s="39">
        <f>IFERROR(VLOOKUP($B163,Impacts!$B$6:$T$54,6,FALSE)*'P2'!$C287,"")</f>
        <v>0.24555971634854507</v>
      </c>
      <c r="H163" s="39">
        <f>IFERROR(VLOOKUP($B163,Impacts!$B$6:$T$54,7,FALSE)*'P2'!$C287,"")</f>
        <v>1.1773363186698095E-2</v>
      </c>
      <c r="I163" s="39">
        <f>IFERROR(VLOOKUP($B163,Impacts!$B$6:$T$54,8,FALSE)*'P2'!$C287,"")</f>
        <v>0.21247612686361214</v>
      </c>
      <c r="J163" s="39">
        <f>IFERROR(VLOOKUP($B163,Impacts!$B$6:$T$54,9,FALSE)*'P2'!$C287,"")</f>
        <v>1.078447442590526E-3</v>
      </c>
      <c r="K163" s="39">
        <f>IFERROR(VLOOKUP($B163,Impacts!$B$6:$T$54,10,FALSE)*'P2'!$C287,"")</f>
        <v>4.4408268637885392E-4</v>
      </c>
      <c r="L163" s="39">
        <f>IFERROR(VLOOKUP($B163,Impacts!$B$6:$T$54,11,FALSE)*'P2'!$C287,"")</f>
        <v>4.621338460291935E-2</v>
      </c>
      <c r="M163" s="39">
        <f>IFERROR(VLOOKUP($B163,Impacts!$B$6:$T$54,12,FALSE)*'P2'!$C287,"")</f>
        <v>3.1945124732498153E-6</v>
      </c>
      <c r="N163" s="39">
        <f>IFERROR(VLOOKUP($B163,Impacts!$B$6:$T$54,13,FALSE)*'P2'!$C287,"")</f>
        <v>6.1658324351515376E-4</v>
      </c>
      <c r="O163" s="39">
        <f>IFERROR(VLOOKUP($B163,Impacts!$B$6:$T$54,14,FALSE)*'P2'!$C287,"")</f>
        <v>3.639536691799818E-4</v>
      </c>
      <c r="P163" s="39">
        <f>IFERROR(VLOOKUP($B163,Impacts!$B$6:$T$54,15,FALSE)*'P2'!$C287,"")</f>
        <v>3.6905860666432784E-4</v>
      </c>
      <c r="Q163" s="39">
        <f>IFERROR(VLOOKUP($B163,Impacts!$B$6:$T$54,16,FALSE)*'P2'!$C287,"")</f>
        <v>1.104218742914775E-7</v>
      </c>
      <c r="R163" s="39">
        <f>IFERROR(VLOOKUP($B163,Impacts!$B$6:$T$54,17,FALSE)*'P2'!$C287,"")</f>
        <v>1.0251532558184591E-3</v>
      </c>
      <c r="S163" s="39">
        <f>IFERROR(VLOOKUP($B163,Impacts!$B$6:$T$54,18,FALSE)*'P2'!$C287,"")</f>
        <v>0.96286718167537555</v>
      </c>
      <c r="T163" s="39">
        <f>IFERROR(VLOOKUP($B163,Impacts!$B$6:$T$54,19,FALSE)*'P2'!$C287,"")</f>
        <v>4.7737206812067945E-3</v>
      </c>
    </row>
    <row r="164" spans="2:20">
      <c r="B164" s="12" t="str">
        <f>'P2'!B288</f>
        <v>Tap water</v>
      </c>
      <c r="C164" s="39">
        <f>IFERROR(VLOOKUP($B164,Impacts!$B$6:$T$54,2,FALSE)*'P2'!$C288,"")</f>
        <v>8.3621513704104303E-8</v>
      </c>
      <c r="D164" s="39">
        <f>IFERROR(VLOOKUP($B164,Impacts!$B$6:$T$54,3,FALSE)*'P2'!$C288,"")</f>
        <v>1.0425052352916001E-5</v>
      </c>
      <c r="E164" s="39">
        <f>IFERROR(VLOOKUP($B164,Impacts!$B$6:$T$54,4,FALSE)*'P2'!$C288,"")</f>
        <v>3.2925760026679181E-6</v>
      </c>
      <c r="F164" s="39">
        <f>IFERROR(VLOOKUP($B164,Impacts!$B$6:$T$54,5,FALSE)*'P2'!$C288,"")</f>
        <v>1.3239966964269011E-8</v>
      </c>
      <c r="G164" s="39">
        <f>IFERROR(VLOOKUP($B164,Impacts!$B$6:$T$54,6,FALSE)*'P2'!$C288,"")</f>
        <v>4.7802953973885016E-5</v>
      </c>
      <c r="H164" s="39">
        <f>IFERROR(VLOOKUP($B164,Impacts!$B$6:$T$54,7,FALSE)*'P2'!$C288,"")</f>
        <v>4.322403596428345E-5</v>
      </c>
      <c r="I164" s="39">
        <f>IFERROR(VLOOKUP($B164,Impacts!$B$6:$T$54,8,FALSE)*'P2'!$C288,"")</f>
        <v>5.5831617473014466E-5</v>
      </c>
      <c r="J164" s="39">
        <f>IFERROR(VLOOKUP($B164,Impacts!$B$6:$T$54,9,FALSE)*'P2'!$C288,"")</f>
        <v>1.1147880597455255E-6</v>
      </c>
      <c r="K164" s="39">
        <f>IFERROR(VLOOKUP($B164,Impacts!$B$6:$T$54,10,FALSE)*'P2'!$C288,"")</f>
        <v>5.2780168021853154E-7</v>
      </c>
      <c r="L164" s="39">
        <f>IFERROR(VLOOKUP($B164,Impacts!$B$6:$T$54,11,FALSE)*'P2'!$C288,"")</f>
        <v>4.4321787589718957E-6</v>
      </c>
      <c r="M164" s="39">
        <f>IFERROR(VLOOKUP($B164,Impacts!$B$6:$T$54,12,FALSE)*'P2'!$C288,"")</f>
        <v>2.2404665741593429E-9</v>
      </c>
      <c r="N164" s="39">
        <f>IFERROR(VLOOKUP($B164,Impacts!$B$6:$T$54,13,FALSE)*'P2'!$C288,"")</f>
        <v>7.1402028417921699E-7</v>
      </c>
      <c r="O164" s="39">
        <f>IFERROR(VLOOKUP($B164,Impacts!$B$6:$T$54,14,FALSE)*'P2'!$C288,"")</f>
        <v>1.1280831009392657E-7</v>
      </c>
      <c r="P164" s="39">
        <f>IFERROR(VLOOKUP($B164,Impacts!$B$6:$T$54,15,FALSE)*'P2'!$C288,"")</f>
        <v>1.1601625800251427E-7</v>
      </c>
      <c r="Q164" s="39">
        <f>IFERROR(VLOOKUP($B164,Impacts!$B$6:$T$54,16,FALSE)*'P2'!$C288,"")</f>
        <v>1.9377237945182244E-11</v>
      </c>
      <c r="R164" s="39">
        <f>IFERROR(VLOOKUP($B164,Impacts!$B$6:$T$54,17,FALSE)*'P2'!$C288,"")</f>
        <v>1.9024247221298861E-7</v>
      </c>
      <c r="S164" s="39">
        <f>IFERROR(VLOOKUP($B164,Impacts!$B$6:$T$54,18,FALSE)*'P2'!$C288,"")</f>
        <v>2.5756515974167574E-4</v>
      </c>
      <c r="T164" s="39">
        <f>IFERROR(VLOOKUP($B164,Impacts!$B$6:$T$54,19,FALSE)*'P2'!$C288,"")</f>
        <v>1.0132741880899997E-4</v>
      </c>
    </row>
    <row r="165" spans="2:20" hidden="1">
      <c r="B165" s="12" t="str">
        <f>'P2'!B289</f>
        <v>----</v>
      </c>
      <c r="C165" s="39" t="str">
        <f>IFERROR(VLOOKUP($B165,Impacts!$B$6:$T$54,2,FALSE)*'P2'!$C289,"")</f>
        <v/>
      </c>
      <c r="D165" s="39" t="str">
        <f>IFERROR(VLOOKUP($B165,Impacts!$B$6:$T$54,3,FALSE)*'P2'!$C289,"")</f>
        <v/>
      </c>
      <c r="E165" s="39" t="str">
        <f>IFERROR(VLOOKUP($B165,Impacts!$B$6:$T$54,4,FALSE)*'P2'!$C289,"")</f>
        <v/>
      </c>
      <c r="F165" s="39" t="str">
        <f>IFERROR(VLOOKUP($B165,Impacts!$B$6:$T$54,5,FALSE)*'P2'!$C289,"")</f>
        <v/>
      </c>
      <c r="G165" s="39" t="str">
        <f>IFERROR(VLOOKUP($B165,Impacts!$B$6:$T$54,6,FALSE)*'P2'!$C289,"")</f>
        <v/>
      </c>
      <c r="H165" s="39" t="str">
        <f>IFERROR(VLOOKUP($B165,Impacts!$B$6:$T$54,7,FALSE)*'P2'!$C289,"")</f>
        <v/>
      </c>
      <c r="I165" s="39" t="str">
        <f>IFERROR(VLOOKUP($B165,Impacts!$B$6:$T$54,8,FALSE)*'P2'!$C289,"")</f>
        <v/>
      </c>
      <c r="J165" s="39" t="str">
        <f>IFERROR(VLOOKUP($B165,Impacts!$B$6:$T$54,9,FALSE)*'P2'!$C289,"")</f>
        <v/>
      </c>
      <c r="K165" s="39" t="str">
        <f>IFERROR(VLOOKUP($B165,Impacts!$B$6:$T$54,10,FALSE)*'P2'!$C289,"")</f>
        <v/>
      </c>
      <c r="L165" s="39" t="str">
        <f>IFERROR(VLOOKUP($B165,Impacts!$B$6:$T$54,11,FALSE)*'P2'!$C289,"")</f>
        <v/>
      </c>
      <c r="M165" s="39" t="str">
        <f>IFERROR(VLOOKUP($B165,Impacts!$B$6:$T$54,12,FALSE)*'P2'!$C289,"")</f>
        <v/>
      </c>
      <c r="N165" s="39" t="str">
        <f>IFERROR(VLOOKUP($B165,Impacts!$B$6:$T$54,13,FALSE)*'P2'!$C289,"")</f>
        <v/>
      </c>
      <c r="O165" s="39" t="str">
        <f>IFERROR(VLOOKUP($B165,Impacts!$B$6:$T$54,14,FALSE)*'P2'!$C289,"")</f>
        <v/>
      </c>
      <c r="P165" s="39" t="str">
        <f>IFERROR(VLOOKUP($B165,Impacts!$B$6:$T$54,15,FALSE)*'P2'!$C289,"")</f>
        <v/>
      </c>
      <c r="Q165" s="39" t="str">
        <f>IFERROR(VLOOKUP($B165,Impacts!$B$6:$T$54,16,FALSE)*'P2'!$C289,"")</f>
        <v/>
      </c>
      <c r="R165" s="39" t="str">
        <f>IFERROR(VLOOKUP($B165,Impacts!$B$6:$T$54,17,FALSE)*'P2'!$C289,"")</f>
        <v/>
      </c>
      <c r="S165" s="39" t="str">
        <f>IFERROR(VLOOKUP($B165,Impacts!$B$6:$T$54,18,FALSE)*'P2'!$C289,"")</f>
        <v/>
      </c>
      <c r="T165" s="39" t="str">
        <f>IFERROR(VLOOKUP($B165,Impacts!$B$6:$T$54,19,FALSE)*'P2'!$C289,"")</f>
        <v/>
      </c>
    </row>
    <row r="166" spans="2:20" hidden="1">
      <c r="B166" s="12" t="str">
        <f>'P2'!B290</f>
        <v>----</v>
      </c>
      <c r="C166" s="39" t="str">
        <f>IFERROR(VLOOKUP($B166,Impacts!$B$6:$T$54,2,FALSE)*'P2'!$C290,"")</f>
        <v/>
      </c>
      <c r="D166" s="39" t="str">
        <f>IFERROR(VLOOKUP($B166,Impacts!$B$6:$T$54,3,FALSE)*'P2'!$C290,"")</f>
        <v/>
      </c>
      <c r="E166" s="39" t="str">
        <f>IFERROR(VLOOKUP($B166,Impacts!$B$6:$T$54,4,FALSE)*'P2'!$C290,"")</f>
        <v/>
      </c>
      <c r="F166" s="39" t="str">
        <f>IFERROR(VLOOKUP($B166,Impacts!$B$6:$T$54,5,FALSE)*'P2'!$C290,"")</f>
        <v/>
      </c>
      <c r="G166" s="39" t="str">
        <f>IFERROR(VLOOKUP($B166,Impacts!$B$6:$T$54,6,FALSE)*'P2'!$C290,"")</f>
        <v/>
      </c>
      <c r="H166" s="39" t="str">
        <f>IFERROR(VLOOKUP($B166,Impacts!$B$6:$T$54,7,FALSE)*'P2'!$C290,"")</f>
        <v/>
      </c>
      <c r="I166" s="39" t="str">
        <f>IFERROR(VLOOKUP($B166,Impacts!$B$6:$T$54,8,FALSE)*'P2'!$C290,"")</f>
        <v/>
      </c>
      <c r="J166" s="39" t="str">
        <f>IFERROR(VLOOKUP($B166,Impacts!$B$6:$T$54,9,FALSE)*'P2'!$C290,"")</f>
        <v/>
      </c>
      <c r="K166" s="39" t="str">
        <f>IFERROR(VLOOKUP($B166,Impacts!$B$6:$T$54,10,FALSE)*'P2'!$C290,"")</f>
        <v/>
      </c>
      <c r="L166" s="39" t="str">
        <f>IFERROR(VLOOKUP($B166,Impacts!$B$6:$T$54,11,FALSE)*'P2'!$C290,"")</f>
        <v/>
      </c>
      <c r="M166" s="39" t="str">
        <f>IFERROR(VLOOKUP($B166,Impacts!$B$6:$T$54,12,FALSE)*'P2'!$C290,"")</f>
        <v/>
      </c>
      <c r="N166" s="39" t="str">
        <f>IFERROR(VLOOKUP($B166,Impacts!$B$6:$T$54,13,FALSE)*'P2'!$C290,"")</f>
        <v/>
      </c>
      <c r="O166" s="39" t="str">
        <f>IFERROR(VLOOKUP($B166,Impacts!$B$6:$T$54,14,FALSE)*'P2'!$C290,"")</f>
        <v/>
      </c>
      <c r="P166" s="39" t="str">
        <f>IFERROR(VLOOKUP($B166,Impacts!$B$6:$T$54,15,FALSE)*'P2'!$C290,"")</f>
        <v/>
      </c>
      <c r="Q166" s="39" t="str">
        <f>IFERROR(VLOOKUP($B166,Impacts!$B$6:$T$54,16,FALSE)*'P2'!$C290,"")</f>
        <v/>
      </c>
      <c r="R166" s="39" t="str">
        <f>IFERROR(VLOOKUP($B166,Impacts!$B$6:$T$54,17,FALSE)*'P2'!$C290,"")</f>
        <v/>
      </c>
      <c r="S166" s="39" t="str">
        <f>IFERROR(VLOOKUP($B166,Impacts!$B$6:$T$54,18,FALSE)*'P2'!$C290,"")</f>
        <v/>
      </c>
      <c r="T166" s="39" t="str">
        <f>IFERROR(VLOOKUP($B166,Impacts!$B$6:$T$54,19,FALSE)*'P2'!$C290,"")</f>
        <v/>
      </c>
    </row>
    <row r="167" spans="2:20" hidden="1">
      <c r="B167" s="12" t="str">
        <f>'P2'!B291</f>
        <v>----</v>
      </c>
      <c r="C167" s="39" t="str">
        <f>IFERROR(VLOOKUP($B167,Impacts!$B$6:$T$54,2,FALSE)*'P2'!$C291,"")</f>
        <v/>
      </c>
      <c r="D167" s="39" t="str">
        <f>IFERROR(VLOOKUP($B167,Impacts!$B$6:$T$54,3,FALSE)*'P2'!$C291,"")</f>
        <v/>
      </c>
      <c r="E167" s="39" t="str">
        <f>IFERROR(VLOOKUP($B167,Impacts!$B$6:$T$54,4,FALSE)*'P2'!$C291,"")</f>
        <v/>
      </c>
      <c r="F167" s="39" t="str">
        <f>IFERROR(VLOOKUP($B167,Impacts!$B$6:$T$54,5,FALSE)*'P2'!$C291,"")</f>
        <v/>
      </c>
      <c r="G167" s="39" t="str">
        <f>IFERROR(VLOOKUP($B167,Impacts!$B$6:$T$54,6,FALSE)*'P2'!$C291,"")</f>
        <v/>
      </c>
      <c r="H167" s="39" t="str">
        <f>IFERROR(VLOOKUP($B167,Impacts!$B$6:$T$54,7,FALSE)*'P2'!$C291,"")</f>
        <v/>
      </c>
      <c r="I167" s="39" t="str">
        <f>IFERROR(VLOOKUP($B167,Impacts!$B$6:$T$54,8,FALSE)*'P2'!$C291,"")</f>
        <v/>
      </c>
      <c r="J167" s="39" t="str">
        <f>IFERROR(VLOOKUP($B167,Impacts!$B$6:$T$54,9,FALSE)*'P2'!$C291,"")</f>
        <v/>
      </c>
      <c r="K167" s="39" t="str">
        <f>IFERROR(VLOOKUP($B167,Impacts!$B$6:$T$54,10,FALSE)*'P2'!$C291,"")</f>
        <v/>
      </c>
      <c r="L167" s="39" t="str">
        <f>IFERROR(VLOOKUP($B167,Impacts!$B$6:$T$54,11,FALSE)*'P2'!$C291,"")</f>
        <v/>
      </c>
      <c r="M167" s="39" t="str">
        <f>IFERROR(VLOOKUP($B167,Impacts!$B$6:$T$54,12,FALSE)*'P2'!$C291,"")</f>
        <v/>
      </c>
      <c r="N167" s="39" t="str">
        <f>IFERROR(VLOOKUP($B167,Impacts!$B$6:$T$54,13,FALSE)*'P2'!$C291,"")</f>
        <v/>
      </c>
      <c r="O167" s="39" t="str">
        <f>IFERROR(VLOOKUP($B167,Impacts!$B$6:$T$54,14,FALSE)*'P2'!$C291,"")</f>
        <v/>
      </c>
      <c r="P167" s="39" t="str">
        <f>IFERROR(VLOOKUP($B167,Impacts!$B$6:$T$54,15,FALSE)*'P2'!$C291,"")</f>
        <v/>
      </c>
      <c r="Q167" s="39" t="str">
        <f>IFERROR(VLOOKUP($B167,Impacts!$B$6:$T$54,16,FALSE)*'P2'!$C291,"")</f>
        <v/>
      </c>
      <c r="R167" s="39" t="str">
        <f>IFERROR(VLOOKUP($B167,Impacts!$B$6:$T$54,17,FALSE)*'P2'!$C291,"")</f>
        <v/>
      </c>
      <c r="S167" s="39" t="str">
        <f>IFERROR(VLOOKUP($B167,Impacts!$B$6:$T$54,18,FALSE)*'P2'!$C291,"")</f>
        <v/>
      </c>
      <c r="T167" s="39" t="str">
        <f>IFERROR(VLOOKUP($B167,Impacts!$B$6:$T$54,19,FALSE)*'P2'!$C291,"")</f>
        <v/>
      </c>
    </row>
    <row r="168" spans="2:20" hidden="1">
      <c r="B168" s="12" t="str">
        <f>'P2'!B292</f>
        <v>----</v>
      </c>
      <c r="C168" s="39" t="str">
        <f>IFERROR(VLOOKUP($B168,Impacts!$B$6:$T$54,2,FALSE)*'P2'!$C292,"")</f>
        <v/>
      </c>
      <c r="D168" s="39" t="str">
        <f>IFERROR(VLOOKUP($B168,Impacts!$B$6:$T$54,3,FALSE)*'P2'!$C292,"")</f>
        <v/>
      </c>
      <c r="E168" s="39" t="str">
        <f>IFERROR(VLOOKUP($B168,Impacts!$B$6:$T$54,4,FALSE)*'P2'!$C292,"")</f>
        <v/>
      </c>
      <c r="F168" s="39" t="str">
        <f>IFERROR(VLOOKUP($B168,Impacts!$B$6:$T$54,5,FALSE)*'P2'!$C292,"")</f>
        <v/>
      </c>
      <c r="G168" s="39" t="str">
        <f>IFERROR(VLOOKUP($B168,Impacts!$B$6:$T$54,6,FALSE)*'P2'!$C292,"")</f>
        <v/>
      </c>
      <c r="H168" s="39" t="str">
        <f>IFERROR(VLOOKUP($B168,Impacts!$B$6:$T$54,7,FALSE)*'P2'!$C292,"")</f>
        <v/>
      </c>
      <c r="I168" s="39" t="str">
        <f>IFERROR(VLOOKUP($B168,Impacts!$B$6:$T$54,8,FALSE)*'P2'!$C292,"")</f>
        <v/>
      </c>
      <c r="J168" s="39" t="str">
        <f>IFERROR(VLOOKUP($B168,Impacts!$B$6:$T$54,9,FALSE)*'P2'!$C292,"")</f>
        <v/>
      </c>
      <c r="K168" s="39" t="str">
        <f>IFERROR(VLOOKUP($B168,Impacts!$B$6:$T$54,10,FALSE)*'P2'!$C292,"")</f>
        <v/>
      </c>
      <c r="L168" s="39" t="str">
        <f>IFERROR(VLOOKUP($B168,Impacts!$B$6:$T$54,11,FALSE)*'P2'!$C292,"")</f>
        <v/>
      </c>
      <c r="M168" s="39" t="str">
        <f>IFERROR(VLOOKUP($B168,Impacts!$B$6:$T$54,12,FALSE)*'P2'!$C292,"")</f>
        <v/>
      </c>
      <c r="N168" s="39" t="str">
        <f>IFERROR(VLOOKUP($B168,Impacts!$B$6:$T$54,13,FALSE)*'P2'!$C292,"")</f>
        <v/>
      </c>
      <c r="O168" s="39" t="str">
        <f>IFERROR(VLOOKUP($B168,Impacts!$B$6:$T$54,14,FALSE)*'P2'!$C292,"")</f>
        <v/>
      </c>
      <c r="P168" s="39" t="str">
        <f>IFERROR(VLOOKUP($B168,Impacts!$B$6:$T$54,15,FALSE)*'P2'!$C292,"")</f>
        <v/>
      </c>
      <c r="Q168" s="39" t="str">
        <f>IFERROR(VLOOKUP($B168,Impacts!$B$6:$T$54,16,FALSE)*'P2'!$C292,"")</f>
        <v/>
      </c>
      <c r="R168" s="39" t="str">
        <f>IFERROR(VLOOKUP($B168,Impacts!$B$6:$T$54,17,FALSE)*'P2'!$C292,"")</f>
        <v/>
      </c>
      <c r="S168" s="39" t="str">
        <f>IFERROR(VLOOKUP($B168,Impacts!$B$6:$T$54,18,FALSE)*'P2'!$C292,"")</f>
        <v/>
      </c>
      <c r="T168" s="39" t="str">
        <f>IFERROR(VLOOKUP($B168,Impacts!$B$6:$T$54,19,FALSE)*'P2'!$C292,"")</f>
        <v/>
      </c>
    </row>
    <row r="169" spans="2:20" hidden="1">
      <c r="B169" s="12" t="str">
        <f>'P2'!B293</f>
        <v>----</v>
      </c>
      <c r="C169" s="39" t="str">
        <f>IFERROR(VLOOKUP($B169,Impacts!$B$6:$T$54,2,FALSE)*'P2'!$C293,"")</f>
        <v/>
      </c>
      <c r="D169" s="39" t="str">
        <f>IFERROR(VLOOKUP($B169,Impacts!$B$6:$T$54,3,FALSE)*'P2'!$C293,"")</f>
        <v/>
      </c>
      <c r="E169" s="39" t="str">
        <f>IFERROR(VLOOKUP($B169,Impacts!$B$6:$T$54,4,FALSE)*'P2'!$C293,"")</f>
        <v/>
      </c>
      <c r="F169" s="39" t="str">
        <f>IFERROR(VLOOKUP($B169,Impacts!$B$6:$T$54,5,FALSE)*'P2'!$C293,"")</f>
        <v/>
      </c>
      <c r="G169" s="39" t="str">
        <f>IFERROR(VLOOKUP($B169,Impacts!$B$6:$T$54,6,FALSE)*'P2'!$C293,"")</f>
        <v/>
      </c>
      <c r="H169" s="39" t="str">
        <f>IFERROR(VLOOKUP($B169,Impacts!$B$6:$T$54,7,FALSE)*'P2'!$C293,"")</f>
        <v/>
      </c>
      <c r="I169" s="39" t="str">
        <f>IFERROR(VLOOKUP($B169,Impacts!$B$6:$T$54,8,FALSE)*'P2'!$C293,"")</f>
        <v/>
      </c>
      <c r="J169" s="39" t="str">
        <f>IFERROR(VLOOKUP($B169,Impacts!$B$6:$T$54,9,FALSE)*'P2'!$C293,"")</f>
        <v/>
      </c>
      <c r="K169" s="39" t="str">
        <f>IFERROR(VLOOKUP($B169,Impacts!$B$6:$T$54,10,FALSE)*'P2'!$C293,"")</f>
        <v/>
      </c>
      <c r="L169" s="39" t="str">
        <f>IFERROR(VLOOKUP($B169,Impacts!$B$6:$T$54,11,FALSE)*'P2'!$C293,"")</f>
        <v/>
      </c>
      <c r="M169" s="39" t="str">
        <f>IFERROR(VLOOKUP($B169,Impacts!$B$6:$T$54,12,FALSE)*'P2'!$C293,"")</f>
        <v/>
      </c>
      <c r="N169" s="39" t="str">
        <f>IFERROR(VLOOKUP($B169,Impacts!$B$6:$T$54,13,FALSE)*'P2'!$C293,"")</f>
        <v/>
      </c>
      <c r="O169" s="39" t="str">
        <f>IFERROR(VLOOKUP($B169,Impacts!$B$6:$T$54,14,FALSE)*'P2'!$C293,"")</f>
        <v/>
      </c>
      <c r="P169" s="39" t="str">
        <f>IFERROR(VLOOKUP($B169,Impacts!$B$6:$T$54,15,FALSE)*'P2'!$C293,"")</f>
        <v/>
      </c>
      <c r="Q169" s="39" t="str">
        <f>IFERROR(VLOOKUP($B169,Impacts!$B$6:$T$54,16,FALSE)*'P2'!$C293,"")</f>
        <v/>
      </c>
      <c r="R169" s="39" t="str">
        <f>IFERROR(VLOOKUP($B169,Impacts!$B$6:$T$54,17,FALSE)*'P2'!$C293,"")</f>
        <v/>
      </c>
      <c r="S169" s="39" t="str">
        <f>IFERROR(VLOOKUP($B169,Impacts!$B$6:$T$54,18,FALSE)*'P2'!$C293,"")</f>
        <v/>
      </c>
      <c r="T169" s="39" t="str">
        <f>IFERROR(VLOOKUP($B169,Impacts!$B$6:$T$54,19,FALSE)*'P2'!$C293,"")</f>
        <v/>
      </c>
    </row>
    <row r="170" spans="2:20" hidden="1">
      <c r="B170" s="12" t="str">
        <f>'P2'!B294</f>
        <v>----</v>
      </c>
      <c r="C170" s="39" t="str">
        <f>IFERROR(VLOOKUP($B170,Impacts!$B$6:$T$54,2,FALSE)*'P2'!$C294,"")</f>
        <v/>
      </c>
      <c r="D170" s="39" t="str">
        <f>IFERROR(VLOOKUP($B170,Impacts!$B$6:$T$54,3,FALSE)*'P2'!$C294,"")</f>
        <v/>
      </c>
      <c r="E170" s="39" t="str">
        <f>IFERROR(VLOOKUP($B170,Impacts!$B$6:$T$54,4,FALSE)*'P2'!$C294,"")</f>
        <v/>
      </c>
      <c r="F170" s="39" t="str">
        <f>IFERROR(VLOOKUP($B170,Impacts!$B$6:$T$54,5,FALSE)*'P2'!$C294,"")</f>
        <v/>
      </c>
      <c r="G170" s="39" t="str">
        <f>IFERROR(VLOOKUP($B170,Impacts!$B$6:$T$54,6,FALSE)*'P2'!$C294,"")</f>
        <v/>
      </c>
      <c r="H170" s="39" t="str">
        <f>IFERROR(VLOOKUP($B170,Impacts!$B$6:$T$54,7,FALSE)*'P2'!$C294,"")</f>
        <v/>
      </c>
      <c r="I170" s="39" t="str">
        <f>IFERROR(VLOOKUP($B170,Impacts!$B$6:$T$54,8,FALSE)*'P2'!$C294,"")</f>
        <v/>
      </c>
      <c r="J170" s="39" t="str">
        <f>IFERROR(VLOOKUP($B170,Impacts!$B$6:$T$54,9,FALSE)*'P2'!$C294,"")</f>
        <v/>
      </c>
      <c r="K170" s="39" t="str">
        <f>IFERROR(VLOOKUP($B170,Impacts!$B$6:$T$54,10,FALSE)*'P2'!$C294,"")</f>
        <v/>
      </c>
      <c r="L170" s="39" t="str">
        <f>IFERROR(VLOOKUP($B170,Impacts!$B$6:$T$54,11,FALSE)*'P2'!$C294,"")</f>
        <v/>
      </c>
      <c r="M170" s="39" t="str">
        <f>IFERROR(VLOOKUP($B170,Impacts!$B$6:$T$54,12,FALSE)*'P2'!$C294,"")</f>
        <v/>
      </c>
      <c r="N170" s="39" t="str">
        <f>IFERROR(VLOOKUP($B170,Impacts!$B$6:$T$54,13,FALSE)*'P2'!$C294,"")</f>
        <v/>
      </c>
      <c r="O170" s="39" t="str">
        <f>IFERROR(VLOOKUP($B170,Impacts!$B$6:$T$54,14,FALSE)*'P2'!$C294,"")</f>
        <v/>
      </c>
      <c r="P170" s="39" t="str">
        <f>IFERROR(VLOOKUP($B170,Impacts!$B$6:$T$54,15,FALSE)*'P2'!$C294,"")</f>
        <v/>
      </c>
      <c r="Q170" s="39" t="str">
        <f>IFERROR(VLOOKUP($B170,Impacts!$B$6:$T$54,16,FALSE)*'P2'!$C294,"")</f>
        <v/>
      </c>
      <c r="R170" s="39" t="str">
        <f>IFERROR(VLOOKUP($B170,Impacts!$B$6:$T$54,17,FALSE)*'P2'!$C294,"")</f>
        <v/>
      </c>
      <c r="S170" s="39" t="str">
        <f>IFERROR(VLOOKUP($B170,Impacts!$B$6:$T$54,18,FALSE)*'P2'!$C294,"")</f>
        <v/>
      </c>
      <c r="T170" s="39" t="str">
        <f>IFERROR(VLOOKUP($B170,Impacts!$B$6:$T$54,19,FALSE)*'P2'!$C294,"")</f>
        <v/>
      </c>
    </row>
    <row r="171" spans="2:20" hidden="1">
      <c r="B171" s="12" t="str">
        <f>'P2'!B295</f>
        <v>----</v>
      </c>
      <c r="C171" s="39" t="str">
        <f>IFERROR(VLOOKUP($B171,Impacts!$B$6:$T$54,2,FALSE)*'P2'!$C295,"")</f>
        <v/>
      </c>
      <c r="D171" s="39" t="str">
        <f>IFERROR(VLOOKUP($B171,Impacts!$B$6:$T$54,3,FALSE)*'P2'!$C295,"")</f>
        <v/>
      </c>
      <c r="E171" s="39" t="str">
        <f>IFERROR(VLOOKUP($B171,Impacts!$B$6:$T$54,4,FALSE)*'P2'!$C295,"")</f>
        <v/>
      </c>
      <c r="F171" s="39" t="str">
        <f>IFERROR(VLOOKUP($B171,Impacts!$B$6:$T$54,5,FALSE)*'P2'!$C295,"")</f>
        <v/>
      </c>
      <c r="G171" s="39" t="str">
        <f>IFERROR(VLOOKUP($B171,Impacts!$B$6:$T$54,6,FALSE)*'P2'!$C295,"")</f>
        <v/>
      </c>
      <c r="H171" s="39" t="str">
        <f>IFERROR(VLOOKUP($B171,Impacts!$B$6:$T$54,7,FALSE)*'P2'!$C295,"")</f>
        <v/>
      </c>
      <c r="I171" s="39" t="str">
        <f>IFERROR(VLOOKUP($B171,Impacts!$B$6:$T$54,8,FALSE)*'P2'!$C295,"")</f>
        <v/>
      </c>
      <c r="J171" s="39" t="str">
        <f>IFERROR(VLOOKUP($B171,Impacts!$B$6:$T$54,9,FALSE)*'P2'!$C295,"")</f>
        <v/>
      </c>
      <c r="K171" s="39" t="str">
        <f>IFERROR(VLOOKUP($B171,Impacts!$B$6:$T$54,10,FALSE)*'P2'!$C295,"")</f>
        <v/>
      </c>
      <c r="L171" s="39" t="str">
        <f>IFERROR(VLOOKUP($B171,Impacts!$B$6:$T$54,11,FALSE)*'P2'!$C295,"")</f>
        <v/>
      </c>
      <c r="M171" s="39" t="str">
        <f>IFERROR(VLOOKUP($B171,Impacts!$B$6:$T$54,12,FALSE)*'P2'!$C295,"")</f>
        <v/>
      </c>
      <c r="N171" s="39" t="str">
        <f>IFERROR(VLOOKUP($B171,Impacts!$B$6:$T$54,13,FALSE)*'P2'!$C295,"")</f>
        <v/>
      </c>
      <c r="O171" s="39" t="str">
        <f>IFERROR(VLOOKUP($B171,Impacts!$B$6:$T$54,14,FALSE)*'P2'!$C295,"")</f>
        <v/>
      </c>
      <c r="P171" s="39" t="str">
        <f>IFERROR(VLOOKUP($B171,Impacts!$B$6:$T$54,15,FALSE)*'P2'!$C295,"")</f>
        <v/>
      </c>
      <c r="Q171" s="39" t="str">
        <f>IFERROR(VLOOKUP($B171,Impacts!$B$6:$T$54,16,FALSE)*'P2'!$C295,"")</f>
        <v/>
      </c>
      <c r="R171" s="39" t="str">
        <f>IFERROR(VLOOKUP($B171,Impacts!$B$6:$T$54,17,FALSE)*'P2'!$C295,"")</f>
        <v/>
      </c>
      <c r="S171" s="39" t="str">
        <f>IFERROR(VLOOKUP($B171,Impacts!$B$6:$T$54,18,FALSE)*'P2'!$C295,"")</f>
        <v/>
      </c>
      <c r="T171" s="39" t="str">
        <f>IFERROR(VLOOKUP($B171,Impacts!$B$6:$T$54,19,FALSE)*'P2'!$C295,"")</f>
        <v/>
      </c>
    </row>
    <row r="172" spans="2:20" hidden="1">
      <c r="B172" s="12" t="str">
        <f>'P2'!B296</f>
        <v>----</v>
      </c>
      <c r="C172" s="39" t="str">
        <f>IFERROR(VLOOKUP($B172,Impacts!$B$6:$T$54,2,FALSE)*'P2'!$C296,"")</f>
        <v/>
      </c>
      <c r="D172" s="39" t="str">
        <f>IFERROR(VLOOKUP($B172,Impacts!$B$6:$T$54,3,FALSE)*'P2'!$C296,"")</f>
        <v/>
      </c>
      <c r="E172" s="39" t="str">
        <f>IFERROR(VLOOKUP($B172,Impacts!$B$6:$T$54,4,FALSE)*'P2'!$C296,"")</f>
        <v/>
      </c>
      <c r="F172" s="39" t="str">
        <f>IFERROR(VLOOKUP($B172,Impacts!$B$6:$T$54,5,FALSE)*'P2'!$C296,"")</f>
        <v/>
      </c>
      <c r="G172" s="39" t="str">
        <f>IFERROR(VLOOKUP($B172,Impacts!$B$6:$T$54,6,FALSE)*'P2'!$C296,"")</f>
        <v/>
      </c>
      <c r="H172" s="39" t="str">
        <f>IFERROR(VLOOKUP($B172,Impacts!$B$6:$T$54,7,FALSE)*'P2'!$C296,"")</f>
        <v/>
      </c>
      <c r="I172" s="39" t="str">
        <f>IFERROR(VLOOKUP($B172,Impacts!$B$6:$T$54,8,FALSE)*'P2'!$C296,"")</f>
        <v/>
      </c>
      <c r="J172" s="39" t="str">
        <f>IFERROR(VLOOKUP($B172,Impacts!$B$6:$T$54,9,FALSE)*'P2'!$C296,"")</f>
        <v/>
      </c>
      <c r="K172" s="39" t="str">
        <f>IFERROR(VLOOKUP($B172,Impacts!$B$6:$T$54,10,FALSE)*'P2'!$C296,"")</f>
        <v/>
      </c>
      <c r="L172" s="39" t="str">
        <f>IFERROR(VLOOKUP($B172,Impacts!$B$6:$T$54,11,FALSE)*'P2'!$C296,"")</f>
        <v/>
      </c>
      <c r="M172" s="39" t="str">
        <f>IFERROR(VLOOKUP($B172,Impacts!$B$6:$T$54,12,FALSE)*'P2'!$C296,"")</f>
        <v/>
      </c>
      <c r="N172" s="39" t="str">
        <f>IFERROR(VLOOKUP($B172,Impacts!$B$6:$T$54,13,FALSE)*'P2'!$C296,"")</f>
        <v/>
      </c>
      <c r="O172" s="39" t="str">
        <f>IFERROR(VLOOKUP($B172,Impacts!$B$6:$T$54,14,FALSE)*'P2'!$C296,"")</f>
        <v/>
      </c>
      <c r="P172" s="39" t="str">
        <f>IFERROR(VLOOKUP($B172,Impacts!$B$6:$T$54,15,FALSE)*'P2'!$C296,"")</f>
        <v/>
      </c>
      <c r="Q172" s="39" t="str">
        <f>IFERROR(VLOOKUP($B172,Impacts!$B$6:$T$54,16,FALSE)*'P2'!$C296,"")</f>
        <v/>
      </c>
      <c r="R172" s="39" t="str">
        <f>IFERROR(VLOOKUP($B172,Impacts!$B$6:$T$54,17,FALSE)*'P2'!$C296,"")</f>
        <v/>
      </c>
      <c r="S172" s="39" t="str">
        <f>IFERROR(VLOOKUP($B172,Impacts!$B$6:$T$54,18,FALSE)*'P2'!$C296,"")</f>
        <v/>
      </c>
      <c r="T172" s="39" t="str">
        <f>IFERROR(VLOOKUP($B172,Impacts!$B$6:$T$54,19,FALSE)*'P2'!$C296,"")</f>
        <v/>
      </c>
    </row>
    <row r="173" spans="2:20" hidden="1">
      <c r="B173" s="12" t="str">
        <f>'P2'!B297</f>
        <v>----</v>
      </c>
      <c r="C173" s="39" t="str">
        <f>IFERROR(VLOOKUP($B173,Impacts!$B$6:$T$54,2,FALSE)*'P2'!$C297,"")</f>
        <v/>
      </c>
      <c r="D173" s="39" t="str">
        <f>IFERROR(VLOOKUP($B173,Impacts!$B$6:$T$54,3,FALSE)*'P2'!$C297,"")</f>
        <v/>
      </c>
      <c r="E173" s="39" t="str">
        <f>IFERROR(VLOOKUP($B173,Impacts!$B$6:$T$54,4,FALSE)*'P2'!$C297,"")</f>
        <v/>
      </c>
      <c r="F173" s="39" t="str">
        <f>IFERROR(VLOOKUP($B173,Impacts!$B$6:$T$54,5,FALSE)*'P2'!$C297,"")</f>
        <v/>
      </c>
      <c r="G173" s="39" t="str">
        <f>IFERROR(VLOOKUP($B173,Impacts!$B$6:$T$54,6,FALSE)*'P2'!$C297,"")</f>
        <v/>
      </c>
      <c r="H173" s="39" t="str">
        <f>IFERROR(VLOOKUP($B173,Impacts!$B$6:$T$54,7,FALSE)*'P2'!$C297,"")</f>
        <v/>
      </c>
      <c r="I173" s="39" t="str">
        <f>IFERROR(VLOOKUP($B173,Impacts!$B$6:$T$54,8,FALSE)*'P2'!$C297,"")</f>
        <v/>
      </c>
      <c r="J173" s="39" t="str">
        <f>IFERROR(VLOOKUP($B173,Impacts!$B$6:$T$54,9,FALSE)*'P2'!$C297,"")</f>
        <v/>
      </c>
      <c r="K173" s="39" t="str">
        <f>IFERROR(VLOOKUP($B173,Impacts!$B$6:$T$54,10,FALSE)*'P2'!$C297,"")</f>
        <v/>
      </c>
      <c r="L173" s="39" t="str">
        <f>IFERROR(VLOOKUP($B173,Impacts!$B$6:$T$54,11,FALSE)*'P2'!$C297,"")</f>
        <v/>
      </c>
      <c r="M173" s="39" t="str">
        <f>IFERROR(VLOOKUP($B173,Impacts!$B$6:$T$54,12,FALSE)*'P2'!$C297,"")</f>
        <v/>
      </c>
      <c r="N173" s="39" t="str">
        <f>IFERROR(VLOOKUP($B173,Impacts!$B$6:$T$54,13,FALSE)*'P2'!$C297,"")</f>
        <v/>
      </c>
      <c r="O173" s="39" t="str">
        <f>IFERROR(VLOOKUP($B173,Impacts!$B$6:$T$54,14,FALSE)*'P2'!$C297,"")</f>
        <v/>
      </c>
      <c r="P173" s="39" t="str">
        <f>IFERROR(VLOOKUP($B173,Impacts!$B$6:$T$54,15,FALSE)*'P2'!$C297,"")</f>
        <v/>
      </c>
      <c r="Q173" s="39" t="str">
        <f>IFERROR(VLOOKUP($B173,Impacts!$B$6:$T$54,16,FALSE)*'P2'!$C297,"")</f>
        <v/>
      </c>
      <c r="R173" s="39" t="str">
        <f>IFERROR(VLOOKUP($B173,Impacts!$B$6:$T$54,17,FALSE)*'P2'!$C297,"")</f>
        <v/>
      </c>
      <c r="S173" s="39" t="str">
        <f>IFERROR(VLOOKUP($B173,Impacts!$B$6:$T$54,18,FALSE)*'P2'!$C297,"")</f>
        <v/>
      </c>
      <c r="T173" s="39" t="str">
        <f>IFERROR(VLOOKUP($B173,Impacts!$B$6:$T$54,19,FALSE)*'P2'!$C297,"")</f>
        <v/>
      </c>
    </row>
    <row r="174" spans="2:20" hidden="1">
      <c r="B174" s="12" t="str">
        <f>'P2'!B298</f>
        <v>----</v>
      </c>
      <c r="C174" s="39" t="str">
        <f>IFERROR(VLOOKUP($B174,Impacts!$B$6:$T$54,2,FALSE)*'P2'!$C298,"")</f>
        <v/>
      </c>
      <c r="D174" s="39" t="str">
        <f>IFERROR(VLOOKUP($B174,Impacts!$B$6:$T$54,3,FALSE)*'P2'!$C298,"")</f>
        <v/>
      </c>
      <c r="E174" s="39" t="str">
        <f>IFERROR(VLOOKUP($B174,Impacts!$B$6:$T$54,4,FALSE)*'P2'!$C298,"")</f>
        <v/>
      </c>
      <c r="F174" s="39" t="str">
        <f>IFERROR(VLOOKUP($B174,Impacts!$B$6:$T$54,5,FALSE)*'P2'!$C298,"")</f>
        <v/>
      </c>
      <c r="G174" s="39" t="str">
        <f>IFERROR(VLOOKUP($B174,Impacts!$B$6:$T$54,6,FALSE)*'P2'!$C298,"")</f>
        <v/>
      </c>
      <c r="H174" s="39" t="str">
        <f>IFERROR(VLOOKUP($B174,Impacts!$B$6:$T$54,7,FALSE)*'P2'!$C298,"")</f>
        <v/>
      </c>
      <c r="I174" s="39" t="str">
        <f>IFERROR(VLOOKUP($B174,Impacts!$B$6:$T$54,8,FALSE)*'P2'!$C298,"")</f>
        <v/>
      </c>
      <c r="J174" s="39" t="str">
        <f>IFERROR(VLOOKUP($B174,Impacts!$B$6:$T$54,9,FALSE)*'P2'!$C298,"")</f>
        <v/>
      </c>
      <c r="K174" s="39" t="str">
        <f>IFERROR(VLOOKUP($B174,Impacts!$B$6:$T$54,10,FALSE)*'P2'!$C298,"")</f>
        <v/>
      </c>
      <c r="L174" s="39" t="str">
        <f>IFERROR(VLOOKUP($B174,Impacts!$B$6:$T$54,11,FALSE)*'P2'!$C298,"")</f>
        <v/>
      </c>
      <c r="M174" s="39" t="str">
        <f>IFERROR(VLOOKUP($B174,Impacts!$B$6:$T$54,12,FALSE)*'P2'!$C298,"")</f>
        <v/>
      </c>
      <c r="N174" s="39" t="str">
        <f>IFERROR(VLOOKUP($B174,Impacts!$B$6:$T$54,13,FALSE)*'P2'!$C298,"")</f>
        <v/>
      </c>
      <c r="O174" s="39" t="str">
        <f>IFERROR(VLOOKUP($B174,Impacts!$B$6:$T$54,14,FALSE)*'P2'!$C298,"")</f>
        <v/>
      </c>
      <c r="P174" s="39" t="str">
        <f>IFERROR(VLOOKUP($B174,Impacts!$B$6:$T$54,15,FALSE)*'P2'!$C298,"")</f>
        <v/>
      </c>
      <c r="Q174" s="39" t="str">
        <f>IFERROR(VLOOKUP($B174,Impacts!$B$6:$T$54,16,FALSE)*'P2'!$C298,"")</f>
        <v/>
      </c>
      <c r="R174" s="39" t="str">
        <f>IFERROR(VLOOKUP($B174,Impacts!$B$6:$T$54,17,FALSE)*'P2'!$C298,"")</f>
        <v/>
      </c>
      <c r="S174" s="39" t="str">
        <f>IFERROR(VLOOKUP($B174,Impacts!$B$6:$T$54,18,FALSE)*'P2'!$C298,"")</f>
        <v/>
      </c>
      <c r="T174" s="39" t="str">
        <f>IFERROR(VLOOKUP($B174,Impacts!$B$6:$T$54,19,FALSE)*'P2'!$C298,"")</f>
        <v/>
      </c>
    </row>
    <row r="175" spans="2:20" hidden="1">
      <c r="B175" s="12" t="str">
        <f>'P2'!B299</f>
        <v>----</v>
      </c>
      <c r="C175" s="39" t="str">
        <f>IFERROR(VLOOKUP($B175,Impacts!$B$6:$T$54,2,FALSE)*'P2'!$C299,"")</f>
        <v/>
      </c>
      <c r="D175" s="39" t="str">
        <f>IFERROR(VLOOKUP($B175,Impacts!$B$6:$T$54,3,FALSE)*'P2'!$C299,"")</f>
        <v/>
      </c>
      <c r="E175" s="39" t="str">
        <f>IFERROR(VLOOKUP($B175,Impacts!$B$6:$T$54,4,FALSE)*'P2'!$C299,"")</f>
        <v/>
      </c>
      <c r="F175" s="39" t="str">
        <f>IFERROR(VLOOKUP($B175,Impacts!$B$6:$T$54,5,FALSE)*'P2'!$C299,"")</f>
        <v/>
      </c>
      <c r="G175" s="39" t="str">
        <f>IFERROR(VLOOKUP($B175,Impacts!$B$6:$T$54,6,FALSE)*'P2'!$C299,"")</f>
        <v/>
      </c>
      <c r="H175" s="39" t="str">
        <f>IFERROR(VLOOKUP($B175,Impacts!$B$6:$T$54,7,FALSE)*'P2'!$C299,"")</f>
        <v/>
      </c>
      <c r="I175" s="39" t="str">
        <f>IFERROR(VLOOKUP($B175,Impacts!$B$6:$T$54,8,FALSE)*'P2'!$C299,"")</f>
        <v/>
      </c>
      <c r="J175" s="39" t="str">
        <f>IFERROR(VLOOKUP($B175,Impacts!$B$6:$T$54,9,FALSE)*'P2'!$C299,"")</f>
        <v/>
      </c>
      <c r="K175" s="39" t="str">
        <f>IFERROR(VLOOKUP($B175,Impacts!$B$6:$T$54,10,FALSE)*'P2'!$C299,"")</f>
        <v/>
      </c>
      <c r="L175" s="39" t="str">
        <f>IFERROR(VLOOKUP($B175,Impacts!$B$6:$T$54,11,FALSE)*'P2'!$C299,"")</f>
        <v/>
      </c>
      <c r="M175" s="39" t="str">
        <f>IFERROR(VLOOKUP($B175,Impacts!$B$6:$T$54,12,FALSE)*'P2'!$C299,"")</f>
        <v/>
      </c>
      <c r="N175" s="39" t="str">
        <f>IFERROR(VLOOKUP($B175,Impacts!$B$6:$T$54,13,FALSE)*'P2'!$C299,"")</f>
        <v/>
      </c>
      <c r="O175" s="39" t="str">
        <f>IFERROR(VLOOKUP($B175,Impacts!$B$6:$T$54,14,FALSE)*'P2'!$C299,"")</f>
        <v/>
      </c>
      <c r="P175" s="39" t="str">
        <f>IFERROR(VLOOKUP($B175,Impacts!$B$6:$T$54,15,FALSE)*'P2'!$C299,"")</f>
        <v/>
      </c>
      <c r="Q175" s="39" t="str">
        <f>IFERROR(VLOOKUP($B175,Impacts!$B$6:$T$54,16,FALSE)*'P2'!$C299,"")</f>
        <v/>
      </c>
      <c r="R175" s="39" t="str">
        <f>IFERROR(VLOOKUP($B175,Impacts!$B$6:$T$54,17,FALSE)*'P2'!$C299,"")</f>
        <v/>
      </c>
      <c r="S175" s="39" t="str">
        <f>IFERROR(VLOOKUP($B175,Impacts!$B$6:$T$54,18,FALSE)*'P2'!$C299,"")</f>
        <v/>
      </c>
      <c r="T175" s="39" t="str">
        <f>IFERROR(VLOOKUP($B175,Impacts!$B$6:$T$54,19,FALSE)*'P2'!$C299,"")</f>
        <v/>
      </c>
    </row>
    <row r="176" spans="2:20" hidden="1">
      <c r="B176" s="12" t="str">
        <f>'P2'!B300</f>
        <v>----</v>
      </c>
      <c r="C176" s="39" t="str">
        <f>IFERROR(VLOOKUP($B176,Impacts!$B$6:$T$54,2,FALSE)*'P2'!$C300,"")</f>
        <v/>
      </c>
      <c r="D176" s="39" t="str">
        <f>IFERROR(VLOOKUP($B176,Impacts!$B$6:$T$54,3,FALSE)*'P2'!$C300,"")</f>
        <v/>
      </c>
      <c r="E176" s="39" t="str">
        <f>IFERROR(VLOOKUP($B176,Impacts!$B$6:$T$54,4,FALSE)*'P2'!$C300,"")</f>
        <v/>
      </c>
      <c r="F176" s="39" t="str">
        <f>IFERROR(VLOOKUP($B176,Impacts!$B$6:$T$54,5,FALSE)*'P2'!$C300,"")</f>
        <v/>
      </c>
      <c r="G176" s="39" t="str">
        <f>IFERROR(VLOOKUP($B176,Impacts!$B$6:$T$54,6,FALSE)*'P2'!$C300,"")</f>
        <v/>
      </c>
      <c r="H176" s="39" t="str">
        <f>IFERROR(VLOOKUP($B176,Impacts!$B$6:$T$54,7,FALSE)*'P2'!$C300,"")</f>
        <v/>
      </c>
      <c r="I176" s="39" t="str">
        <f>IFERROR(VLOOKUP($B176,Impacts!$B$6:$T$54,8,FALSE)*'P2'!$C300,"")</f>
        <v/>
      </c>
      <c r="J176" s="39" t="str">
        <f>IFERROR(VLOOKUP($B176,Impacts!$B$6:$T$54,9,FALSE)*'P2'!$C300,"")</f>
        <v/>
      </c>
      <c r="K176" s="39" t="str">
        <f>IFERROR(VLOOKUP($B176,Impacts!$B$6:$T$54,10,FALSE)*'P2'!$C300,"")</f>
        <v/>
      </c>
      <c r="L176" s="39" t="str">
        <f>IFERROR(VLOOKUP($B176,Impacts!$B$6:$T$54,11,FALSE)*'P2'!$C300,"")</f>
        <v/>
      </c>
      <c r="M176" s="39" t="str">
        <f>IFERROR(VLOOKUP($B176,Impacts!$B$6:$T$54,12,FALSE)*'P2'!$C300,"")</f>
        <v/>
      </c>
      <c r="N176" s="39" t="str">
        <f>IFERROR(VLOOKUP($B176,Impacts!$B$6:$T$54,13,FALSE)*'P2'!$C300,"")</f>
        <v/>
      </c>
      <c r="O176" s="39" t="str">
        <f>IFERROR(VLOOKUP($B176,Impacts!$B$6:$T$54,14,FALSE)*'P2'!$C300,"")</f>
        <v/>
      </c>
      <c r="P176" s="39" t="str">
        <f>IFERROR(VLOOKUP($B176,Impacts!$B$6:$T$54,15,FALSE)*'P2'!$C300,"")</f>
        <v/>
      </c>
      <c r="Q176" s="39" t="str">
        <f>IFERROR(VLOOKUP($B176,Impacts!$B$6:$T$54,16,FALSE)*'P2'!$C300,"")</f>
        <v/>
      </c>
      <c r="R176" s="39" t="str">
        <f>IFERROR(VLOOKUP($B176,Impacts!$B$6:$T$54,17,FALSE)*'P2'!$C300,"")</f>
        <v/>
      </c>
      <c r="S176" s="39" t="str">
        <f>IFERROR(VLOOKUP($B176,Impacts!$B$6:$T$54,18,FALSE)*'P2'!$C300,"")</f>
        <v/>
      </c>
      <c r="T176" s="39" t="str">
        <f>IFERROR(VLOOKUP($B176,Impacts!$B$6:$T$54,19,FALSE)*'P2'!$C300,"")</f>
        <v/>
      </c>
    </row>
    <row r="177" spans="2:20" hidden="1">
      <c r="B177" s="12" t="str">
        <f>'P2'!B301</f>
        <v>----</v>
      </c>
      <c r="C177" s="39" t="str">
        <f>IFERROR(VLOOKUP($B177,Impacts!$B$6:$T$54,2,FALSE)*'P2'!$C301,"")</f>
        <v/>
      </c>
      <c r="D177" s="39" t="str">
        <f>IFERROR(VLOOKUP($B177,Impacts!$B$6:$T$54,3,FALSE)*'P2'!$C301,"")</f>
        <v/>
      </c>
      <c r="E177" s="39" t="str">
        <f>IFERROR(VLOOKUP($B177,Impacts!$B$6:$T$54,4,FALSE)*'P2'!$C301,"")</f>
        <v/>
      </c>
      <c r="F177" s="39" t="str">
        <f>IFERROR(VLOOKUP($B177,Impacts!$B$6:$T$54,5,FALSE)*'P2'!$C301,"")</f>
        <v/>
      </c>
      <c r="G177" s="39" t="str">
        <f>IFERROR(VLOOKUP($B177,Impacts!$B$6:$T$54,6,FALSE)*'P2'!$C301,"")</f>
        <v/>
      </c>
      <c r="H177" s="39" t="str">
        <f>IFERROR(VLOOKUP($B177,Impacts!$B$6:$T$54,7,FALSE)*'P2'!$C301,"")</f>
        <v/>
      </c>
      <c r="I177" s="39" t="str">
        <f>IFERROR(VLOOKUP($B177,Impacts!$B$6:$T$54,8,FALSE)*'P2'!$C301,"")</f>
        <v/>
      </c>
      <c r="J177" s="39" t="str">
        <f>IFERROR(VLOOKUP($B177,Impacts!$B$6:$T$54,9,FALSE)*'P2'!$C301,"")</f>
        <v/>
      </c>
      <c r="K177" s="39" t="str">
        <f>IFERROR(VLOOKUP($B177,Impacts!$B$6:$T$54,10,FALSE)*'P2'!$C301,"")</f>
        <v/>
      </c>
      <c r="L177" s="39" t="str">
        <f>IFERROR(VLOOKUP($B177,Impacts!$B$6:$T$54,11,FALSE)*'P2'!$C301,"")</f>
        <v/>
      </c>
      <c r="M177" s="39" t="str">
        <f>IFERROR(VLOOKUP($B177,Impacts!$B$6:$T$54,12,FALSE)*'P2'!$C301,"")</f>
        <v/>
      </c>
      <c r="N177" s="39" t="str">
        <f>IFERROR(VLOOKUP($B177,Impacts!$B$6:$T$54,13,FALSE)*'P2'!$C301,"")</f>
        <v/>
      </c>
      <c r="O177" s="39" t="str">
        <f>IFERROR(VLOOKUP($B177,Impacts!$B$6:$T$54,14,FALSE)*'P2'!$C301,"")</f>
        <v/>
      </c>
      <c r="P177" s="39" t="str">
        <f>IFERROR(VLOOKUP($B177,Impacts!$B$6:$T$54,15,FALSE)*'P2'!$C301,"")</f>
        <v/>
      </c>
      <c r="Q177" s="39" t="str">
        <f>IFERROR(VLOOKUP($B177,Impacts!$B$6:$T$54,16,FALSE)*'P2'!$C301,"")</f>
        <v/>
      </c>
      <c r="R177" s="39" t="str">
        <f>IFERROR(VLOOKUP($B177,Impacts!$B$6:$T$54,17,FALSE)*'P2'!$C301,"")</f>
        <v/>
      </c>
      <c r="S177" s="39" t="str">
        <f>IFERROR(VLOOKUP($B177,Impacts!$B$6:$T$54,18,FALSE)*'P2'!$C301,"")</f>
        <v/>
      </c>
      <c r="T177" s="39" t="str">
        <f>IFERROR(VLOOKUP($B177,Impacts!$B$6:$T$54,19,FALSE)*'P2'!$C301,"")</f>
        <v/>
      </c>
    </row>
    <row r="178" spans="2:20" hidden="1">
      <c r="B178" s="12" t="str">
        <f>'P2'!B302</f>
        <v>----</v>
      </c>
      <c r="C178" s="39" t="str">
        <f>IFERROR(VLOOKUP($B178,Impacts!$B$6:$T$54,2,FALSE)*'P2'!$C302,"")</f>
        <v/>
      </c>
      <c r="D178" s="39" t="str">
        <f>IFERROR(VLOOKUP($B178,Impacts!$B$6:$T$54,3,FALSE)*'P2'!$C302,"")</f>
        <v/>
      </c>
      <c r="E178" s="39" t="str">
        <f>IFERROR(VLOOKUP($B178,Impacts!$B$6:$T$54,4,FALSE)*'P2'!$C302,"")</f>
        <v/>
      </c>
      <c r="F178" s="39" t="str">
        <f>IFERROR(VLOOKUP($B178,Impacts!$B$6:$T$54,5,FALSE)*'P2'!$C302,"")</f>
        <v/>
      </c>
      <c r="G178" s="39" t="str">
        <f>IFERROR(VLOOKUP($B178,Impacts!$B$6:$T$54,6,FALSE)*'P2'!$C302,"")</f>
        <v/>
      </c>
      <c r="H178" s="39" t="str">
        <f>IFERROR(VLOOKUP($B178,Impacts!$B$6:$T$54,7,FALSE)*'P2'!$C302,"")</f>
        <v/>
      </c>
      <c r="I178" s="39" t="str">
        <f>IFERROR(VLOOKUP($B178,Impacts!$B$6:$T$54,8,FALSE)*'P2'!$C302,"")</f>
        <v/>
      </c>
      <c r="J178" s="39" t="str">
        <f>IFERROR(VLOOKUP($B178,Impacts!$B$6:$T$54,9,FALSE)*'P2'!$C302,"")</f>
        <v/>
      </c>
      <c r="K178" s="39" t="str">
        <f>IFERROR(VLOOKUP($B178,Impacts!$B$6:$T$54,10,FALSE)*'P2'!$C302,"")</f>
        <v/>
      </c>
      <c r="L178" s="39" t="str">
        <f>IFERROR(VLOOKUP($B178,Impacts!$B$6:$T$54,11,FALSE)*'P2'!$C302,"")</f>
        <v/>
      </c>
      <c r="M178" s="39" t="str">
        <f>IFERROR(VLOOKUP($B178,Impacts!$B$6:$T$54,12,FALSE)*'P2'!$C302,"")</f>
        <v/>
      </c>
      <c r="N178" s="39" t="str">
        <f>IFERROR(VLOOKUP($B178,Impacts!$B$6:$T$54,13,FALSE)*'P2'!$C302,"")</f>
        <v/>
      </c>
      <c r="O178" s="39" t="str">
        <f>IFERROR(VLOOKUP($B178,Impacts!$B$6:$T$54,14,FALSE)*'P2'!$C302,"")</f>
        <v/>
      </c>
      <c r="P178" s="39" t="str">
        <f>IFERROR(VLOOKUP($B178,Impacts!$B$6:$T$54,15,FALSE)*'P2'!$C302,"")</f>
        <v/>
      </c>
      <c r="Q178" s="39" t="str">
        <f>IFERROR(VLOOKUP($B178,Impacts!$B$6:$T$54,16,FALSE)*'P2'!$C302,"")</f>
        <v/>
      </c>
      <c r="R178" s="39" t="str">
        <f>IFERROR(VLOOKUP($B178,Impacts!$B$6:$T$54,17,FALSE)*'P2'!$C302,"")</f>
        <v/>
      </c>
      <c r="S178" s="39" t="str">
        <f>IFERROR(VLOOKUP($B178,Impacts!$B$6:$T$54,18,FALSE)*'P2'!$C302,"")</f>
        <v/>
      </c>
      <c r="T178" s="39" t="str">
        <f>IFERROR(VLOOKUP($B178,Impacts!$B$6:$T$54,19,FALSE)*'P2'!$C302,"")</f>
        <v/>
      </c>
    </row>
    <row r="179" spans="2:20" hidden="1">
      <c r="B179" s="12" t="str">
        <f>'P2'!B303</f>
        <v>----</v>
      </c>
      <c r="C179" s="39" t="str">
        <f>IFERROR(VLOOKUP($B179,Impacts!$B$6:$T$54,2,FALSE)*'P2'!$C303,"")</f>
        <v/>
      </c>
      <c r="D179" s="39" t="str">
        <f>IFERROR(VLOOKUP($B179,Impacts!$B$6:$T$54,3,FALSE)*'P2'!$C303,"")</f>
        <v/>
      </c>
      <c r="E179" s="39" t="str">
        <f>IFERROR(VLOOKUP($B179,Impacts!$B$6:$T$54,4,FALSE)*'P2'!$C303,"")</f>
        <v/>
      </c>
      <c r="F179" s="39" t="str">
        <f>IFERROR(VLOOKUP($B179,Impacts!$B$6:$T$54,5,FALSE)*'P2'!$C303,"")</f>
        <v/>
      </c>
      <c r="G179" s="39" t="str">
        <f>IFERROR(VLOOKUP($B179,Impacts!$B$6:$T$54,6,FALSE)*'P2'!$C303,"")</f>
        <v/>
      </c>
      <c r="H179" s="39" t="str">
        <f>IFERROR(VLOOKUP($B179,Impacts!$B$6:$T$54,7,FALSE)*'P2'!$C303,"")</f>
        <v/>
      </c>
      <c r="I179" s="39" t="str">
        <f>IFERROR(VLOOKUP($B179,Impacts!$B$6:$T$54,8,FALSE)*'P2'!$C303,"")</f>
        <v/>
      </c>
      <c r="J179" s="39" t="str">
        <f>IFERROR(VLOOKUP($B179,Impacts!$B$6:$T$54,9,FALSE)*'P2'!$C303,"")</f>
        <v/>
      </c>
      <c r="K179" s="39" t="str">
        <f>IFERROR(VLOOKUP($B179,Impacts!$B$6:$T$54,10,FALSE)*'P2'!$C303,"")</f>
        <v/>
      </c>
      <c r="L179" s="39" t="str">
        <f>IFERROR(VLOOKUP($B179,Impacts!$B$6:$T$54,11,FALSE)*'P2'!$C303,"")</f>
        <v/>
      </c>
      <c r="M179" s="39" t="str">
        <f>IFERROR(VLOOKUP($B179,Impacts!$B$6:$T$54,12,FALSE)*'P2'!$C303,"")</f>
        <v/>
      </c>
      <c r="N179" s="39" t="str">
        <f>IFERROR(VLOOKUP($B179,Impacts!$B$6:$T$54,13,FALSE)*'P2'!$C303,"")</f>
        <v/>
      </c>
      <c r="O179" s="39" t="str">
        <f>IFERROR(VLOOKUP($B179,Impacts!$B$6:$T$54,14,FALSE)*'P2'!$C303,"")</f>
        <v/>
      </c>
      <c r="P179" s="39" t="str">
        <f>IFERROR(VLOOKUP($B179,Impacts!$B$6:$T$54,15,FALSE)*'P2'!$C303,"")</f>
        <v/>
      </c>
      <c r="Q179" s="39" t="str">
        <f>IFERROR(VLOOKUP($B179,Impacts!$B$6:$T$54,16,FALSE)*'P2'!$C303,"")</f>
        <v/>
      </c>
      <c r="R179" s="39" t="str">
        <f>IFERROR(VLOOKUP($B179,Impacts!$B$6:$T$54,17,FALSE)*'P2'!$C303,"")</f>
        <v/>
      </c>
      <c r="S179" s="39" t="str">
        <f>IFERROR(VLOOKUP($B179,Impacts!$B$6:$T$54,18,FALSE)*'P2'!$C303,"")</f>
        <v/>
      </c>
      <c r="T179" s="39" t="str">
        <f>IFERROR(VLOOKUP($B179,Impacts!$B$6:$T$54,19,FALSE)*'P2'!$C303,"")</f>
        <v/>
      </c>
    </row>
    <row r="180" spans="2:20" hidden="1">
      <c r="B180" s="12" t="str">
        <f>'P2'!B304</f>
        <v>----</v>
      </c>
      <c r="C180" s="39" t="str">
        <f>IFERROR(VLOOKUP($B180,Impacts!$B$6:$T$54,2,FALSE)*'P2'!$C304,"")</f>
        <v/>
      </c>
      <c r="D180" s="39" t="str">
        <f>IFERROR(VLOOKUP($B180,Impacts!$B$6:$T$54,3,FALSE)*'P2'!$C304,"")</f>
        <v/>
      </c>
      <c r="E180" s="39" t="str">
        <f>IFERROR(VLOOKUP($B180,Impacts!$B$6:$T$54,4,FALSE)*'P2'!$C304,"")</f>
        <v/>
      </c>
      <c r="F180" s="39" t="str">
        <f>IFERROR(VLOOKUP($B180,Impacts!$B$6:$T$54,5,FALSE)*'P2'!$C304,"")</f>
        <v/>
      </c>
      <c r="G180" s="39" t="str">
        <f>IFERROR(VLOOKUP($B180,Impacts!$B$6:$T$54,6,FALSE)*'P2'!$C304,"")</f>
        <v/>
      </c>
      <c r="H180" s="39" t="str">
        <f>IFERROR(VLOOKUP($B180,Impacts!$B$6:$T$54,7,FALSE)*'P2'!$C304,"")</f>
        <v/>
      </c>
      <c r="I180" s="39" t="str">
        <f>IFERROR(VLOOKUP($B180,Impacts!$B$6:$T$54,8,FALSE)*'P2'!$C304,"")</f>
        <v/>
      </c>
      <c r="J180" s="39" t="str">
        <f>IFERROR(VLOOKUP($B180,Impacts!$B$6:$T$54,9,FALSE)*'P2'!$C304,"")</f>
        <v/>
      </c>
      <c r="K180" s="39" t="str">
        <f>IFERROR(VLOOKUP($B180,Impacts!$B$6:$T$54,10,FALSE)*'P2'!$C304,"")</f>
        <v/>
      </c>
      <c r="L180" s="39" t="str">
        <f>IFERROR(VLOOKUP($B180,Impacts!$B$6:$T$54,11,FALSE)*'P2'!$C304,"")</f>
        <v/>
      </c>
      <c r="M180" s="39" t="str">
        <f>IFERROR(VLOOKUP($B180,Impacts!$B$6:$T$54,12,FALSE)*'P2'!$C304,"")</f>
        <v/>
      </c>
      <c r="N180" s="39" t="str">
        <f>IFERROR(VLOOKUP($B180,Impacts!$B$6:$T$54,13,FALSE)*'P2'!$C304,"")</f>
        <v/>
      </c>
      <c r="O180" s="39" t="str">
        <f>IFERROR(VLOOKUP($B180,Impacts!$B$6:$T$54,14,FALSE)*'P2'!$C304,"")</f>
        <v/>
      </c>
      <c r="P180" s="39" t="str">
        <f>IFERROR(VLOOKUP($B180,Impacts!$B$6:$T$54,15,FALSE)*'P2'!$C304,"")</f>
        <v/>
      </c>
      <c r="Q180" s="39" t="str">
        <f>IFERROR(VLOOKUP($B180,Impacts!$B$6:$T$54,16,FALSE)*'P2'!$C304,"")</f>
        <v/>
      </c>
      <c r="R180" s="39" t="str">
        <f>IFERROR(VLOOKUP($B180,Impacts!$B$6:$T$54,17,FALSE)*'P2'!$C304,"")</f>
        <v/>
      </c>
      <c r="S180" s="39" t="str">
        <f>IFERROR(VLOOKUP($B180,Impacts!$B$6:$T$54,18,FALSE)*'P2'!$C304,"")</f>
        <v/>
      </c>
      <c r="T180" s="39" t="str">
        <f>IFERROR(VLOOKUP($B180,Impacts!$B$6:$T$54,19,FALSE)*'P2'!$C304,"")</f>
        <v/>
      </c>
    </row>
    <row r="181" spans="2:20" hidden="1">
      <c r="B181" s="12" t="str">
        <f>'P2'!B305</f>
        <v>----</v>
      </c>
      <c r="C181" s="39" t="str">
        <f>IFERROR(VLOOKUP($B181,Impacts!$B$6:$T$54,2,FALSE)*'P2'!$C305,"")</f>
        <v/>
      </c>
      <c r="D181" s="39" t="str">
        <f>IFERROR(VLOOKUP($B181,Impacts!$B$6:$T$54,3,FALSE)*'P2'!$C305,"")</f>
        <v/>
      </c>
      <c r="E181" s="39" t="str">
        <f>IFERROR(VLOOKUP($B181,Impacts!$B$6:$T$54,4,FALSE)*'P2'!$C305,"")</f>
        <v/>
      </c>
      <c r="F181" s="39" t="str">
        <f>IFERROR(VLOOKUP($B181,Impacts!$B$6:$T$54,5,FALSE)*'P2'!$C305,"")</f>
        <v/>
      </c>
      <c r="G181" s="39" t="str">
        <f>IFERROR(VLOOKUP($B181,Impacts!$B$6:$T$54,6,FALSE)*'P2'!$C305,"")</f>
        <v/>
      </c>
      <c r="H181" s="39" t="str">
        <f>IFERROR(VLOOKUP($B181,Impacts!$B$6:$T$54,7,FALSE)*'P2'!$C305,"")</f>
        <v/>
      </c>
      <c r="I181" s="39" t="str">
        <f>IFERROR(VLOOKUP($B181,Impacts!$B$6:$T$54,8,FALSE)*'P2'!$C305,"")</f>
        <v/>
      </c>
      <c r="J181" s="39" t="str">
        <f>IFERROR(VLOOKUP($B181,Impacts!$B$6:$T$54,9,FALSE)*'P2'!$C305,"")</f>
        <v/>
      </c>
      <c r="K181" s="39" t="str">
        <f>IFERROR(VLOOKUP($B181,Impacts!$B$6:$T$54,10,FALSE)*'P2'!$C305,"")</f>
        <v/>
      </c>
      <c r="L181" s="39" t="str">
        <f>IFERROR(VLOOKUP($B181,Impacts!$B$6:$T$54,11,FALSE)*'P2'!$C305,"")</f>
        <v/>
      </c>
      <c r="M181" s="39" t="str">
        <f>IFERROR(VLOOKUP($B181,Impacts!$B$6:$T$54,12,FALSE)*'P2'!$C305,"")</f>
        <v/>
      </c>
      <c r="N181" s="39" t="str">
        <f>IFERROR(VLOOKUP($B181,Impacts!$B$6:$T$54,13,FALSE)*'P2'!$C305,"")</f>
        <v/>
      </c>
      <c r="O181" s="39" t="str">
        <f>IFERROR(VLOOKUP($B181,Impacts!$B$6:$T$54,14,FALSE)*'P2'!$C305,"")</f>
        <v/>
      </c>
      <c r="P181" s="39" t="str">
        <f>IFERROR(VLOOKUP($B181,Impacts!$B$6:$T$54,15,FALSE)*'P2'!$C305,"")</f>
        <v/>
      </c>
      <c r="Q181" s="39" t="str">
        <f>IFERROR(VLOOKUP($B181,Impacts!$B$6:$T$54,16,FALSE)*'P2'!$C305,"")</f>
        <v/>
      </c>
      <c r="R181" s="39" t="str">
        <f>IFERROR(VLOOKUP($B181,Impacts!$B$6:$T$54,17,FALSE)*'P2'!$C305,"")</f>
        <v/>
      </c>
      <c r="S181" s="39" t="str">
        <f>IFERROR(VLOOKUP($B181,Impacts!$B$6:$T$54,18,FALSE)*'P2'!$C305,"")</f>
        <v/>
      </c>
      <c r="T181" s="39" t="str">
        <f>IFERROR(VLOOKUP($B181,Impacts!$B$6:$T$54,19,FALSE)*'P2'!$C305,"")</f>
        <v/>
      </c>
    </row>
    <row r="182" spans="2:20" hidden="1">
      <c r="B182" s="12" t="str">
        <f>'P2'!B306</f>
        <v>----</v>
      </c>
      <c r="C182" s="39" t="str">
        <f>IFERROR(VLOOKUP($B182,Impacts!$B$6:$T$54,2,FALSE)*'P2'!$C306,"")</f>
        <v/>
      </c>
      <c r="D182" s="39" t="str">
        <f>IFERROR(VLOOKUP($B182,Impacts!$B$6:$T$54,3,FALSE)*'P2'!$C306,"")</f>
        <v/>
      </c>
      <c r="E182" s="39" t="str">
        <f>IFERROR(VLOOKUP($B182,Impacts!$B$6:$T$54,4,FALSE)*'P2'!$C306,"")</f>
        <v/>
      </c>
      <c r="F182" s="39" t="str">
        <f>IFERROR(VLOOKUP($B182,Impacts!$B$6:$T$54,5,FALSE)*'P2'!$C306,"")</f>
        <v/>
      </c>
      <c r="G182" s="39" t="str">
        <f>IFERROR(VLOOKUP($B182,Impacts!$B$6:$T$54,6,FALSE)*'P2'!$C306,"")</f>
        <v/>
      </c>
      <c r="H182" s="39" t="str">
        <f>IFERROR(VLOOKUP($B182,Impacts!$B$6:$T$54,7,FALSE)*'P2'!$C306,"")</f>
        <v/>
      </c>
      <c r="I182" s="39" t="str">
        <f>IFERROR(VLOOKUP($B182,Impacts!$B$6:$T$54,8,FALSE)*'P2'!$C306,"")</f>
        <v/>
      </c>
      <c r="J182" s="39" t="str">
        <f>IFERROR(VLOOKUP($B182,Impacts!$B$6:$T$54,9,FALSE)*'P2'!$C306,"")</f>
        <v/>
      </c>
      <c r="K182" s="39" t="str">
        <f>IFERROR(VLOOKUP($B182,Impacts!$B$6:$T$54,10,FALSE)*'P2'!$C306,"")</f>
        <v/>
      </c>
      <c r="L182" s="39" t="str">
        <f>IFERROR(VLOOKUP($B182,Impacts!$B$6:$T$54,11,FALSE)*'P2'!$C306,"")</f>
        <v/>
      </c>
      <c r="M182" s="39" t="str">
        <f>IFERROR(VLOOKUP($B182,Impacts!$B$6:$T$54,12,FALSE)*'P2'!$C306,"")</f>
        <v/>
      </c>
      <c r="N182" s="39" t="str">
        <f>IFERROR(VLOOKUP($B182,Impacts!$B$6:$T$54,13,FALSE)*'P2'!$C306,"")</f>
        <v/>
      </c>
      <c r="O182" s="39" t="str">
        <f>IFERROR(VLOOKUP($B182,Impacts!$B$6:$T$54,14,FALSE)*'P2'!$C306,"")</f>
        <v/>
      </c>
      <c r="P182" s="39" t="str">
        <f>IFERROR(VLOOKUP($B182,Impacts!$B$6:$T$54,15,FALSE)*'P2'!$C306,"")</f>
        <v/>
      </c>
      <c r="Q182" s="39" t="str">
        <f>IFERROR(VLOOKUP($B182,Impacts!$B$6:$T$54,16,FALSE)*'P2'!$C306,"")</f>
        <v/>
      </c>
      <c r="R182" s="39" t="str">
        <f>IFERROR(VLOOKUP($B182,Impacts!$B$6:$T$54,17,FALSE)*'P2'!$C306,"")</f>
        <v/>
      </c>
      <c r="S182" s="39" t="str">
        <f>IFERROR(VLOOKUP($B182,Impacts!$B$6:$T$54,18,FALSE)*'P2'!$C306,"")</f>
        <v/>
      </c>
      <c r="T182" s="39" t="str">
        <f>IFERROR(VLOOKUP($B182,Impacts!$B$6:$T$54,19,FALSE)*'P2'!$C306,"")</f>
        <v/>
      </c>
    </row>
    <row r="183" spans="2:20" hidden="1">
      <c r="B183" s="12" t="str">
        <f>'P2'!B307</f>
        <v>----</v>
      </c>
      <c r="C183" s="39" t="str">
        <f>IFERROR(VLOOKUP($B183,Impacts!$B$6:$T$54,2,FALSE)*'P2'!$C307,"")</f>
        <v/>
      </c>
      <c r="D183" s="39" t="str">
        <f>IFERROR(VLOOKUP($B183,Impacts!$B$6:$T$54,3,FALSE)*'P2'!$C307,"")</f>
        <v/>
      </c>
      <c r="E183" s="39" t="str">
        <f>IFERROR(VLOOKUP($B183,Impacts!$B$6:$T$54,4,FALSE)*'P2'!$C307,"")</f>
        <v/>
      </c>
      <c r="F183" s="39" t="str">
        <f>IFERROR(VLOOKUP($B183,Impacts!$B$6:$T$54,5,FALSE)*'P2'!$C307,"")</f>
        <v/>
      </c>
      <c r="G183" s="39" t="str">
        <f>IFERROR(VLOOKUP($B183,Impacts!$B$6:$T$54,6,FALSE)*'P2'!$C307,"")</f>
        <v/>
      </c>
      <c r="H183" s="39" t="str">
        <f>IFERROR(VLOOKUP($B183,Impacts!$B$6:$T$54,7,FALSE)*'P2'!$C307,"")</f>
        <v/>
      </c>
      <c r="I183" s="39" t="str">
        <f>IFERROR(VLOOKUP($B183,Impacts!$B$6:$T$54,8,FALSE)*'P2'!$C307,"")</f>
        <v/>
      </c>
      <c r="J183" s="39" t="str">
        <f>IFERROR(VLOOKUP($B183,Impacts!$B$6:$T$54,9,FALSE)*'P2'!$C307,"")</f>
        <v/>
      </c>
      <c r="K183" s="39" t="str">
        <f>IFERROR(VLOOKUP($B183,Impacts!$B$6:$T$54,10,FALSE)*'P2'!$C307,"")</f>
        <v/>
      </c>
      <c r="L183" s="39" t="str">
        <f>IFERROR(VLOOKUP($B183,Impacts!$B$6:$T$54,11,FALSE)*'P2'!$C307,"")</f>
        <v/>
      </c>
      <c r="M183" s="39" t="str">
        <f>IFERROR(VLOOKUP($B183,Impacts!$B$6:$T$54,12,FALSE)*'P2'!$C307,"")</f>
        <v/>
      </c>
      <c r="N183" s="39" t="str">
        <f>IFERROR(VLOOKUP($B183,Impacts!$B$6:$T$54,13,FALSE)*'P2'!$C307,"")</f>
        <v/>
      </c>
      <c r="O183" s="39" t="str">
        <f>IFERROR(VLOOKUP($B183,Impacts!$B$6:$T$54,14,FALSE)*'P2'!$C307,"")</f>
        <v/>
      </c>
      <c r="P183" s="39" t="str">
        <f>IFERROR(VLOOKUP($B183,Impacts!$B$6:$T$54,15,FALSE)*'P2'!$C307,"")</f>
        <v/>
      </c>
      <c r="Q183" s="39" t="str">
        <f>IFERROR(VLOOKUP($B183,Impacts!$B$6:$T$54,16,FALSE)*'P2'!$C307,"")</f>
        <v/>
      </c>
      <c r="R183" s="39" t="str">
        <f>IFERROR(VLOOKUP($B183,Impacts!$B$6:$T$54,17,FALSE)*'P2'!$C307,"")</f>
        <v/>
      </c>
      <c r="S183" s="39" t="str">
        <f>IFERROR(VLOOKUP($B183,Impacts!$B$6:$T$54,18,FALSE)*'P2'!$C307,"")</f>
        <v/>
      </c>
      <c r="T183" s="39" t="str">
        <f>IFERROR(VLOOKUP($B183,Impacts!$B$6:$T$54,19,FALSE)*'P2'!$C307,"")</f>
        <v/>
      </c>
    </row>
    <row r="184" spans="2:20" hidden="1">
      <c r="B184" s="12" t="str">
        <f>'P2'!B308</f>
        <v>----</v>
      </c>
      <c r="C184" s="39" t="str">
        <f>IFERROR(VLOOKUP($B184,Impacts!$B$6:$T$54,2,FALSE)*'P2'!$C308,"")</f>
        <v/>
      </c>
      <c r="D184" s="39" t="str">
        <f>IFERROR(VLOOKUP($B184,Impacts!$B$6:$T$54,3,FALSE)*'P2'!$C308,"")</f>
        <v/>
      </c>
      <c r="E184" s="39" t="str">
        <f>IFERROR(VLOOKUP($B184,Impacts!$B$6:$T$54,4,FALSE)*'P2'!$C308,"")</f>
        <v/>
      </c>
      <c r="F184" s="39" t="str">
        <f>IFERROR(VLOOKUP($B184,Impacts!$B$6:$T$54,5,FALSE)*'P2'!$C308,"")</f>
        <v/>
      </c>
      <c r="G184" s="39" t="str">
        <f>IFERROR(VLOOKUP($B184,Impacts!$B$6:$T$54,6,FALSE)*'P2'!$C308,"")</f>
        <v/>
      </c>
      <c r="H184" s="39" t="str">
        <f>IFERROR(VLOOKUP($B184,Impacts!$B$6:$T$54,7,FALSE)*'P2'!$C308,"")</f>
        <v/>
      </c>
      <c r="I184" s="39" t="str">
        <f>IFERROR(VLOOKUP($B184,Impacts!$B$6:$T$54,8,FALSE)*'P2'!$C308,"")</f>
        <v/>
      </c>
      <c r="J184" s="39" t="str">
        <f>IFERROR(VLOOKUP($B184,Impacts!$B$6:$T$54,9,FALSE)*'P2'!$C308,"")</f>
        <v/>
      </c>
      <c r="K184" s="39" t="str">
        <f>IFERROR(VLOOKUP($B184,Impacts!$B$6:$T$54,10,FALSE)*'P2'!$C308,"")</f>
        <v/>
      </c>
      <c r="L184" s="39" t="str">
        <f>IFERROR(VLOOKUP($B184,Impacts!$B$6:$T$54,11,FALSE)*'P2'!$C308,"")</f>
        <v/>
      </c>
      <c r="M184" s="39" t="str">
        <f>IFERROR(VLOOKUP($B184,Impacts!$B$6:$T$54,12,FALSE)*'P2'!$C308,"")</f>
        <v/>
      </c>
      <c r="N184" s="39" t="str">
        <f>IFERROR(VLOOKUP($B184,Impacts!$B$6:$T$54,13,FALSE)*'P2'!$C308,"")</f>
        <v/>
      </c>
      <c r="O184" s="39" t="str">
        <f>IFERROR(VLOOKUP($B184,Impacts!$B$6:$T$54,14,FALSE)*'P2'!$C308,"")</f>
        <v/>
      </c>
      <c r="P184" s="39" t="str">
        <f>IFERROR(VLOOKUP($B184,Impacts!$B$6:$T$54,15,FALSE)*'P2'!$C308,"")</f>
        <v/>
      </c>
      <c r="Q184" s="39" t="str">
        <f>IFERROR(VLOOKUP($B184,Impacts!$B$6:$T$54,16,FALSE)*'P2'!$C308,"")</f>
        <v/>
      </c>
      <c r="R184" s="39" t="str">
        <f>IFERROR(VLOOKUP($B184,Impacts!$B$6:$T$54,17,FALSE)*'P2'!$C308,"")</f>
        <v/>
      </c>
      <c r="S184" s="39" t="str">
        <f>IFERROR(VLOOKUP($B184,Impacts!$B$6:$T$54,18,FALSE)*'P2'!$C308,"")</f>
        <v/>
      </c>
      <c r="T184" s="39" t="str">
        <f>IFERROR(VLOOKUP($B184,Impacts!$B$6:$T$54,19,FALSE)*'P2'!$C308,"")</f>
        <v/>
      </c>
    </row>
    <row r="185" spans="2:20" hidden="1">
      <c r="B185" s="12" t="str">
        <f>'P2'!B309</f>
        <v>----</v>
      </c>
      <c r="C185" s="39" t="str">
        <f>IFERROR(VLOOKUP($B185,Impacts!$B$6:$T$54,2,FALSE)*'P2'!$C309,"")</f>
        <v/>
      </c>
      <c r="D185" s="39" t="str">
        <f>IFERROR(VLOOKUP($B185,Impacts!$B$6:$T$54,3,FALSE)*'P2'!$C309,"")</f>
        <v/>
      </c>
      <c r="E185" s="39" t="str">
        <f>IFERROR(VLOOKUP($B185,Impacts!$B$6:$T$54,4,FALSE)*'P2'!$C309,"")</f>
        <v/>
      </c>
      <c r="F185" s="39" t="str">
        <f>IFERROR(VLOOKUP($B185,Impacts!$B$6:$T$54,5,FALSE)*'P2'!$C309,"")</f>
        <v/>
      </c>
      <c r="G185" s="39" t="str">
        <f>IFERROR(VLOOKUP($B185,Impacts!$B$6:$T$54,6,FALSE)*'P2'!$C309,"")</f>
        <v/>
      </c>
      <c r="H185" s="39" t="str">
        <f>IFERROR(VLOOKUP($B185,Impacts!$B$6:$T$54,7,FALSE)*'P2'!$C309,"")</f>
        <v/>
      </c>
      <c r="I185" s="39" t="str">
        <f>IFERROR(VLOOKUP($B185,Impacts!$B$6:$T$54,8,FALSE)*'P2'!$C309,"")</f>
        <v/>
      </c>
      <c r="J185" s="39" t="str">
        <f>IFERROR(VLOOKUP($B185,Impacts!$B$6:$T$54,9,FALSE)*'P2'!$C309,"")</f>
        <v/>
      </c>
      <c r="K185" s="39" t="str">
        <f>IFERROR(VLOOKUP($B185,Impacts!$B$6:$T$54,10,FALSE)*'P2'!$C309,"")</f>
        <v/>
      </c>
      <c r="L185" s="39" t="str">
        <f>IFERROR(VLOOKUP($B185,Impacts!$B$6:$T$54,11,FALSE)*'P2'!$C309,"")</f>
        <v/>
      </c>
      <c r="M185" s="39" t="str">
        <f>IFERROR(VLOOKUP($B185,Impacts!$B$6:$T$54,12,FALSE)*'P2'!$C309,"")</f>
        <v/>
      </c>
      <c r="N185" s="39" t="str">
        <f>IFERROR(VLOOKUP($B185,Impacts!$B$6:$T$54,13,FALSE)*'P2'!$C309,"")</f>
        <v/>
      </c>
      <c r="O185" s="39" t="str">
        <f>IFERROR(VLOOKUP($B185,Impacts!$B$6:$T$54,14,FALSE)*'P2'!$C309,"")</f>
        <v/>
      </c>
      <c r="P185" s="39" t="str">
        <f>IFERROR(VLOOKUP($B185,Impacts!$B$6:$T$54,15,FALSE)*'P2'!$C309,"")</f>
        <v/>
      </c>
      <c r="Q185" s="39" t="str">
        <f>IFERROR(VLOOKUP($B185,Impacts!$B$6:$T$54,16,FALSE)*'P2'!$C309,"")</f>
        <v/>
      </c>
      <c r="R185" s="39" t="str">
        <f>IFERROR(VLOOKUP($B185,Impacts!$B$6:$T$54,17,FALSE)*'P2'!$C309,"")</f>
        <v/>
      </c>
      <c r="S185" s="39" t="str">
        <f>IFERROR(VLOOKUP($B185,Impacts!$B$6:$T$54,18,FALSE)*'P2'!$C309,"")</f>
        <v/>
      </c>
      <c r="T185" s="39" t="str">
        <f>IFERROR(VLOOKUP($B185,Impacts!$B$6:$T$54,19,FALSE)*'P2'!$C309,"")</f>
        <v/>
      </c>
    </row>
    <row r="186" spans="2:20" hidden="1">
      <c r="B186" s="12" t="str">
        <f>'P2'!B310</f>
        <v>----</v>
      </c>
      <c r="C186" s="39" t="str">
        <f>IFERROR(VLOOKUP($B186,Impacts!$B$6:$T$54,2,FALSE)*'P2'!$C310,"")</f>
        <v/>
      </c>
      <c r="D186" s="39" t="str">
        <f>IFERROR(VLOOKUP($B186,Impacts!$B$6:$T$54,3,FALSE)*'P2'!$C310,"")</f>
        <v/>
      </c>
      <c r="E186" s="39" t="str">
        <f>IFERROR(VLOOKUP($B186,Impacts!$B$6:$T$54,4,FALSE)*'P2'!$C310,"")</f>
        <v/>
      </c>
      <c r="F186" s="39" t="str">
        <f>IFERROR(VLOOKUP($B186,Impacts!$B$6:$T$54,5,FALSE)*'P2'!$C310,"")</f>
        <v/>
      </c>
      <c r="G186" s="39" t="str">
        <f>IFERROR(VLOOKUP($B186,Impacts!$B$6:$T$54,6,FALSE)*'P2'!$C310,"")</f>
        <v/>
      </c>
      <c r="H186" s="39" t="str">
        <f>IFERROR(VLOOKUP($B186,Impacts!$B$6:$T$54,7,FALSE)*'P2'!$C310,"")</f>
        <v/>
      </c>
      <c r="I186" s="39" t="str">
        <f>IFERROR(VLOOKUP($B186,Impacts!$B$6:$T$54,8,FALSE)*'P2'!$C310,"")</f>
        <v/>
      </c>
      <c r="J186" s="39" t="str">
        <f>IFERROR(VLOOKUP($B186,Impacts!$B$6:$T$54,9,FALSE)*'P2'!$C310,"")</f>
        <v/>
      </c>
      <c r="K186" s="39" t="str">
        <f>IFERROR(VLOOKUP($B186,Impacts!$B$6:$T$54,10,FALSE)*'P2'!$C310,"")</f>
        <v/>
      </c>
      <c r="L186" s="39" t="str">
        <f>IFERROR(VLOOKUP($B186,Impacts!$B$6:$T$54,11,FALSE)*'P2'!$C310,"")</f>
        <v/>
      </c>
      <c r="M186" s="39" t="str">
        <f>IFERROR(VLOOKUP($B186,Impacts!$B$6:$T$54,12,FALSE)*'P2'!$C310,"")</f>
        <v/>
      </c>
      <c r="N186" s="39" t="str">
        <f>IFERROR(VLOOKUP($B186,Impacts!$B$6:$T$54,13,FALSE)*'P2'!$C310,"")</f>
        <v/>
      </c>
      <c r="O186" s="39" t="str">
        <f>IFERROR(VLOOKUP($B186,Impacts!$B$6:$T$54,14,FALSE)*'P2'!$C310,"")</f>
        <v/>
      </c>
      <c r="P186" s="39" t="str">
        <f>IFERROR(VLOOKUP($B186,Impacts!$B$6:$T$54,15,FALSE)*'P2'!$C310,"")</f>
        <v/>
      </c>
      <c r="Q186" s="39" t="str">
        <f>IFERROR(VLOOKUP($B186,Impacts!$B$6:$T$54,16,FALSE)*'P2'!$C310,"")</f>
        <v/>
      </c>
      <c r="R186" s="39" t="str">
        <f>IFERROR(VLOOKUP($B186,Impacts!$B$6:$T$54,17,FALSE)*'P2'!$C310,"")</f>
        <v/>
      </c>
      <c r="S186" s="39" t="str">
        <f>IFERROR(VLOOKUP($B186,Impacts!$B$6:$T$54,18,FALSE)*'P2'!$C310,"")</f>
        <v/>
      </c>
      <c r="T186" s="39" t="str">
        <f>IFERROR(VLOOKUP($B186,Impacts!$B$6:$T$54,19,FALSE)*'P2'!$C310,"")</f>
        <v/>
      </c>
    </row>
    <row r="187" spans="2:20" hidden="1">
      <c r="B187" s="12" t="str">
        <f>'P2'!B311</f>
        <v>----</v>
      </c>
      <c r="C187" s="39" t="str">
        <f>IFERROR(VLOOKUP($B187,Impacts!$B$6:$T$54,2,FALSE)*'P2'!$C311,"")</f>
        <v/>
      </c>
      <c r="D187" s="39" t="str">
        <f>IFERROR(VLOOKUP($B187,Impacts!$B$6:$T$54,3,FALSE)*'P2'!$C311,"")</f>
        <v/>
      </c>
      <c r="E187" s="39" t="str">
        <f>IFERROR(VLOOKUP($B187,Impacts!$B$6:$T$54,4,FALSE)*'P2'!$C311,"")</f>
        <v/>
      </c>
      <c r="F187" s="39" t="str">
        <f>IFERROR(VLOOKUP($B187,Impacts!$B$6:$T$54,5,FALSE)*'P2'!$C311,"")</f>
        <v/>
      </c>
      <c r="G187" s="39" t="str">
        <f>IFERROR(VLOOKUP($B187,Impacts!$B$6:$T$54,6,FALSE)*'P2'!$C311,"")</f>
        <v/>
      </c>
      <c r="H187" s="39" t="str">
        <f>IFERROR(VLOOKUP($B187,Impacts!$B$6:$T$54,7,FALSE)*'P2'!$C311,"")</f>
        <v/>
      </c>
      <c r="I187" s="39" t="str">
        <f>IFERROR(VLOOKUP($B187,Impacts!$B$6:$T$54,8,FALSE)*'P2'!$C311,"")</f>
        <v/>
      </c>
      <c r="J187" s="39" t="str">
        <f>IFERROR(VLOOKUP($B187,Impacts!$B$6:$T$54,9,FALSE)*'P2'!$C311,"")</f>
        <v/>
      </c>
      <c r="K187" s="39" t="str">
        <f>IFERROR(VLOOKUP($B187,Impacts!$B$6:$T$54,10,FALSE)*'P2'!$C311,"")</f>
        <v/>
      </c>
      <c r="L187" s="39" t="str">
        <f>IFERROR(VLOOKUP($B187,Impacts!$B$6:$T$54,11,FALSE)*'P2'!$C311,"")</f>
        <v/>
      </c>
      <c r="M187" s="39" t="str">
        <f>IFERROR(VLOOKUP($B187,Impacts!$B$6:$T$54,12,FALSE)*'P2'!$C311,"")</f>
        <v/>
      </c>
      <c r="N187" s="39" t="str">
        <f>IFERROR(VLOOKUP($B187,Impacts!$B$6:$T$54,13,FALSE)*'P2'!$C311,"")</f>
        <v/>
      </c>
      <c r="O187" s="39" t="str">
        <f>IFERROR(VLOOKUP($B187,Impacts!$B$6:$T$54,14,FALSE)*'P2'!$C311,"")</f>
        <v/>
      </c>
      <c r="P187" s="39" t="str">
        <f>IFERROR(VLOOKUP($B187,Impacts!$B$6:$T$54,15,FALSE)*'P2'!$C311,"")</f>
        <v/>
      </c>
      <c r="Q187" s="39" t="str">
        <f>IFERROR(VLOOKUP($B187,Impacts!$B$6:$T$54,16,FALSE)*'P2'!$C311,"")</f>
        <v/>
      </c>
      <c r="R187" s="39" t="str">
        <f>IFERROR(VLOOKUP($B187,Impacts!$B$6:$T$54,17,FALSE)*'P2'!$C311,"")</f>
        <v/>
      </c>
      <c r="S187" s="39" t="str">
        <f>IFERROR(VLOOKUP($B187,Impacts!$B$6:$T$54,18,FALSE)*'P2'!$C311,"")</f>
        <v/>
      </c>
      <c r="T187" s="39" t="str">
        <f>IFERROR(VLOOKUP($B187,Impacts!$B$6:$T$54,19,FALSE)*'P2'!$C311,"")</f>
        <v/>
      </c>
    </row>
    <row r="188" spans="2:20" hidden="1">
      <c r="B188" s="12" t="str">
        <f>'P2'!B312</f>
        <v>----</v>
      </c>
      <c r="C188" s="39" t="str">
        <f>IFERROR(VLOOKUP($B188,Impacts!$B$6:$T$54,2,FALSE)*'P2'!$C312,"")</f>
        <v/>
      </c>
      <c r="D188" s="39" t="str">
        <f>IFERROR(VLOOKUP($B188,Impacts!$B$6:$T$54,3,FALSE)*'P2'!$C312,"")</f>
        <v/>
      </c>
      <c r="E188" s="39" t="str">
        <f>IFERROR(VLOOKUP($B188,Impacts!$B$6:$T$54,4,FALSE)*'P2'!$C312,"")</f>
        <v/>
      </c>
      <c r="F188" s="39" t="str">
        <f>IFERROR(VLOOKUP($B188,Impacts!$B$6:$T$54,5,FALSE)*'P2'!$C312,"")</f>
        <v/>
      </c>
      <c r="G188" s="39" t="str">
        <f>IFERROR(VLOOKUP($B188,Impacts!$B$6:$T$54,6,FALSE)*'P2'!$C312,"")</f>
        <v/>
      </c>
      <c r="H188" s="39" t="str">
        <f>IFERROR(VLOOKUP($B188,Impacts!$B$6:$T$54,7,FALSE)*'P2'!$C312,"")</f>
        <v/>
      </c>
      <c r="I188" s="39" t="str">
        <f>IFERROR(VLOOKUP($B188,Impacts!$B$6:$T$54,8,FALSE)*'P2'!$C312,"")</f>
        <v/>
      </c>
      <c r="J188" s="39" t="str">
        <f>IFERROR(VLOOKUP($B188,Impacts!$B$6:$T$54,9,FALSE)*'P2'!$C312,"")</f>
        <v/>
      </c>
      <c r="K188" s="39" t="str">
        <f>IFERROR(VLOOKUP($B188,Impacts!$B$6:$T$54,10,FALSE)*'P2'!$C312,"")</f>
        <v/>
      </c>
      <c r="L188" s="39" t="str">
        <f>IFERROR(VLOOKUP($B188,Impacts!$B$6:$T$54,11,FALSE)*'P2'!$C312,"")</f>
        <v/>
      </c>
      <c r="M188" s="39" t="str">
        <f>IFERROR(VLOOKUP($B188,Impacts!$B$6:$T$54,12,FALSE)*'P2'!$C312,"")</f>
        <v/>
      </c>
      <c r="N188" s="39" t="str">
        <f>IFERROR(VLOOKUP($B188,Impacts!$B$6:$T$54,13,FALSE)*'P2'!$C312,"")</f>
        <v/>
      </c>
      <c r="O188" s="39" t="str">
        <f>IFERROR(VLOOKUP($B188,Impacts!$B$6:$T$54,14,FALSE)*'P2'!$C312,"")</f>
        <v/>
      </c>
      <c r="P188" s="39" t="str">
        <f>IFERROR(VLOOKUP($B188,Impacts!$B$6:$T$54,15,FALSE)*'P2'!$C312,"")</f>
        <v/>
      </c>
      <c r="Q188" s="39" t="str">
        <f>IFERROR(VLOOKUP($B188,Impacts!$B$6:$T$54,16,FALSE)*'P2'!$C312,"")</f>
        <v/>
      </c>
      <c r="R188" s="39" t="str">
        <f>IFERROR(VLOOKUP($B188,Impacts!$B$6:$T$54,17,FALSE)*'P2'!$C312,"")</f>
        <v/>
      </c>
      <c r="S188" s="39" t="str">
        <f>IFERROR(VLOOKUP($B188,Impacts!$B$6:$T$54,18,FALSE)*'P2'!$C312,"")</f>
        <v/>
      </c>
      <c r="T188" s="39" t="str">
        <f>IFERROR(VLOOKUP($B188,Impacts!$B$6:$T$54,19,FALSE)*'P2'!$C312,"")</f>
        <v/>
      </c>
    </row>
    <row r="189" spans="2:20" hidden="1">
      <c r="B189" s="12" t="str">
        <f>'P2'!B313</f>
        <v>----</v>
      </c>
      <c r="C189" s="39" t="str">
        <f>IFERROR(VLOOKUP($B189,Impacts!$B$6:$T$54,2,FALSE)*'P2'!$C313,"")</f>
        <v/>
      </c>
      <c r="D189" s="39" t="str">
        <f>IFERROR(VLOOKUP($B189,Impacts!$B$6:$T$54,3,FALSE)*'P2'!$C313,"")</f>
        <v/>
      </c>
      <c r="E189" s="39" t="str">
        <f>IFERROR(VLOOKUP($B189,Impacts!$B$6:$T$54,4,FALSE)*'P2'!$C313,"")</f>
        <v/>
      </c>
      <c r="F189" s="39" t="str">
        <f>IFERROR(VLOOKUP($B189,Impacts!$B$6:$T$54,5,FALSE)*'P2'!$C313,"")</f>
        <v/>
      </c>
      <c r="G189" s="39" t="str">
        <f>IFERROR(VLOOKUP($B189,Impacts!$B$6:$T$54,6,FALSE)*'P2'!$C313,"")</f>
        <v/>
      </c>
      <c r="H189" s="39" t="str">
        <f>IFERROR(VLOOKUP($B189,Impacts!$B$6:$T$54,7,FALSE)*'P2'!$C313,"")</f>
        <v/>
      </c>
      <c r="I189" s="39" t="str">
        <f>IFERROR(VLOOKUP($B189,Impacts!$B$6:$T$54,8,FALSE)*'P2'!$C313,"")</f>
        <v/>
      </c>
      <c r="J189" s="39" t="str">
        <f>IFERROR(VLOOKUP($B189,Impacts!$B$6:$T$54,9,FALSE)*'P2'!$C313,"")</f>
        <v/>
      </c>
      <c r="K189" s="39" t="str">
        <f>IFERROR(VLOOKUP($B189,Impacts!$B$6:$T$54,10,FALSE)*'P2'!$C313,"")</f>
        <v/>
      </c>
      <c r="L189" s="39" t="str">
        <f>IFERROR(VLOOKUP($B189,Impacts!$B$6:$T$54,11,FALSE)*'P2'!$C313,"")</f>
        <v/>
      </c>
      <c r="M189" s="39" t="str">
        <f>IFERROR(VLOOKUP($B189,Impacts!$B$6:$T$54,12,FALSE)*'P2'!$C313,"")</f>
        <v/>
      </c>
      <c r="N189" s="39" t="str">
        <f>IFERROR(VLOOKUP($B189,Impacts!$B$6:$T$54,13,FALSE)*'P2'!$C313,"")</f>
        <v/>
      </c>
      <c r="O189" s="39" t="str">
        <f>IFERROR(VLOOKUP($B189,Impacts!$B$6:$T$54,14,FALSE)*'P2'!$C313,"")</f>
        <v/>
      </c>
      <c r="P189" s="39" t="str">
        <f>IFERROR(VLOOKUP($B189,Impacts!$B$6:$T$54,15,FALSE)*'P2'!$C313,"")</f>
        <v/>
      </c>
      <c r="Q189" s="39" t="str">
        <f>IFERROR(VLOOKUP($B189,Impacts!$B$6:$T$54,16,FALSE)*'P2'!$C313,"")</f>
        <v/>
      </c>
      <c r="R189" s="39" t="str">
        <f>IFERROR(VLOOKUP($B189,Impacts!$B$6:$T$54,17,FALSE)*'P2'!$C313,"")</f>
        <v/>
      </c>
      <c r="S189" s="39" t="str">
        <f>IFERROR(VLOOKUP($B189,Impacts!$B$6:$T$54,18,FALSE)*'P2'!$C313,"")</f>
        <v/>
      </c>
      <c r="T189" s="39" t="str">
        <f>IFERROR(VLOOKUP($B189,Impacts!$B$6:$T$54,19,FALSE)*'P2'!$C313,"")</f>
        <v/>
      </c>
    </row>
    <row r="190" spans="2:20" hidden="1">
      <c r="B190" s="12" t="str">
        <f>'P2'!B314</f>
        <v>----</v>
      </c>
      <c r="C190" s="39" t="str">
        <f>IFERROR(VLOOKUP($B190,Impacts!$B$6:$T$54,2,FALSE)*'P2'!$C314,"")</f>
        <v/>
      </c>
      <c r="D190" s="39" t="str">
        <f>IFERROR(VLOOKUP($B190,Impacts!$B$6:$T$54,3,FALSE)*'P2'!$C314,"")</f>
        <v/>
      </c>
      <c r="E190" s="39" t="str">
        <f>IFERROR(VLOOKUP($B190,Impacts!$B$6:$T$54,4,FALSE)*'P2'!$C314,"")</f>
        <v/>
      </c>
      <c r="F190" s="39" t="str">
        <f>IFERROR(VLOOKUP($B190,Impacts!$B$6:$T$54,5,FALSE)*'P2'!$C314,"")</f>
        <v/>
      </c>
      <c r="G190" s="39" t="str">
        <f>IFERROR(VLOOKUP($B190,Impacts!$B$6:$T$54,6,FALSE)*'P2'!$C314,"")</f>
        <v/>
      </c>
      <c r="H190" s="39" t="str">
        <f>IFERROR(VLOOKUP($B190,Impacts!$B$6:$T$54,7,FALSE)*'P2'!$C314,"")</f>
        <v/>
      </c>
      <c r="I190" s="39" t="str">
        <f>IFERROR(VLOOKUP($B190,Impacts!$B$6:$T$54,8,FALSE)*'P2'!$C314,"")</f>
        <v/>
      </c>
      <c r="J190" s="39" t="str">
        <f>IFERROR(VLOOKUP($B190,Impacts!$B$6:$T$54,9,FALSE)*'P2'!$C314,"")</f>
        <v/>
      </c>
      <c r="K190" s="39" t="str">
        <f>IFERROR(VLOOKUP($B190,Impacts!$B$6:$T$54,10,FALSE)*'P2'!$C314,"")</f>
        <v/>
      </c>
      <c r="L190" s="39" t="str">
        <f>IFERROR(VLOOKUP($B190,Impacts!$B$6:$T$54,11,FALSE)*'P2'!$C314,"")</f>
        <v/>
      </c>
      <c r="M190" s="39" t="str">
        <f>IFERROR(VLOOKUP($B190,Impacts!$B$6:$T$54,12,FALSE)*'P2'!$C314,"")</f>
        <v/>
      </c>
      <c r="N190" s="39" t="str">
        <f>IFERROR(VLOOKUP($B190,Impacts!$B$6:$T$54,13,FALSE)*'P2'!$C314,"")</f>
        <v/>
      </c>
      <c r="O190" s="39" t="str">
        <f>IFERROR(VLOOKUP($B190,Impacts!$B$6:$T$54,14,FALSE)*'P2'!$C314,"")</f>
        <v/>
      </c>
      <c r="P190" s="39" t="str">
        <f>IFERROR(VLOOKUP($B190,Impacts!$B$6:$T$54,15,FALSE)*'P2'!$C314,"")</f>
        <v/>
      </c>
      <c r="Q190" s="39" t="str">
        <f>IFERROR(VLOOKUP($B190,Impacts!$B$6:$T$54,16,FALSE)*'P2'!$C314,"")</f>
        <v/>
      </c>
      <c r="R190" s="39" t="str">
        <f>IFERROR(VLOOKUP($B190,Impacts!$B$6:$T$54,17,FALSE)*'P2'!$C314,"")</f>
        <v/>
      </c>
      <c r="S190" s="39" t="str">
        <f>IFERROR(VLOOKUP($B190,Impacts!$B$6:$T$54,18,FALSE)*'P2'!$C314,"")</f>
        <v/>
      </c>
      <c r="T190" s="39" t="str">
        <f>IFERROR(VLOOKUP($B190,Impacts!$B$6:$T$54,19,FALSE)*'P2'!$C314,"")</f>
        <v/>
      </c>
    </row>
    <row r="191" spans="2:20" hidden="1">
      <c r="B191" s="12" t="str">
        <f>'P2'!B315</f>
        <v>----</v>
      </c>
      <c r="C191" s="39" t="str">
        <f>IFERROR(VLOOKUP($B191,Impacts!$B$6:$T$54,2,FALSE)*'P2'!$C315,"")</f>
        <v/>
      </c>
      <c r="D191" s="39" t="str">
        <f>IFERROR(VLOOKUP($B191,Impacts!$B$6:$T$54,3,FALSE)*'P2'!$C315,"")</f>
        <v/>
      </c>
      <c r="E191" s="39" t="str">
        <f>IFERROR(VLOOKUP($B191,Impacts!$B$6:$T$54,4,FALSE)*'P2'!$C315,"")</f>
        <v/>
      </c>
      <c r="F191" s="39" t="str">
        <f>IFERROR(VLOOKUP($B191,Impacts!$B$6:$T$54,5,FALSE)*'P2'!$C315,"")</f>
        <v/>
      </c>
      <c r="G191" s="39" t="str">
        <f>IFERROR(VLOOKUP($B191,Impacts!$B$6:$T$54,6,FALSE)*'P2'!$C315,"")</f>
        <v/>
      </c>
      <c r="H191" s="39" t="str">
        <f>IFERROR(VLOOKUP($B191,Impacts!$B$6:$T$54,7,FALSE)*'P2'!$C315,"")</f>
        <v/>
      </c>
      <c r="I191" s="39" t="str">
        <f>IFERROR(VLOOKUP($B191,Impacts!$B$6:$T$54,8,FALSE)*'P2'!$C315,"")</f>
        <v/>
      </c>
      <c r="J191" s="39" t="str">
        <f>IFERROR(VLOOKUP($B191,Impacts!$B$6:$T$54,9,FALSE)*'P2'!$C315,"")</f>
        <v/>
      </c>
      <c r="K191" s="39" t="str">
        <f>IFERROR(VLOOKUP($B191,Impacts!$B$6:$T$54,10,FALSE)*'P2'!$C315,"")</f>
        <v/>
      </c>
      <c r="L191" s="39" t="str">
        <f>IFERROR(VLOOKUP($B191,Impacts!$B$6:$T$54,11,FALSE)*'P2'!$C315,"")</f>
        <v/>
      </c>
      <c r="M191" s="39" t="str">
        <f>IFERROR(VLOOKUP($B191,Impacts!$B$6:$T$54,12,FALSE)*'P2'!$C315,"")</f>
        <v/>
      </c>
      <c r="N191" s="39" t="str">
        <f>IFERROR(VLOOKUP($B191,Impacts!$B$6:$T$54,13,FALSE)*'P2'!$C315,"")</f>
        <v/>
      </c>
      <c r="O191" s="39" t="str">
        <f>IFERROR(VLOOKUP($B191,Impacts!$B$6:$T$54,14,FALSE)*'P2'!$C315,"")</f>
        <v/>
      </c>
      <c r="P191" s="39" t="str">
        <f>IFERROR(VLOOKUP($B191,Impacts!$B$6:$T$54,15,FALSE)*'P2'!$C315,"")</f>
        <v/>
      </c>
      <c r="Q191" s="39" t="str">
        <f>IFERROR(VLOOKUP($B191,Impacts!$B$6:$T$54,16,FALSE)*'P2'!$C315,"")</f>
        <v/>
      </c>
      <c r="R191" s="39" t="str">
        <f>IFERROR(VLOOKUP($B191,Impacts!$B$6:$T$54,17,FALSE)*'P2'!$C315,"")</f>
        <v/>
      </c>
      <c r="S191" s="39" t="str">
        <f>IFERROR(VLOOKUP($B191,Impacts!$B$6:$T$54,18,FALSE)*'P2'!$C315,"")</f>
        <v/>
      </c>
      <c r="T191" s="39" t="str">
        <f>IFERROR(VLOOKUP($B191,Impacts!$B$6:$T$54,19,FALSE)*'P2'!$C315,"")</f>
        <v/>
      </c>
    </row>
    <row r="192" spans="2:20" hidden="1">
      <c r="B192" s="12" t="str">
        <f>'P2'!B316</f>
        <v>----</v>
      </c>
      <c r="C192" s="39" t="str">
        <f>IFERROR(VLOOKUP($B192,Impacts!$B$6:$T$54,2,FALSE)*'P2'!$C316,"")</f>
        <v/>
      </c>
      <c r="D192" s="39" t="str">
        <f>IFERROR(VLOOKUP($B192,Impacts!$B$6:$T$54,3,FALSE)*'P2'!$C316,"")</f>
        <v/>
      </c>
      <c r="E192" s="39" t="str">
        <f>IFERROR(VLOOKUP($B192,Impacts!$B$6:$T$54,4,FALSE)*'P2'!$C316,"")</f>
        <v/>
      </c>
      <c r="F192" s="39" t="str">
        <f>IFERROR(VLOOKUP($B192,Impacts!$B$6:$T$54,5,FALSE)*'P2'!$C316,"")</f>
        <v/>
      </c>
      <c r="G192" s="39" t="str">
        <f>IFERROR(VLOOKUP($B192,Impacts!$B$6:$T$54,6,FALSE)*'P2'!$C316,"")</f>
        <v/>
      </c>
      <c r="H192" s="39" t="str">
        <f>IFERROR(VLOOKUP($B192,Impacts!$B$6:$T$54,7,FALSE)*'P2'!$C316,"")</f>
        <v/>
      </c>
      <c r="I192" s="39" t="str">
        <f>IFERROR(VLOOKUP($B192,Impacts!$B$6:$T$54,8,FALSE)*'P2'!$C316,"")</f>
        <v/>
      </c>
      <c r="J192" s="39" t="str">
        <f>IFERROR(VLOOKUP($B192,Impacts!$B$6:$T$54,9,FALSE)*'P2'!$C316,"")</f>
        <v/>
      </c>
      <c r="K192" s="39" t="str">
        <f>IFERROR(VLOOKUP($B192,Impacts!$B$6:$T$54,10,FALSE)*'P2'!$C316,"")</f>
        <v/>
      </c>
      <c r="L192" s="39" t="str">
        <f>IFERROR(VLOOKUP($B192,Impacts!$B$6:$T$54,11,FALSE)*'P2'!$C316,"")</f>
        <v/>
      </c>
      <c r="M192" s="39" t="str">
        <f>IFERROR(VLOOKUP($B192,Impacts!$B$6:$T$54,12,FALSE)*'P2'!$C316,"")</f>
        <v/>
      </c>
      <c r="N192" s="39" t="str">
        <f>IFERROR(VLOOKUP($B192,Impacts!$B$6:$T$54,13,FALSE)*'P2'!$C316,"")</f>
        <v/>
      </c>
      <c r="O192" s="39" t="str">
        <f>IFERROR(VLOOKUP($B192,Impacts!$B$6:$T$54,14,FALSE)*'P2'!$C316,"")</f>
        <v/>
      </c>
      <c r="P192" s="39" t="str">
        <f>IFERROR(VLOOKUP($B192,Impacts!$B$6:$T$54,15,FALSE)*'P2'!$C316,"")</f>
        <v/>
      </c>
      <c r="Q192" s="39" t="str">
        <f>IFERROR(VLOOKUP($B192,Impacts!$B$6:$T$54,16,FALSE)*'P2'!$C316,"")</f>
        <v/>
      </c>
      <c r="R192" s="39" t="str">
        <f>IFERROR(VLOOKUP($B192,Impacts!$B$6:$T$54,17,FALSE)*'P2'!$C316,"")</f>
        <v/>
      </c>
      <c r="S192" s="39" t="str">
        <f>IFERROR(VLOOKUP($B192,Impacts!$B$6:$T$54,18,FALSE)*'P2'!$C316,"")</f>
        <v/>
      </c>
      <c r="T192" s="39" t="str">
        <f>IFERROR(VLOOKUP($B192,Impacts!$B$6:$T$54,19,FALSE)*'P2'!$C316,"")</f>
        <v/>
      </c>
    </row>
    <row r="193" spans="2:20" hidden="1">
      <c r="B193" s="53" t="str">
        <f>'P2'!B317</f>
        <v>----</v>
      </c>
      <c r="C193" s="39" t="str">
        <f>IFERROR(VLOOKUP($B193,Impacts!$B$6:$T$54,2,FALSE)*'P2'!$C317,"")</f>
        <v/>
      </c>
      <c r="D193" s="39" t="str">
        <f>IFERROR(VLOOKUP($B193,Impacts!$B$6:$T$54,3,FALSE)*'P2'!$C317,"")</f>
        <v/>
      </c>
      <c r="E193" s="39" t="str">
        <f>IFERROR(VLOOKUP($B193,Impacts!$B$6:$T$54,4,FALSE)*'P2'!$C317,"")</f>
        <v/>
      </c>
      <c r="F193" s="39" t="str">
        <f>IFERROR(VLOOKUP($B193,Impacts!$B$6:$T$54,5,FALSE)*'P2'!$C317,"")</f>
        <v/>
      </c>
      <c r="G193" s="39" t="str">
        <f>IFERROR(VLOOKUP($B193,Impacts!$B$6:$T$54,6,FALSE)*'P2'!$C317,"")</f>
        <v/>
      </c>
      <c r="H193" s="39" t="str">
        <f>IFERROR(VLOOKUP($B193,Impacts!$B$6:$T$54,7,FALSE)*'P2'!$C317,"")</f>
        <v/>
      </c>
      <c r="I193" s="39" t="str">
        <f>IFERROR(VLOOKUP($B193,Impacts!$B$6:$T$54,8,FALSE)*'P2'!$C317,"")</f>
        <v/>
      </c>
      <c r="J193" s="39" t="str">
        <f>IFERROR(VLOOKUP($B193,Impacts!$B$6:$T$54,9,FALSE)*'P2'!$C317,"")</f>
        <v/>
      </c>
      <c r="K193" s="39" t="str">
        <f>IFERROR(VLOOKUP($B193,Impacts!$B$6:$T$54,10,FALSE)*'P2'!$C317,"")</f>
        <v/>
      </c>
      <c r="L193" s="39" t="str">
        <f>IFERROR(VLOOKUP($B193,Impacts!$B$6:$T$54,11,FALSE)*'P2'!$C317,"")</f>
        <v/>
      </c>
      <c r="M193" s="39" t="str">
        <f>IFERROR(VLOOKUP($B193,Impacts!$B$6:$T$54,12,FALSE)*'P2'!$C317,"")</f>
        <v/>
      </c>
      <c r="N193" s="39" t="str">
        <f>IFERROR(VLOOKUP($B193,Impacts!$B$6:$T$54,13,FALSE)*'P2'!$C317,"")</f>
        <v/>
      </c>
      <c r="O193" s="39" t="str">
        <f>IFERROR(VLOOKUP($B193,Impacts!$B$6:$T$54,14,FALSE)*'P2'!$C317,"")</f>
        <v/>
      </c>
      <c r="P193" s="39" t="str">
        <f>IFERROR(VLOOKUP($B193,Impacts!$B$6:$T$54,15,FALSE)*'P2'!$C317,"")</f>
        <v/>
      </c>
      <c r="Q193" s="39" t="str">
        <f>IFERROR(VLOOKUP($B193,Impacts!$B$6:$T$54,16,FALSE)*'P2'!$C317,"")</f>
        <v/>
      </c>
      <c r="R193" s="39" t="str">
        <f>IFERROR(VLOOKUP($B193,Impacts!$B$6:$T$54,17,FALSE)*'P2'!$C317,"")</f>
        <v/>
      </c>
      <c r="S193" s="39" t="str">
        <f>IFERROR(VLOOKUP($B193,Impacts!$B$6:$T$54,18,FALSE)*'P2'!$C317,"")</f>
        <v/>
      </c>
      <c r="T193" s="39" t="str">
        <f>IFERROR(VLOOKUP($B193,Impacts!$B$6:$T$54,19,FALSE)*'P2'!$C317,"")</f>
        <v/>
      </c>
    </row>
    <row r="194" spans="2:20" s="73" customFormat="1">
      <c r="B194" s="74" t="s">
        <v>49</v>
      </c>
      <c r="C194" s="75">
        <f>SUM(C103:C193)</f>
        <v>1.4912389914819944E-2</v>
      </c>
      <c r="D194" s="75">
        <f t="shared" ref="D194:T194" si="1">SUM(D103:D193)</f>
        <v>4.4106353331536585</v>
      </c>
      <c r="E194" s="75">
        <f t="shared" si="1"/>
        <v>0.21879128297027883</v>
      </c>
      <c r="F194" s="75">
        <f t="shared" si="1"/>
        <v>8.9242933236804913E-4</v>
      </c>
      <c r="G194" s="75">
        <f t="shared" si="1"/>
        <v>11.713034345796077</v>
      </c>
      <c r="H194" s="75">
        <f t="shared" si="1"/>
        <v>0.35714978547424764</v>
      </c>
      <c r="I194" s="75">
        <f t="shared" si="1"/>
        <v>3.5850913078866293</v>
      </c>
      <c r="J194" s="75">
        <f t="shared" si="1"/>
        <v>8.1641594224462169E-2</v>
      </c>
      <c r="K194" s="75">
        <f t="shared" si="1"/>
        <v>3.3879523729194873E-2</v>
      </c>
      <c r="L194" s="75">
        <f t="shared" si="1"/>
        <v>0.28512831493128682</v>
      </c>
      <c r="M194" s="75">
        <f t="shared" si="1"/>
        <v>6.2801916807124416E-4</v>
      </c>
      <c r="N194" s="75">
        <f t="shared" si="1"/>
        <v>1.2132859935332165E-2</v>
      </c>
      <c r="O194" s="75">
        <f t="shared" si="1"/>
        <v>2.3537536066496351E-2</v>
      </c>
      <c r="P194" s="75">
        <f t="shared" si="1"/>
        <v>2.5557499130284621E-2</v>
      </c>
      <c r="Q194" s="75">
        <f t="shared" si="1"/>
        <v>1.3156144493648431E-6</v>
      </c>
      <c r="R194" s="75">
        <f t="shared" si="1"/>
        <v>4.4926392881645613E-2</v>
      </c>
      <c r="S194" s="75">
        <f t="shared" si="1"/>
        <v>13.295304013678853</v>
      </c>
      <c r="T194" s="75">
        <f t="shared" si="1"/>
        <v>6.0051891953062035E-2</v>
      </c>
    </row>
    <row r="195" spans="2:20" s="73" customFormat="1">
      <c r="B195" s="79"/>
      <c r="C195" s="80"/>
      <c r="D195" s="80"/>
      <c r="E195" s="80"/>
      <c r="F195" s="80"/>
      <c r="G195" s="80"/>
      <c r="H195" s="80"/>
      <c r="I195" s="80"/>
      <c r="J195" s="80"/>
      <c r="K195" s="80"/>
      <c r="L195" s="80"/>
      <c r="M195" s="80"/>
      <c r="N195" s="80"/>
      <c r="O195" s="80"/>
      <c r="P195" s="80"/>
      <c r="Q195" s="80"/>
      <c r="R195" s="80"/>
      <c r="S195" s="80"/>
      <c r="T195" s="80"/>
    </row>
    <row r="196" spans="2:20" ht="25.5">
      <c r="B196" s="2" t="s">
        <v>326</v>
      </c>
    </row>
    <row r="198" spans="2:20" ht="60">
      <c r="B198" s="59" t="s">
        <v>71</v>
      </c>
      <c r="C198" s="61" t="s">
        <v>72</v>
      </c>
      <c r="D198" s="62" t="s">
        <v>73</v>
      </c>
      <c r="E198" s="62" t="s">
        <v>74</v>
      </c>
      <c r="F198" s="62" t="s">
        <v>75</v>
      </c>
      <c r="G198" s="62" t="s">
        <v>76</v>
      </c>
      <c r="H198" s="62" t="s">
        <v>77</v>
      </c>
      <c r="I198" s="62" t="s">
        <v>78</v>
      </c>
      <c r="J198" s="62" t="s">
        <v>79</v>
      </c>
      <c r="K198" s="62" t="s">
        <v>80</v>
      </c>
      <c r="L198" s="62" t="s">
        <v>81</v>
      </c>
      <c r="M198" s="62" t="s">
        <v>82</v>
      </c>
      <c r="N198" s="62" t="s">
        <v>83</v>
      </c>
      <c r="O198" s="62" t="s">
        <v>84</v>
      </c>
      <c r="P198" s="62" t="s">
        <v>85</v>
      </c>
      <c r="Q198" s="62" t="s">
        <v>86</v>
      </c>
      <c r="R198" s="62" t="s">
        <v>87</v>
      </c>
      <c r="S198" s="62" t="s">
        <v>88</v>
      </c>
      <c r="T198" s="63" t="s">
        <v>17</v>
      </c>
    </row>
    <row r="199" spans="2:20" ht="18.75">
      <c r="B199" s="38"/>
      <c r="C199" s="66" t="s">
        <v>89</v>
      </c>
      <c r="D199" s="66" t="s">
        <v>90</v>
      </c>
      <c r="E199" s="66" t="s">
        <v>91</v>
      </c>
      <c r="F199" s="66" t="s">
        <v>92</v>
      </c>
      <c r="G199" s="66" t="s">
        <v>93</v>
      </c>
      <c r="H199" s="66" t="s">
        <v>91</v>
      </c>
      <c r="I199" s="66" t="s">
        <v>91</v>
      </c>
      <c r="J199" s="66" t="s">
        <v>94</v>
      </c>
      <c r="K199" s="66" t="s">
        <v>95</v>
      </c>
      <c r="L199" s="66" t="s">
        <v>91</v>
      </c>
      <c r="M199" s="66" t="s">
        <v>96</v>
      </c>
      <c r="N199" s="66" t="s">
        <v>97</v>
      </c>
      <c r="O199" s="66" t="s">
        <v>98</v>
      </c>
      <c r="P199" s="66" t="s">
        <v>98</v>
      </c>
      <c r="Q199" s="66" t="s">
        <v>99</v>
      </c>
      <c r="R199" s="66" t="s">
        <v>100</v>
      </c>
      <c r="S199" s="66" t="s">
        <v>91</v>
      </c>
      <c r="T199" s="67" t="s">
        <v>101</v>
      </c>
    </row>
    <row r="200" spans="2:20">
      <c r="B200" s="12" t="str">
        <f>'P3'!B227</f>
        <v xml:space="preserve">Sodium hydroxide </v>
      </c>
      <c r="C200" s="39">
        <f>IFERROR(VLOOKUP($B200,Impacts!$B$6:$T$54,2,FALSE)*'P3'!$C227,"")</f>
        <v>2.8651156874266088E-3</v>
      </c>
      <c r="D200" s="39">
        <f>IFERROR(VLOOKUP($B200,Impacts!$B$6:$T$54,3,FALSE)*'P3'!$C227,"")</f>
        <v>0.32487901865579999</v>
      </c>
      <c r="E200" s="39">
        <f>IFERROR(VLOOKUP($B200,Impacts!$B$6:$T$54,4,FALSE)*'P3'!$C227,"")</f>
        <v>6.944453029502641E-2</v>
      </c>
      <c r="F200" s="39">
        <f>IFERROR(VLOOKUP($B200,Impacts!$B$6:$T$54,5,FALSE)*'P3'!$C227,"")</f>
        <v>6.1589274084974249E-4</v>
      </c>
      <c r="G200" s="39">
        <f>IFERROR(VLOOKUP($B200,Impacts!$B$6:$T$54,6,FALSE)*'P3'!$C227,"")</f>
        <v>1.2964384230108483</v>
      </c>
      <c r="H200" s="39">
        <f>IFERROR(VLOOKUP($B200,Impacts!$B$6:$T$54,7,FALSE)*'P3'!$C227,"")</f>
        <v>8.7259926933439244E-2</v>
      </c>
      <c r="I200" s="39">
        <f>IFERROR(VLOOKUP($B200,Impacts!$B$6:$T$54,8,FALSE)*'P3'!$C227,"")</f>
        <v>1.5861650485960506</v>
      </c>
      <c r="J200" s="39">
        <f>IFERROR(VLOOKUP($B200,Impacts!$B$6:$T$54,9,FALSE)*'P3'!$C227,"")</f>
        <v>0.14545586934742344</v>
      </c>
      <c r="K200" s="39">
        <f>IFERROR(VLOOKUP($B200,Impacts!$B$6:$T$54,10,FALSE)*'P3'!$C227,"")</f>
        <v>2.1634801881992689E-2</v>
      </c>
      <c r="L200" s="39">
        <f>IFERROR(VLOOKUP($B200,Impacts!$B$6:$T$54,11,FALSE)*'P3'!$C227,"")</f>
        <v>9.1697327284984614E-2</v>
      </c>
      <c r="M200" s="39">
        <f>IFERROR(VLOOKUP($B200,Impacts!$B$6:$T$54,12,FALSE)*'P3'!$C227,"")</f>
        <v>6.9923609643132907E-5</v>
      </c>
      <c r="N200" s="39">
        <f>IFERROR(VLOOKUP($B200,Impacts!$B$6:$T$54,13,FALSE)*'P3'!$C227,"")</f>
        <v>4.3838054313986539E-3</v>
      </c>
      <c r="O200" s="39">
        <f>IFERROR(VLOOKUP($B200,Impacts!$B$6:$T$54,14,FALSE)*'P3'!$C227,"")</f>
        <v>3.3987690057221895E-3</v>
      </c>
      <c r="P200" s="39">
        <f>IFERROR(VLOOKUP($B200,Impacts!$B$6:$T$54,15,FALSE)*'P3'!$C227,"")</f>
        <v>3.4331712588650609E-3</v>
      </c>
      <c r="Q200" s="39">
        <f>IFERROR(VLOOKUP($B200,Impacts!$B$6:$T$54,16,FALSE)*'P3'!$C227,"")</f>
        <v>1.4096302388474751E-6</v>
      </c>
      <c r="R200" s="39">
        <f>IFERROR(VLOOKUP($B200,Impacts!$B$6:$T$54,17,FALSE)*'P3'!$C227,"")</f>
        <v>4.9969494492908221E-3</v>
      </c>
      <c r="S200" s="39">
        <f>IFERROR(VLOOKUP($B200,Impacts!$B$6:$T$54,18,FALSE)*'P3'!$C227,"")</f>
        <v>5.5643009014721958</v>
      </c>
      <c r="T200" s="39">
        <f>IFERROR(VLOOKUP($B200,Impacts!$B$6:$T$54,19,FALSE)*'P3'!$C227,"")</f>
        <v>3.4845780332998934E-2</v>
      </c>
    </row>
    <row r="201" spans="2:20" hidden="1">
      <c r="B201" s="12" t="str">
        <f>'P3'!B228</f>
        <v>----</v>
      </c>
      <c r="C201" s="39" t="str">
        <f>IFERROR(VLOOKUP($B201,Impacts!$B$6:$T$54,2,FALSE)*'P3'!$C228,"")</f>
        <v/>
      </c>
      <c r="D201" s="39" t="str">
        <f>IFERROR(VLOOKUP($B201,Impacts!$B$6:$T$54,3,FALSE)*'P3'!$C228,"")</f>
        <v/>
      </c>
      <c r="E201" s="39" t="str">
        <f>IFERROR(VLOOKUP($B201,Impacts!$B$6:$T$54,4,FALSE)*'P3'!$C228,"")</f>
        <v/>
      </c>
      <c r="F201" s="39" t="str">
        <f>IFERROR(VLOOKUP($B201,Impacts!$B$6:$T$54,5,FALSE)*'P3'!$C228,"")</f>
        <v/>
      </c>
      <c r="G201" s="39" t="str">
        <f>IFERROR(VLOOKUP($B201,Impacts!$B$6:$T$54,6,FALSE)*'P3'!$C228,"")</f>
        <v/>
      </c>
      <c r="H201" s="39" t="str">
        <f>IFERROR(VLOOKUP($B201,Impacts!$B$6:$T$54,7,FALSE)*'P3'!$C228,"")</f>
        <v/>
      </c>
      <c r="I201" s="39" t="str">
        <f>IFERROR(VLOOKUP($B201,Impacts!$B$6:$T$54,8,FALSE)*'P3'!$C228,"")</f>
        <v/>
      </c>
      <c r="J201" s="39" t="str">
        <f>IFERROR(VLOOKUP($B201,Impacts!$B$6:$T$54,9,FALSE)*'P3'!$C228,"")</f>
        <v/>
      </c>
      <c r="K201" s="39" t="str">
        <f>IFERROR(VLOOKUP($B201,Impacts!$B$6:$T$54,10,FALSE)*'P3'!$C228,"")</f>
        <v/>
      </c>
      <c r="L201" s="39" t="str">
        <f>IFERROR(VLOOKUP($B201,Impacts!$B$6:$T$54,11,FALSE)*'P3'!$C228,"")</f>
        <v/>
      </c>
      <c r="M201" s="39" t="str">
        <f>IFERROR(VLOOKUP($B201,Impacts!$B$6:$T$54,12,FALSE)*'P3'!$C228,"")</f>
        <v/>
      </c>
      <c r="N201" s="39" t="str">
        <f>IFERROR(VLOOKUP($B201,Impacts!$B$6:$T$54,13,FALSE)*'P3'!$C228,"")</f>
        <v/>
      </c>
      <c r="O201" s="39" t="str">
        <f>IFERROR(VLOOKUP($B201,Impacts!$B$6:$T$54,14,FALSE)*'P3'!$C228,"")</f>
        <v/>
      </c>
      <c r="P201" s="39" t="str">
        <f>IFERROR(VLOOKUP($B201,Impacts!$B$6:$T$54,15,FALSE)*'P3'!$C228,"")</f>
        <v/>
      </c>
      <c r="Q201" s="39" t="str">
        <f>IFERROR(VLOOKUP($B201,Impacts!$B$6:$T$54,16,FALSE)*'P3'!$C228,"")</f>
        <v/>
      </c>
      <c r="R201" s="39" t="str">
        <f>IFERROR(VLOOKUP($B201,Impacts!$B$6:$T$54,17,FALSE)*'P3'!$C228,"")</f>
        <v/>
      </c>
      <c r="S201" s="39" t="str">
        <f>IFERROR(VLOOKUP($B201,Impacts!$B$6:$T$54,18,FALSE)*'P3'!$C228,"")</f>
        <v/>
      </c>
      <c r="T201" s="39" t="str">
        <f>IFERROR(VLOOKUP($B201,Impacts!$B$6:$T$54,19,FALSE)*'P3'!$C228,"")</f>
        <v/>
      </c>
    </row>
    <row r="202" spans="2:20" hidden="1">
      <c r="B202" s="12" t="str">
        <f>'P3'!B229</f>
        <v>----</v>
      </c>
      <c r="C202" s="39" t="str">
        <f>IFERROR(VLOOKUP($B202,Impacts!$B$6:$T$54,2,FALSE)*'P3'!$C229,"")</f>
        <v/>
      </c>
      <c r="D202" s="39" t="str">
        <f>IFERROR(VLOOKUP($B202,Impacts!$B$6:$T$54,3,FALSE)*'P3'!$C229,"")</f>
        <v/>
      </c>
      <c r="E202" s="39" t="str">
        <f>IFERROR(VLOOKUP($B202,Impacts!$B$6:$T$54,4,FALSE)*'P3'!$C229,"")</f>
        <v/>
      </c>
      <c r="F202" s="39" t="str">
        <f>IFERROR(VLOOKUP($B202,Impacts!$B$6:$T$54,5,FALSE)*'P3'!$C229,"")</f>
        <v/>
      </c>
      <c r="G202" s="39" t="str">
        <f>IFERROR(VLOOKUP($B202,Impacts!$B$6:$T$54,6,FALSE)*'P3'!$C229,"")</f>
        <v/>
      </c>
      <c r="H202" s="39" t="str">
        <f>IFERROR(VLOOKUP($B202,Impacts!$B$6:$T$54,7,FALSE)*'P3'!$C229,"")</f>
        <v/>
      </c>
      <c r="I202" s="39" t="str">
        <f>IFERROR(VLOOKUP($B202,Impacts!$B$6:$T$54,8,FALSE)*'P3'!$C229,"")</f>
        <v/>
      </c>
      <c r="J202" s="39" t="str">
        <f>IFERROR(VLOOKUP($B202,Impacts!$B$6:$T$54,9,FALSE)*'P3'!$C229,"")</f>
        <v/>
      </c>
      <c r="K202" s="39" t="str">
        <f>IFERROR(VLOOKUP($B202,Impacts!$B$6:$T$54,10,FALSE)*'P3'!$C229,"")</f>
        <v/>
      </c>
      <c r="L202" s="39" t="str">
        <f>IFERROR(VLOOKUP($B202,Impacts!$B$6:$T$54,11,FALSE)*'P3'!$C229,"")</f>
        <v/>
      </c>
      <c r="M202" s="39" t="str">
        <f>IFERROR(VLOOKUP($B202,Impacts!$B$6:$T$54,12,FALSE)*'P3'!$C229,"")</f>
        <v/>
      </c>
      <c r="N202" s="39" t="str">
        <f>IFERROR(VLOOKUP($B202,Impacts!$B$6:$T$54,13,FALSE)*'P3'!$C229,"")</f>
        <v/>
      </c>
      <c r="O202" s="39" t="str">
        <f>IFERROR(VLOOKUP($B202,Impacts!$B$6:$T$54,14,FALSE)*'P3'!$C229,"")</f>
        <v/>
      </c>
      <c r="P202" s="39" t="str">
        <f>IFERROR(VLOOKUP($B202,Impacts!$B$6:$T$54,15,FALSE)*'P3'!$C229,"")</f>
        <v/>
      </c>
      <c r="Q202" s="39" t="str">
        <f>IFERROR(VLOOKUP($B202,Impacts!$B$6:$T$54,16,FALSE)*'P3'!$C229,"")</f>
        <v/>
      </c>
      <c r="R202" s="39" t="str">
        <f>IFERROR(VLOOKUP($B202,Impacts!$B$6:$T$54,17,FALSE)*'P3'!$C229,"")</f>
        <v/>
      </c>
      <c r="S202" s="39" t="str">
        <f>IFERROR(VLOOKUP($B202,Impacts!$B$6:$T$54,18,FALSE)*'P3'!$C229,"")</f>
        <v/>
      </c>
      <c r="T202" s="39" t="str">
        <f>IFERROR(VLOOKUP($B202,Impacts!$B$6:$T$54,19,FALSE)*'P3'!$C229,"")</f>
        <v/>
      </c>
    </row>
    <row r="203" spans="2:20" hidden="1">
      <c r="B203" s="12" t="str">
        <f>'P3'!B230</f>
        <v>----</v>
      </c>
      <c r="C203" s="39" t="str">
        <f>IFERROR(VLOOKUP($B203,Impacts!$B$6:$T$54,2,FALSE)*'P3'!$C230,"")</f>
        <v/>
      </c>
      <c r="D203" s="39" t="str">
        <f>IFERROR(VLOOKUP($B203,Impacts!$B$6:$T$54,3,FALSE)*'P3'!$C230,"")</f>
        <v/>
      </c>
      <c r="E203" s="39" t="str">
        <f>IFERROR(VLOOKUP($B203,Impacts!$B$6:$T$54,4,FALSE)*'P3'!$C230,"")</f>
        <v/>
      </c>
      <c r="F203" s="39" t="str">
        <f>IFERROR(VLOOKUP($B203,Impacts!$B$6:$T$54,5,FALSE)*'P3'!$C230,"")</f>
        <v/>
      </c>
      <c r="G203" s="39" t="str">
        <f>IFERROR(VLOOKUP($B203,Impacts!$B$6:$T$54,6,FALSE)*'P3'!$C230,"")</f>
        <v/>
      </c>
      <c r="H203" s="39" t="str">
        <f>IFERROR(VLOOKUP($B203,Impacts!$B$6:$T$54,7,FALSE)*'P3'!$C230,"")</f>
        <v/>
      </c>
      <c r="I203" s="39" t="str">
        <f>IFERROR(VLOOKUP($B203,Impacts!$B$6:$T$54,8,FALSE)*'P3'!$C230,"")</f>
        <v/>
      </c>
      <c r="J203" s="39" t="str">
        <f>IFERROR(VLOOKUP($B203,Impacts!$B$6:$T$54,9,FALSE)*'P3'!$C230,"")</f>
        <v/>
      </c>
      <c r="K203" s="39" t="str">
        <f>IFERROR(VLOOKUP($B203,Impacts!$B$6:$T$54,10,FALSE)*'P3'!$C230,"")</f>
        <v/>
      </c>
      <c r="L203" s="39" t="str">
        <f>IFERROR(VLOOKUP($B203,Impacts!$B$6:$T$54,11,FALSE)*'P3'!$C230,"")</f>
        <v/>
      </c>
      <c r="M203" s="39" t="str">
        <f>IFERROR(VLOOKUP($B203,Impacts!$B$6:$T$54,12,FALSE)*'P3'!$C230,"")</f>
        <v/>
      </c>
      <c r="N203" s="39" t="str">
        <f>IFERROR(VLOOKUP($B203,Impacts!$B$6:$T$54,13,FALSE)*'P3'!$C230,"")</f>
        <v/>
      </c>
      <c r="O203" s="39" t="str">
        <f>IFERROR(VLOOKUP($B203,Impacts!$B$6:$T$54,14,FALSE)*'P3'!$C230,"")</f>
        <v/>
      </c>
      <c r="P203" s="39" t="str">
        <f>IFERROR(VLOOKUP($B203,Impacts!$B$6:$T$54,15,FALSE)*'P3'!$C230,"")</f>
        <v/>
      </c>
      <c r="Q203" s="39" t="str">
        <f>IFERROR(VLOOKUP($B203,Impacts!$B$6:$T$54,16,FALSE)*'P3'!$C230,"")</f>
        <v/>
      </c>
      <c r="R203" s="39" t="str">
        <f>IFERROR(VLOOKUP($B203,Impacts!$B$6:$T$54,17,FALSE)*'P3'!$C230,"")</f>
        <v/>
      </c>
      <c r="S203" s="39" t="str">
        <f>IFERROR(VLOOKUP($B203,Impacts!$B$6:$T$54,18,FALSE)*'P3'!$C230,"")</f>
        <v/>
      </c>
      <c r="T203" s="39" t="str">
        <f>IFERROR(VLOOKUP($B203,Impacts!$B$6:$T$54,19,FALSE)*'P3'!$C230,"")</f>
        <v/>
      </c>
    </row>
    <row r="204" spans="2:20" hidden="1">
      <c r="B204" s="12" t="str">
        <f>'P3'!B231</f>
        <v>----</v>
      </c>
      <c r="C204" s="39" t="str">
        <f>IFERROR(VLOOKUP($B204,Impacts!$B$6:$T$54,2,FALSE)*'P3'!$C231,"")</f>
        <v/>
      </c>
      <c r="D204" s="39" t="str">
        <f>IFERROR(VLOOKUP($B204,Impacts!$B$6:$T$54,3,FALSE)*'P3'!$C231,"")</f>
        <v/>
      </c>
      <c r="E204" s="39" t="str">
        <f>IFERROR(VLOOKUP($B204,Impacts!$B$6:$T$54,4,FALSE)*'P3'!$C231,"")</f>
        <v/>
      </c>
      <c r="F204" s="39" t="str">
        <f>IFERROR(VLOOKUP($B204,Impacts!$B$6:$T$54,5,FALSE)*'P3'!$C231,"")</f>
        <v/>
      </c>
      <c r="G204" s="39" t="str">
        <f>IFERROR(VLOOKUP($B204,Impacts!$B$6:$T$54,6,FALSE)*'P3'!$C231,"")</f>
        <v/>
      </c>
      <c r="H204" s="39" t="str">
        <f>IFERROR(VLOOKUP($B204,Impacts!$B$6:$T$54,7,FALSE)*'P3'!$C231,"")</f>
        <v/>
      </c>
      <c r="I204" s="39" t="str">
        <f>IFERROR(VLOOKUP($B204,Impacts!$B$6:$T$54,8,FALSE)*'P3'!$C231,"")</f>
        <v/>
      </c>
      <c r="J204" s="39" t="str">
        <f>IFERROR(VLOOKUP($B204,Impacts!$B$6:$T$54,9,FALSE)*'P3'!$C231,"")</f>
        <v/>
      </c>
      <c r="K204" s="39" t="str">
        <f>IFERROR(VLOOKUP($B204,Impacts!$B$6:$T$54,10,FALSE)*'P3'!$C231,"")</f>
        <v/>
      </c>
      <c r="L204" s="39" t="str">
        <f>IFERROR(VLOOKUP($B204,Impacts!$B$6:$T$54,11,FALSE)*'P3'!$C231,"")</f>
        <v/>
      </c>
      <c r="M204" s="39" t="str">
        <f>IFERROR(VLOOKUP($B204,Impacts!$B$6:$T$54,12,FALSE)*'P3'!$C231,"")</f>
        <v/>
      </c>
      <c r="N204" s="39" t="str">
        <f>IFERROR(VLOOKUP($B204,Impacts!$B$6:$T$54,13,FALSE)*'P3'!$C231,"")</f>
        <v/>
      </c>
      <c r="O204" s="39" t="str">
        <f>IFERROR(VLOOKUP($B204,Impacts!$B$6:$T$54,14,FALSE)*'P3'!$C231,"")</f>
        <v/>
      </c>
      <c r="P204" s="39" t="str">
        <f>IFERROR(VLOOKUP($B204,Impacts!$B$6:$T$54,15,FALSE)*'P3'!$C231,"")</f>
        <v/>
      </c>
      <c r="Q204" s="39" t="str">
        <f>IFERROR(VLOOKUP($B204,Impacts!$B$6:$T$54,16,FALSE)*'P3'!$C231,"")</f>
        <v/>
      </c>
      <c r="R204" s="39" t="str">
        <f>IFERROR(VLOOKUP($B204,Impacts!$B$6:$T$54,17,FALSE)*'P3'!$C231,"")</f>
        <v/>
      </c>
      <c r="S204" s="39" t="str">
        <f>IFERROR(VLOOKUP($B204,Impacts!$B$6:$T$54,18,FALSE)*'P3'!$C231,"")</f>
        <v/>
      </c>
      <c r="T204" s="39" t="str">
        <f>IFERROR(VLOOKUP($B204,Impacts!$B$6:$T$54,19,FALSE)*'P3'!$C231,"")</f>
        <v/>
      </c>
    </row>
    <row r="205" spans="2:20" hidden="1">
      <c r="B205" s="12" t="str">
        <f>'P3'!B232</f>
        <v>----</v>
      </c>
      <c r="C205" s="39" t="str">
        <f>IFERROR(VLOOKUP($B205,Impacts!$B$6:$T$54,2,FALSE)*'P3'!$C232,"")</f>
        <v/>
      </c>
      <c r="D205" s="39" t="str">
        <f>IFERROR(VLOOKUP($B205,Impacts!$B$6:$T$54,3,FALSE)*'P3'!$C232,"")</f>
        <v/>
      </c>
      <c r="E205" s="39" t="str">
        <f>IFERROR(VLOOKUP($B205,Impacts!$B$6:$T$54,4,FALSE)*'P3'!$C232,"")</f>
        <v/>
      </c>
      <c r="F205" s="39" t="str">
        <f>IFERROR(VLOOKUP($B205,Impacts!$B$6:$T$54,5,FALSE)*'P3'!$C232,"")</f>
        <v/>
      </c>
      <c r="G205" s="39" t="str">
        <f>IFERROR(VLOOKUP($B205,Impacts!$B$6:$T$54,6,FALSE)*'P3'!$C232,"")</f>
        <v/>
      </c>
      <c r="H205" s="39" t="str">
        <f>IFERROR(VLOOKUP($B205,Impacts!$B$6:$T$54,7,FALSE)*'P3'!$C232,"")</f>
        <v/>
      </c>
      <c r="I205" s="39" t="str">
        <f>IFERROR(VLOOKUP($B205,Impacts!$B$6:$T$54,8,FALSE)*'P3'!$C232,"")</f>
        <v/>
      </c>
      <c r="J205" s="39" t="str">
        <f>IFERROR(VLOOKUP($B205,Impacts!$B$6:$T$54,9,FALSE)*'P3'!$C232,"")</f>
        <v/>
      </c>
      <c r="K205" s="39" t="str">
        <f>IFERROR(VLOOKUP($B205,Impacts!$B$6:$T$54,10,FALSE)*'P3'!$C232,"")</f>
        <v/>
      </c>
      <c r="L205" s="39" t="str">
        <f>IFERROR(VLOOKUP($B205,Impacts!$B$6:$T$54,11,FALSE)*'P3'!$C232,"")</f>
        <v/>
      </c>
      <c r="M205" s="39" t="str">
        <f>IFERROR(VLOOKUP($B205,Impacts!$B$6:$T$54,12,FALSE)*'P3'!$C232,"")</f>
        <v/>
      </c>
      <c r="N205" s="39" t="str">
        <f>IFERROR(VLOOKUP($B205,Impacts!$B$6:$T$54,13,FALSE)*'P3'!$C232,"")</f>
        <v/>
      </c>
      <c r="O205" s="39" t="str">
        <f>IFERROR(VLOOKUP($B205,Impacts!$B$6:$T$54,14,FALSE)*'P3'!$C232,"")</f>
        <v/>
      </c>
      <c r="P205" s="39" t="str">
        <f>IFERROR(VLOOKUP($B205,Impacts!$B$6:$T$54,15,FALSE)*'P3'!$C232,"")</f>
        <v/>
      </c>
      <c r="Q205" s="39" t="str">
        <f>IFERROR(VLOOKUP($B205,Impacts!$B$6:$T$54,16,FALSE)*'P3'!$C232,"")</f>
        <v/>
      </c>
      <c r="R205" s="39" t="str">
        <f>IFERROR(VLOOKUP($B205,Impacts!$B$6:$T$54,17,FALSE)*'P3'!$C232,"")</f>
        <v/>
      </c>
      <c r="S205" s="39" t="str">
        <f>IFERROR(VLOOKUP($B205,Impacts!$B$6:$T$54,18,FALSE)*'P3'!$C232,"")</f>
        <v/>
      </c>
      <c r="T205" s="39" t="str">
        <f>IFERROR(VLOOKUP($B205,Impacts!$B$6:$T$54,19,FALSE)*'P3'!$C232,"")</f>
        <v/>
      </c>
    </row>
    <row r="206" spans="2:20" hidden="1">
      <c r="B206" s="12" t="str">
        <f>'P3'!B233</f>
        <v>----</v>
      </c>
      <c r="C206" s="39" t="str">
        <f>IFERROR(VLOOKUP($B206,Impacts!$B$6:$T$54,2,FALSE)*'P3'!$C233,"")</f>
        <v/>
      </c>
      <c r="D206" s="39" t="str">
        <f>IFERROR(VLOOKUP($B206,Impacts!$B$6:$T$54,3,FALSE)*'P3'!$C233,"")</f>
        <v/>
      </c>
      <c r="E206" s="39" t="str">
        <f>IFERROR(VLOOKUP($B206,Impacts!$B$6:$T$54,4,FALSE)*'P3'!$C233,"")</f>
        <v/>
      </c>
      <c r="F206" s="39" t="str">
        <f>IFERROR(VLOOKUP($B206,Impacts!$B$6:$T$54,5,FALSE)*'P3'!$C233,"")</f>
        <v/>
      </c>
      <c r="G206" s="39" t="str">
        <f>IFERROR(VLOOKUP($B206,Impacts!$B$6:$T$54,6,FALSE)*'P3'!$C233,"")</f>
        <v/>
      </c>
      <c r="H206" s="39" t="str">
        <f>IFERROR(VLOOKUP($B206,Impacts!$B$6:$T$54,7,FALSE)*'P3'!$C233,"")</f>
        <v/>
      </c>
      <c r="I206" s="39" t="str">
        <f>IFERROR(VLOOKUP($B206,Impacts!$B$6:$T$54,8,FALSE)*'P3'!$C233,"")</f>
        <v/>
      </c>
      <c r="J206" s="39" t="str">
        <f>IFERROR(VLOOKUP($B206,Impacts!$B$6:$T$54,9,FALSE)*'P3'!$C233,"")</f>
        <v/>
      </c>
      <c r="K206" s="39" t="str">
        <f>IFERROR(VLOOKUP($B206,Impacts!$B$6:$T$54,10,FALSE)*'P3'!$C233,"")</f>
        <v/>
      </c>
      <c r="L206" s="39" t="str">
        <f>IFERROR(VLOOKUP($B206,Impacts!$B$6:$T$54,11,FALSE)*'P3'!$C233,"")</f>
        <v/>
      </c>
      <c r="M206" s="39" t="str">
        <f>IFERROR(VLOOKUP($B206,Impacts!$B$6:$T$54,12,FALSE)*'P3'!$C233,"")</f>
        <v/>
      </c>
      <c r="N206" s="39" t="str">
        <f>IFERROR(VLOOKUP($B206,Impacts!$B$6:$T$54,13,FALSE)*'P3'!$C233,"")</f>
        <v/>
      </c>
      <c r="O206" s="39" t="str">
        <f>IFERROR(VLOOKUP($B206,Impacts!$B$6:$T$54,14,FALSE)*'P3'!$C233,"")</f>
        <v/>
      </c>
      <c r="P206" s="39" t="str">
        <f>IFERROR(VLOOKUP($B206,Impacts!$B$6:$T$54,15,FALSE)*'P3'!$C233,"")</f>
        <v/>
      </c>
      <c r="Q206" s="39" t="str">
        <f>IFERROR(VLOOKUP($B206,Impacts!$B$6:$T$54,16,FALSE)*'P3'!$C233,"")</f>
        <v/>
      </c>
      <c r="R206" s="39" t="str">
        <f>IFERROR(VLOOKUP($B206,Impacts!$B$6:$T$54,17,FALSE)*'P3'!$C233,"")</f>
        <v/>
      </c>
      <c r="S206" s="39" t="str">
        <f>IFERROR(VLOOKUP($B206,Impacts!$B$6:$T$54,18,FALSE)*'P3'!$C233,"")</f>
        <v/>
      </c>
      <c r="T206" s="39" t="str">
        <f>IFERROR(VLOOKUP($B206,Impacts!$B$6:$T$54,19,FALSE)*'P3'!$C233,"")</f>
        <v/>
      </c>
    </row>
    <row r="207" spans="2:20" hidden="1">
      <c r="B207" s="12" t="str">
        <f>'P3'!B234</f>
        <v>----</v>
      </c>
      <c r="C207" s="39" t="str">
        <f>IFERROR(VLOOKUP($B207,Impacts!$B$6:$T$54,2,FALSE)*'P3'!$C234,"")</f>
        <v/>
      </c>
      <c r="D207" s="39" t="str">
        <f>IFERROR(VLOOKUP($B207,Impacts!$B$6:$T$54,3,FALSE)*'P3'!$C234,"")</f>
        <v/>
      </c>
      <c r="E207" s="39" t="str">
        <f>IFERROR(VLOOKUP($B207,Impacts!$B$6:$T$54,4,FALSE)*'P3'!$C234,"")</f>
        <v/>
      </c>
      <c r="F207" s="39" t="str">
        <f>IFERROR(VLOOKUP($B207,Impacts!$B$6:$T$54,5,FALSE)*'P3'!$C234,"")</f>
        <v/>
      </c>
      <c r="G207" s="39" t="str">
        <f>IFERROR(VLOOKUP($B207,Impacts!$B$6:$T$54,6,FALSE)*'P3'!$C234,"")</f>
        <v/>
      </c>
      <c r="H207" s="39" t="str">
        <f>IFERROR(VLOOKUP($B207,Impacts!$B$6:$T$54,7,FALSE)*'P3'!$C234,"")</f>
        <v/>
      </c>
      <c r="I207" s="39" t="str">
        <f>IFERROR(VLOOKUP($B207,Impacts!$B$6:$T$54,8,FALSE)*'P3'!$C234,"")</f>
        <v/>
      </c>
      <c r="J207" s="39" t="str">
        <f>IFERROR(VLOOKUP($B207,Impacts!$B$6:$T$54,9,FALSE)*'P3'!$C234,"")</f>
        <v/>
      </c>
      <c r="K207" s="39" t="str">
        <f>IFERROR(VLOOKUP($B207,Impacts!$B$6:$T$54,10,FALSE)*'P3'!$C234,"")</f>
        <v/>
      </c>
      <c r="L207" s="39" t="str">
        <f>IFERROR(VLOOKUP($B207,Impacts!$B$6:$T$54,11,FALSE)*'P3'!$C234,"")</f>
        <v/>
      </c>
      <c r="M207" s="39" t="str">
        <f>IFERROR(VLOOKUP($B207,Impacts!$B$6:$T$54,12,FALSE)*'P3'!$C234,"")</f>
        <v/>
      </c>
      <c r="N207" s="39" t="str">
        <f>IFERROR(VLOOKUP($B207,Impacts!$B$6:$T$54,13,FALSE)*'P3'!$C234,"")</f>
        <v/>
      </c>
      <c r="O207" s="39" t="str">
        <f>IFERROR(VLOOKUP($B207,Impacts!$B$6:$T$54,14,FALSE)*'P3'!$C234,"")</f>
        <v/>
      </c>
      <c r="P207" s="39" t="str">
        <f>IFERROR(VLOOKUP($B207,Impacts!$B$6:$T$54,15,FALSE)*'P3'!$C234,"")</f>
        <v/>
      </c>
      <c r="Q207" s="39" t="str">
        <f>IFERROR(VLOOKUP($B207,Impacts!$B$6:$T$54,16,FALSE)*'P3'!$C234,"")</f>
        <v/>
      </c>
      <c r="R207" s="39" t="str">
        <f>IFERROR(VLOOKUP($B207,Impacts!$B$6:$T$54,17,FALSE)*'P3'!$C234,"")</f>
        <v/>
      </c>
      <c r="S207" s="39" t="str">
        <f>IFERROR(VLOOKUP($B207,Impacts!$B$6:$T$54,18,FALSE)*'P3'!$C234,"")</f>
        <v/>
      </c>
      <c r="T207" s="39" t="str">
        <f>IFERROR(VLOOKUP($B207,Impacts!$B$6:$T$54,19,FALSE)*'P3'!$C234,"")</f>
        <v/>
      </c>
    </row>
    <row r="208" spans="2:20" hidden="1">
      <c r="B208" s="12" t="str">
        <f>'P3'!B235</f>
        <v>----</v>
      </c>
      <c r="C208" s="39" t="str">
        <f>IFERROR(VLOOKUP($B208,Impacts!$B$6:$T$54,2,FALSE)*'P3'!$C235,"")</f>
        <v/>
      </c>
      <c r="D208" s="39" t="str">
        <f>IFERROR(VLOOKUP($B208,Impacts!$B$6:$T$54,3,FALSE)*'P3'!$C235,"")</f>
        <v/>
      </c>
      <c r="E208" s="39" t="str">
        <f>IFERROR(VLOOKUP($B208,Impacts!$B$6:$T$54,4,FALSE)*'P3'!$C235,"")</f>
        <v/>
      </c>
      <c r="F208" s="39" t="str">
        <f>IFERROR(VLOOKUP($B208,Impacts!$B$6:$T$54,5,FALSE)*'P3'!$C235,"")</f>
        <v/>
      </c>
      <c r="G208" s="39" t="str">
        <f>IFERROR(VLOOKUP($B208,Impacts!$B$6:$T$54,6,FALSE)*'P3'!$C235,"")</f>
        <v/>
      </c>
      <c r="H208" s="39" t="str">
        <f>IFERROR(VLOOKUP($B208,Impacts!$B$6:$T$54,7,FALSE)*'P3'!$C235,"")</f>
        <v/>
      </c>
      <c r="I208" s="39" t="str">
        <f>IFERROR(VLOOKUP($B208,Impacts!$B$6:$T$54,8,FALSE)*'P3'!$C235,"")</f>
        <v/>
      </c>
      <c r="J208" s="39" t="str">
        <f>IFERROR(VLOOKUP($B208,Impacts!$B$6:$T$54,9,FALSE)*'P3'!$C235,"")</f>
        <v/>
      </c>
      <c r="K208" s="39" t="str">
        <f>IFERROR(VLOOKUP($B208,Impacts!$B$6:$T$54,10,FALSE)*'P3'!$C235,"")</f>
        <v/>
      </c>
      <c r="L208" s="39" t="str">
        <f>IFERROR(VLOOKUP($B208,Impacts!$B$6:$T$54,11,FALSE)*'P3'!$C235,"")</f>
        <v/>
      </c>
      <c r="M208" s="39" t="str">
        <f>IFERROR(VLOOKUP($B208,Impacts!$B$6:$T$54,12,FALSE)*'P3'!$C235,"")</f>
        <v/>
      </c>
      <c r="N208" s="39" t="str">
        <f>IFERROR(VLOOKUP($B208,Impacts!$B$6:$T$54,13,FALSE)*'P3'!$C235,"")</f>
        <v/>
      </c>
      <c r="O208" s="39" t="str">
        <f>IFERROR(VLOOKUP($B208,Impacts!$B$6:$T$54,14,FALSE)*'P3'!$C235,"")</f>
        <v/>
      </c>
      <c r="P208" s="39" t="str">
        <f>IFERROR(VLOOKUP($B208,Impacts!$B$6:$T$54,15,FALSE)*'P3'!$C235,"")</f>
        <v/>
      </c>
      <c r="Q208" s="39" t="str">
        <f>IFERROR(VLOOKUP($B208,Impacts!$B$6:$T$54,16,FALSE)*'P3'!$C235,"")</f>
        <v/>
      </c>
      <c r="R208" s="39" t="str">
        <f>IFERROR(VLOOKUP($B208,Impacts!$B$6:$T$54,17,FALSE)*'P3'!$C235,"")</f>
        <v/>
      </c>
      <c r="S208" s="39" t="str">
        <f>IFERROR(VLOOKUP($B208,Impacts!$B$6:$T$54,18,FALSE)*'P3'!$C235,"")</f>
        <v/>
      </c>
      <c r="T208" s="39" t="str">
        <f>IFERROR(VLOOKUP($B208,Impacts!$B$6:$T$54,19,FALSE)*'P3'!$C235,"")</f>
        <v/>
      </c>
    </row>
    <row r="209" spans="2:20" hidden="1">
      <c r="B209" s="12" t="str">
        <f>'P3'!B236</f>
        <v>----</v>
      </c>
      <c r="C209" s="39" t="str">
        <f>IFERROR(VLOOKUP($B209,Impacts!$B$6:$T$54,2,FALSE)*'P3'!$C236,"")</f>
        <v/>
      </c>
      <c r="D209" s="39" t="str">
        <f>IFERROR(VLOOKUP($B209,Impacts!$B$6:$T$54,3,FALSE)*'P3'!$C236,"")</f>
        <v/>
      </c>
      <c r="E209" s="39" t="str">
        <f>IFERROR(VLOOKUP($B209,Impacts!$B$6:$T$54,4,FALSE)*'P3'!$C236,"")</f>
        <v/>
      </c>
      <c r="F209" s="39" t="str">
        <f>IFERROR(VLOOKUP($B209,Impacts!$B$6:$T$54,5,FALSE)*'P3'!$C236,"")</f>
        <v/>
      </c>
      <c r="G209" s="39" t="str">
        <f>IFERROR(VLOOKUP($B209,Impacts!$B$6:$T$54,6,FALSE)*'P3'!$C236,"")</f>
        <v/>
      </c>
      <c r="H209" s="39" t="str">
        <f>IFERROR(VLOOKUP($B209,Impacts!$B$6:$T$54,7,FALSE)*'P3'!$C236,"")</f>
        <v/>
      </c>
      <c r="I209" s="39" t="str">
        <f>IFERROR(VLOOKUP($B209,Impacts!$B$6:$T$54,8,FALSE)*'P3'!$C236,"")</f>
        <v/>
      </c>
      <c r="J209" s="39" t="str">
        <f>IFERROR(VLOOKUP($B209,Impacts!$B$6:$T$54,9,FALSE)*'P3'!$C236,"")</f>
        <v/>
      </c>
      <c r="K209" s="39" t="str">
        <f>IFERROR(VLOOKUP($B209,Impacts!$B$6:$T$54,10,FALSE)*'P3'!$C236,"")</f>
        <v/>
      </c>
      <c r="L209" s="39" t="str">
        <f>IFERROR(VLOOKUP($B209,Impacts!$B$6:$T$54,11,FALSE)*'P3'!$C236,"")</f>
        <v/>
      </c>
      <c r="M209" s="39" t="str">
        <f>IFERROR(VLOOKUP($B209,Impacts!$B$6:$T$54,12,FALSE)*'P3'!$C236,"")</f>
        <v/>
      </c>
      <c r="N209" s="39" t="str">
        <f>IFERROR(VLOOKUP($B209,Impacts!$B$6:$T$54,13,FALSE)*'P3'!$C236,"")</f>
        <v/>
      </c>
      <c r="O209" s="39" t="str">
        <f>IFERROR(VLOOKUP($B209,Impacts!$B$6:$T$54,14,FALSE)*'P3'!$C236,"")</f>
        <v/>
      </c>
      <c r="P209" s="39" t="str">
        <f>IFERROR(VLOOKUP($B209,Impacts!$B$6:$T$54,15,FALSE)*'P3'!$C236,"")</f>
        <v/>
      </c>
      <c r="Q209" s="39" t="str">
        <f>IFERROR(VLOOKUP($B209,Impacts!$B$6:$T$54,16,FALSE)*'P3'!$C236,"")</f>
        <v/>
      </c>
      <c r="R209" s="39" t="str">
        <f>IFERROR(VLOOKUP($B209,Impacts!$B$6:$T$54,17,FALSE)*'P3'!$C236,"")</f>
        <v/>
      </c>
      <c r="S209" s="39" t="str">
        <f>IFERROR(VLOOKUP($B209,Impacts!$B$6:$T$54,18,FALSE)*'P3'!$C236,"")</f>
        <v/>
      </c>
      <c r="T209" s="39" t="str">
        <f>IFERROR(VLOOKUP($B209,Impacts!$B$6:$T$54,19,FALSE)*'P3'!$C236,"")</f>
        <v/>
      </c>
    </row>
    <row r="210" spans="2:20" hidden="1">
      <c r="B210" s="12" t="str">
        <f>'P3'!B237</f>
        <v>----</v>
      </c>
      <c r="C210" s="39" t="str">
        <f>IFERROR(VLOOKUP($B210,Impacts!$B$6:$T$54,2,FALSE)*'P3'!$C237,"")</f>
        <v/>
      </c>
      <c r="D210" s="39" t="str">
        <f>IFERROR(VLOOKUP($B210,Impacts!$B$6:$T$54,3,FALSE)*'P3'!$C237,"")</f>
        <v/>
      </c>
      <c r="E210" s="39" t="str">
        <f>IFERROR(VLOOKUP($B210,Impacts!$B$6:$T$54,4,FALSE)*'P3'!$C237,"")</f>
        <v/>
      </c>
      <c r="F210" s="39" t="str">
        <f>IFERROR(VLOOKUP($B210,Impacts!$B$6:$T$54,5,FALSE)*'P3'!$C237,"")</f>
        <v/>
      </c>
      <c r="G210" s="39" t="str">
        <f>IFERROR(VLOOKUP($B210,Impacts!$B$6:$T$54,6,FALSE)*'P3'!$C237,"")</f>
        <v/>
      </c>
      <c r="H210" s="39" t="str">
        <f>IFERROR(VLOOKUP($B210,Impacts!$B$6:$T$54,7,FALSE)*'P3'!$C237,"")</f>
        <v/>
      </c>
      <c r="I210" s="39" t="str">
        <f>IFERROR(VLOOKUP($B210,Impacts!$B$6:$T$54,8,FALSE)*'P3'!$C237,"")</f>
        <v/>
      </c>
      <c r="J210" s="39" t="str">
        <f>IFERROR(VLOOKUP($B210,Impacts!$B$6:$T$54,9,FALSE)*'P3'!$C237,"")</f>
        <v/>
      </c>
      <c r="K210" s="39" t="str">
        <f>IFERROR(VLOOKUP($B210,Impacts!$B$6:$T$54,10,FALSE)*'P3'!$C237,"")</f>
        <v/>
      </c>
      <c r="L210" s="39" t="str">
        <f>IFERROR(VLOOKUP($B210,Impacts!$B$6:$T$54,11,FALSE)*'P3'!$C237,"")</f>
        <v/>
      </c>
      <c r="M210" s="39" t="str">
        <f>IFERROR(VLOOKUP($B210,Impacts!$B$6:$T$54,12,FALSE)*'P3'!$C237,"")</f>
        <v/>
      </c>
      <c r="N210" s="39" t="str">
        <f>IFERROR(VLOOKUP($B210,Impacts!$B$6:$T$54,13,FALSE)*'P3'!$C237,"")</f>
        <v/>
      </c>
      <c r="O210" s="39" t="str">
        <f>IFERROR(VLOOKUP($B210,Impacts!$B$6:$T$54,14,FALSE)*'P3'!$C237,"")</f>
        <v/>
      </c>
      <c r="P210" s="39" t="str">
        <f>IFERROR(VLOOKUP($B210,Impacts!$B$6:$T$54,15,FALSE)*'P3'!$C237,"")</f>
        <v/>
      </c>
      <c r="Q210" s="39" t="str">
        <f>IFERROR(VLOOKUP($B210,Impacts!$B$6:$T$54,16,FALSE)*'P3'!$C237,"")</f>
        <v/>
      </c>
      <c r="R210" s="39" t="str">
        <f>IFERROR(VLOOKUP($B210,Impacts!$B$6:$T$54,17,FALSE)*'P3'!$C237,"")</f>
        <v/>
      </c>
      <c r="S210" s="39" t="str">
        <f>IFERROR(VLOOKUP($B210,Impacts!$B$6:$T$54,18,FALSE)*'P3'!$C237,"")</f>
        <v/>
      </c>
      <c r="T210" s="39" t="str">
        <f>IFERROR(VLOOKUP($B210,Impacts!$B$6:$T$54,19,FALSE)*'P3'!$C237,"")</f>
        <v/>
      </c>
    </row>
    <row r="211" spans="2:20" hidden="1">
      <c r="B211" s="12" t="str">
        <f>'P3'!B238</f>
        <v>----</v>
      </c>
      <c r="C211" s="39" t="str">
        <f>IFERROR(VLOOKUP($B211,Impacts!$B$6:$T$54,2,FALSE)*'P3'!$C238,"")</f>
        <v/>
      </c>
      <c r="D211" s="39" t="str">
        <f>IFERROR(VLOOKUP($B211,Impacts!$B$6:$T$54,3,FALSE)*'P3'!$C238,"")</f>
        <v/>
      </c>
      <c r="E211" s="39" t="str">
        <f>IFERROR(VLOOKUP($B211,Impacts!$B$6:$T$54,4,FALSE)*'P3'!$C238,"")</f>
        <v/>
      </c>
      <c r="F211" s="39" t="str">
        <f>IFERROR(VLOOKUP($B211,Impacts!$B$6:$T$54,5,FALSE)*'P3'!$C238,"")</f>
        <v/>
      </c>
      <c r="G211" s="39" t="str">
        <f>IFERROR(VLOOKUP($B211,Impacts!$B$6:$T$54,6,FALSE)*'P3'!$C238,"")</f>
        <v/>
      </c>
      <c r="H211" s="39" t="str">
        <f>IFERROR(VLOOKUP($B211,Impacts!$B$6:$T$54,7,FALSE)*'P3'!$C238,"")</f>
        <v/>
      </c>
      <c r="I211" s="39" t="str">
        <f>IFERROR(VLOOKUP($B211,Impacts!$B$6:$T$54,8,FALSE)*'P3'!$C238,"")</f>
        <v/>
      </c>
      <c r="J211" s="39" t="str">
        <f>IFERROR(VLOOKUP($B211,Impacts!$B$6:$T$54,9,FALSE)*'P3'!$C238,"")</f>
        <v/>
      </c>
      <c r="K211" s="39" t="str">
        <f>IFERROR(VLOOKUP($B211,Impacts!$B$6:$T$54,10,FALSE)*'P3'!$C238,"")</f>
        <v/>
      </c>
      <c r="L211" s="39" t="str">
        <f>IFERROR(VLOOKUP($B211,Impacts!$B$6:$T$54,11,FALSE)*'P3'!$C238,"")</f>
        <v/>
      </c>
      <c r="M211" s="39" t="str">
        <f>IFERROR(VLOOKUP($B211,Impacts!$B$6:$T$54,12,FALSE)*'P3'!$C238,"")</f>
        <v/>
      </c>
      <c r="N211" s="39" t="str">
        <f>IFERROR(VLOOKUP($B211,Impacts!$B$6:$T$54,13,FALSE)*'P3'!$C238,"")</f>
        <v/>
      </c>
      <c r="O211" s="39" t="str">
        <f>IFERROR(VLOOKUP($B211,Impacts!$B$6:$T$54,14,FALSE)*'P3'!$C238,"")</f>
        <v/>
      </c>
      <c r="P211" s="39" t="str">
        <f>IFERROR(VLOOKUP($B211,Impacts!$B$6:$T$54,15,FALSE)*'P3'!$C238,"")</f>
        <v/>
      </c>
      <c r="Q211" s="39" t="str">
        <f>IFERROR(VLOOKUP($B211,Impacts!$B$6:$T$54,16,FALSE)*'P3'!$C238,"")</f>
        <v/>
      </c>
      <c r="R211" s="39" t="str">
        <f>IFERROR(VLOOKUP($B211,Impacts!$B$6:$T$54,17,FALSE)*'P3'!$C238,"")</f>
        <v/>
      </c>
      <c r="S211" s="39" t="str">
        <f>IFERROR(VLOOKUP($B211,Impacts!$B$6:$T$54,18,FALSE)*'P3'!$C238,"")</f>
        <v/>
      </c>
      <c r="T211" s="39" t="str">
        <f>IFERROR(VLOOKUP($B211,Impacts!$B$6:$T$54,19,FALSE)*'P3'!$C238,"")</f>
        <v/>
      </c>
    </row>
    <row r="212" spans="2:20" hidden="1">
      <c r="B212" s="12" t="str">
        <f>'P3'!B239</f>
        <v>----</v>
      </c>
      <c r="C212" s="39" t="str">
        <f>IFERROR(VLOOKUP($B212,Impacts!$B$6:$T$54,2,FALSE)*'P3'!$C239,"")</f>
        <v/>
      </c>
      <c r="D212" s="39" t="str">
        <f>IFERROR(VLOOKUP($B212,Impacts!$B$6:$T$54,3,FALSE)*'P3'!$C239,"")</f>
        <v/>
      </c>
      <c r="E212" s="39" t="str">
        <f>IFERROR(VLOOKUP($B212,Impacts!$B$6:$T$54,4,FALSE)*'P3'!$C239,"")</f>
        <v/>
      </c>
      <c r="F212" s="39" t="str">
        <f>IFERROR(VLOOKUP($B212,Impacts!$B$6:$T$54,5,FALSE)*'P3'!$C239,"")</f>
        <v/>
      </c>
      <c r="G212" s="39" t="str">
        <f>IFERROR(VLOOKUP($B212,Impacts!$B$6:$T$54,6,FALSE)*'P3'!$C239,"")</f>
        <v/>
      </c>
      <c r="H212" s="39" t="str">
        <f>IFERROR(VLOOKUP($B212,Impacts!$B$6:$T$54,7,FALSE)*'P3'!$C239,"")</f>
        <v/>
      </c>
      <c r="I212" s="39" t="str">
        <f>IFERROR(VLOOKUP($B212,Impacts!$B$6:$T$54,8,FALSE)*'P3'!$C239,"")</f>
        <v/>
      </c>
      <c r="J212" s="39" t="str">
        <f>IFERROR(VLOOKUP($B212,Impacts!$B$6:$T$54,9,FALSE)*'P3'!$C239,"")</f>
        <v/>
      </c>
      <c r="K212" s="39" t="str">
        <f>IFERROR(VLOOKUP($B212,Impacts!$B$6:$T$54,10,FALSE)*'P3'!$C239,"")</f>
        <v/>
      </c>
      <c r="L212" s="39" t="str">
        <f>IFERROR(VLOOKUP($B212,Impacts!$B$6:$T$54,11,FALSE)*'P3'!$C239,"")</f>
        <v/>
      </c>
      <c r="M212" s="39" t="str">
        <f>IFERROR(VLOOKUP($B212,Impacts!$B$6:$T$54,12,FALSE)*'P3'!$C239,"")</f>
        <v/>
      </c>
      <c r="N212" s="39" t="str">
        <f>IFERROR(VLOOKUP($B212,Impacts!$B$6:$T$54,13,FALSE)*'P3'!$C239,"")</f>
        <v/>
      </c>
      <c r="O212" s="39" t="str">
        <f>IFERROR(VLOOKUP($B212,Impacts!$B$6:$T$54,14,FALSE)*'P3'!$C239,"")</f>
        <v/>
      </c>
      <c r="P212" s="39" t="str">
        <f>IFERROR(VLOOKUP($B212,Impacts!$B$6:$T$54,15,FALSE)*'P3'!$C239,"")</f>
        <v/>
      </c>
      <c r="Q212" s="39" t="str">
        <f>IFERROR(VLOOKUP($B212,Impacts!$B$6:$T$54,16,FALSE)*'P3'!$C239,"")</f>
        <v/>
      </c>
      <c r="R212" s="39" t="str">
        <f>IFERROR(VLOOKUP($B212,Impacts!$B$6:$T$54,17,FALSE)*'P3'!$C239,"")</f>
        <v/>
      </c>
      <c r="S212" s="39" t="str">
        <f>IFERROR(VLOOKUP($B212,Impacts!$B$6:$T$54,18,FALSE)*'P3'!$C239,"")</f>
        <v/>
      </c>
      <c r="T212" s="39" t="str">
        <f>IFERROR(VLOOKUP($B212,Impacts!$B$6:$T$54,19,FALSE)*'P3'!$C239,"")</f>
        <v/>
      </c>
    </row>
    <row r="213" spans="2:20" hidden="1">
      <c r="B213" s="12" t="str">
        <f>'P3'!B240</f>
        <v>----</v>
      </c>
      <c r="C213" s="39" t="str">
        <f>IFERROR(VLOOKUP($B213,Impacts!$B$6:$T$54,2,FALSE)*'P3'!$C240,"")</f>
        <v/>
      </c>
      <c r="D213" s="39" t="str">
        <f>IFERROR(VLOOKUP($B213,Impacts!$B$6:$T$54,3,FALSE)*'P3'!$C240,"")</f>
        <v/>
      </c>
      <c r="E213" s="39" t="str">
        <f>IFERROR(VLOOKUP($B213,Impacts!$B$6:$T$54,4,FALSE)*'P3'!$C240,"")</f>
        <v/>
      </c>
      <c r="F213" s="39" t="str">
        <f>IFERROR(VLOOKUP($B213,Impacts!$B$6:$T$54,5,FALSE)*'P3'!$C240,"")</f>
        <v/>
      </c>
      <c r="G213" s="39" t="str">
        <f>IFERROR(VLOOKUP($B213,Impacts!$B$6:$T$54,6,FALSE)*'P3'!$C240,"")</f>
        <v/>
      </c>
      <c r="H213" s="39" t="str">
        <f>IFERROR(VLOOKUP($B213,Impacts!$B$6:$T$54,7,FALSE)*'P3'!$C240,"")</f>
        <v/>
      </c>
      <c r="I213" s="39" t="str">
        <f>IFERROR(VLOOKUP($B213,Impacts!$B$6:$T$54,8,FALSE)*'P3'!$C240,"")</f>
        <v/>
      </c>
      <c r="J213" s="39" t="str">
        <f>IFERROR(VLOOKUP($B213,Impacts!$B$6:$T$54,9,FALSE)*'P3'!$C240,"")</f>
        <v/>
      </c>
      <c r="K213" s="39" t="str">
        <f>IFERROR(VLOOKUP($B213,Impacts!$B$6:$T$54,10,FALSE)*'P3'!$C240,"")</f>
        <v/>
      </c>
      <c r="L213" s="39" t="str">
        <f>IFERROR(VLOOKUP($B213,Impacts!$B$6:$T$54,11,FALSE)*'P3'!$C240,"")</f>
        <v/>
      </c>
      <c r="M213" s="39" t="str">
        <f>IFERROR(VLOOKUP($B213,Impacts!$B$6:$T$54,12,FALSE)*'P3'!$C240,"")</f>
        <v/>
      </c>
      <c r="N213" s="39" t="str">
        <f>IFERROR(VLOOKUP($B213,Impacts!$B$6:$T$54,13,FALSE)*'P3'!$C240,"")</f>
        <v/>
      </c>
      <c r="O213" s="39" t="str">
        <f>IFERROR(VLOOKUP($B213,Impacts!$B$6:$T$54,14,FALSE)*'P3'!$C240,"")</f>
        <v/>
      </c>
      <c r="P213" s="39" t="str">
        <f>IFERROR(VLOOKUP($B213,Impacts!$B$6:$T$54,15,FALSE)*'P3'!$C240,"")</f>
        <v/>
      </c>
      <c r="Q213" s="39" t="str">
        <f>IFERROR(VLOOKUP($B213,Impacts!$B$6:$T$54,16,FALSE)*'P3'!$C240,"")</f>
        <v/>
      </c>
      <c r="R213" s="39" t="str">
        <f>IFERROR(VLOOKUP($B213,Impacts!$B$6:$T$54,17,FALSE)*'P3'!$C240,"")</f>
        <v/>
      </c>
      <c r="S213" s="39" t="str">
        <f>IFERROR(VLOOKUP($B213,Impacts!$B$6:$T$54,18,FALSE)*'P3'!$C240,"")</f>
        <v/>
      </c>
      <c r="T213" s="39" t="str">
        <f>IFERROR(VLOOKUP($B213,Impacts!$B$6:$T$54,19,FALSE)*'P3'!$C240,"")</f>
        <v/>
      </c>
    </row>
    <row r="214" spans="2:20" hidden="1">
      <c r="B214" s="12" t="str">
        <f>'P3'!B241</f>
        <v>----</v>
      </c>
      <c r="C214" s="39" t="str">
        <f>IFERROR(VLOOKUP($B214,Impacts!$B$6:$T$54,2,FALSE)*'P3'!$C241,"")</f>
        <v/>
      </c>
      <c r="D214" s="39" t="str">
        <f>IFERROR(VLOOKUP($B214,Impacts!$B$6:$T$54,3,FALSE)*'P3'!$C241,"")</f>
        <v/>
      </c>
      <c r="E214" s="39" t="str">
        <f>IFERROR(VLOOKUP($B214,Impacts!$B$6:$T$54,4,FALSE)*'P3'!$C241,"")</f>
        <v/>
      </c>
      <c r="F214" s="39" t="str">
        <f>IFERROR(VLOOKUP($B214,Impacts!$B$6:$T$54,5,FALSE)*'P3'!$C241,"")</f>
        <v/>
      </c>
      <c r="G214" s="39" t="str">
        <f>IFERROR(VLOOKUP($B214,Impacts!$B$6:$T$54,6,FALSE)*'P3'!$C241,"")</f>
        <v/>
      </c>
      <c r="H214" s="39" t="str">
        <f>IFERROR(VLOOKUP($B214,Impacts!$B$6:$T$54,7,FALSE)*'P3'!$C241,"")</f>
        <v/>
      </c>
      <c r="I214" s="39" t="str">
        <f>IFERROR(VLOOKUP($B214,Impacts!$B$6:$T$54,8,FALSE)*'P3'!$C241,"")</f>
        <v/>
      </c>
      <c r="J214" s="39" t="str">
        <f>IFERROR(VLOOKUP($B214,Impacts!$B$6:$T$54,9,FALSE)*'P3'!$C241,"")</f>
        <v/>
      </c>
      <c r="K214" s="39" t="str">
        <f>IFERROR(VLOOKUP($B214,Impacts!$B$6:$T$54,10,FALSE)*'P3'!$C241,"")</f>
        <v/>
      </c>
      <c r="L214" s="39" t="str">
        <f>IFERROR(VLOOKUP($B214,Impacts!$B$6:$T$54,11,FALSE)*'P3'!$C241,"")</f>
        <v/>
      </c>
      <c r="M214" s="39" t="str">
        <f>IFERROR(VLOOKUP($B214,Impacts!$B$6:$T$54,12,FALSE)*'P3'!$C241,"")</f>
        <v/>
      </c>
      <c r="N214" s="39" t="str">
        <f>IFERROR(VLOOKUP($B214,Impacts!$B$6:$T$54,13,FALSE)*'P3'!$C241,"")</f>
        <v/>
      </c>
      <c r="O214" s="39" t="str">
        <f>IFERROR(VLOOKUP($B214,Impacts!$B$6:$T$54,14,FALSE)*'P3'!$C241,"")</f>
        <v/>
      </c>
      <c r="P214" s="39" t="str">
        <f>IFERROR(VLOOKUP($B214,Impacts!$B$6:$T$54,15,FALSE)*'P3'!$C241,"")</f>
        <v/>
      </c>
      <c r="Q214" s="39" t="str">
        <f>IFERROR(VLOOKUP($B214,Impacts!$B$6:$T$54,16,FALSE)*'P3'!$C241,"")</f>
        <v/>
      </c>
      <c r="R214" s="39" t="str">
        <f>IFERROR(VLOOKUP($B214,Impacts!$B$6:$T$54,17,FALSE)*'P3'!$C241,"")</f>
        <v/>
      </c>
      <c r="S214" s="39" t="str">
        <f>IFERROR(VLOOKUP($B214,Impacts!$B$6:$T$54,18,FALSE)*'P3'!$C241,"")</f>
        <v/>
      </c>
      <c r="T214" s="39" t="str">
        <f>IFERROR(VLOOKUP($B214,Impacts!$B$6:$T$54,19,FALSE)*'P3'!$C241,"")</f>
        <v/>
      </c>
    </row>
    <row r="215" spans="2:20" hidden="1">
      <c r="B215" s="12" t="str">
        <f>'P3'!B242</f>
        <v>----</v>
      </c>
      <c r="C215" s="39" t="str">
        <f>IFERROR(VLOOKUP($B215,Impacts!$B$6:$T$54,2,FALSE)*'P3'!$C242,"")</f>
        <v/>
      </c>
      <c r="D215" s="39" t="str">
        <f>IFERROR(VLOOKUP($B215,Impacts!$B$6:$T$54,3,FALSE)*'P3'!$C242,"")</f>
        <v/>
      </c>
      <c r="E215" s="39" t="str">
        <f>IFERROR(VLOOKUP($B215,Impacts!$B$6:$T$54,4,FALSE)*'P3'!$C242,"")</f>
        <v/>
      </c>
      <c r="F215" s="39" t="str">
        <f>IFERROR(VLOOKUP($B215,Impacts!$B$6:$T$54,5,FALSE)*'P3'!$C242,"")</f>
        <v/>
      </c>
      <c r="G215" s="39" t="str">
        <f>IFERROR(VLOOKUP($B215,Impacts!$B$6:$T$54,6,FALSE)*'P3'!$C242,"")</f>
        <v/>
      </c>
      <c r="H215" s="39" t="str">
        <f>IFERROR(VLOOKUP($B215,Impacts!$B$6:$T$54,7,FALSE)*'P3'!$C242,"")</f>
        <v/>
      </c>
      <c r="I215" s="39" t="str">
        <f>IFERROR(VLOOKUP($B215,Impacts!$B$6:$T$54,8,FALSE)*'P3'!$C242,"")</f>
        <v/>
      </c>
      <c r="J215" s="39" t="str">
        <f>IFERROR(VLOOKUP($B215,Impacts!$B$6:$T$54,9,FALSE)*'P3'!$C242,"")</f>
        <v/>
      </c>
      <c r="K215" s="39" t="str">
        <f>IFERROR(VLOOKUP($B215,Impacts!$B$6:$T$54,10,FALSE)*'P3'!$C242,"")</f>
        <v/>
      </c>
      <c r="L215" s="39" t="str">
        <f>IFERROR(VLOOKUP($B215,Impacts!$B$6:$T$54,11,FALSE)*'P3'!$C242,"")</f>
        <v/>
      </c>
      <c r="M215" s="39" t="str">
        <f>IFERROR(VLOOKUP($B215,Impacts!$B$6:$T$54,12,FALSE)*'P3'!$C242,"")</f>
        <v/>
      </c>
      <c r="N215" s="39" t="str">
        <f>IFERROR(VLOOKUP($B215,Impacts!$B$6:$T$54,13,FALSE)*'P3'!$C242,"")</f>
        <v/>
      </c>
      <c r="O215" s="39" t="str">
        <f>IFERROR(VLOOKUP($B215,Impacts!$B$6:$T$54,14,FALSE)*'P3'!$C242,"")</f>
        <v/>
      </c>
      <c r="P215" s="39" t="str">
        <f>IFERROR(VLOOKUP($B215,Impacts!$B$6:$T$54,15,FALSE)*'P3'!$C242,"")</f>
        <v/>
      </c>
      <c r="Q215" s="39" t="str">
        <f>IFERROR(VLOOKUP($B215,Impacts!$B$6:$T$54,16,FALSE)*'P3'!$C242,"")</f>
        <v/>
      </c>
      <c r="R215" s="39" t="str">
        <f>IFERROR(VLOOKUP($B215,Impacts!$B$6:$T$54,17,FALSE)*'P3'!$C242,"")</f>
        <v/>
      </c>
      <c r="S215" s="39" t="str">
        <f>IFERROR(VLOOKUP($B215,Impacts!$B$6:$T$54,18,FALSE)*'P3'!$C242,"")</f>
        <v/>
      </c>
      <c r="T215" s="39" t="str">
        <f>IFERROR(VLOOKUP($B215,Impacts!$B$6:$T$54,19,FALSE)*'P3'!$C242,"")</f>
        <v/>
      </c>
    </row>
    <row r="216" spans="2:20" hidden="1">
      <c r="B216" s="12" t="str">
        <f>'P3'!B243</f>
        <v>----</v>
      </c>
      <c r="C216" s="39" t="str">
        <f>IFERROR(VLOOKUP($B216,Impacts!$B$6:$T$54,2,FALSE)*'P3'!$C243,"")</f>
        <v/>
      </c>
      <c r="D216" s="39" t="str">
        <f>IFERROR(VLOOKUP($B216,Impacts!$B$6:$T$54,3,FALSE)*'P3'!$C243,"")</f>
        <v/>
      </c>
      <c r="E216" s="39" t="str">
        <f>IFERROR(VLOOKUP($B216,Impacts!$B$6:$T$54,4,FALSE)*'P3'!$C243,"")</f>
        <v/>
      </c>
      <c r="F216" s="39" t="str">
        <f>IFERROR(VLOOKUP($B216,Impacts!$B$6:$T$54,5,FALSE)*'P3'!$C243,"")</f>
        <v/>
      </c>
      <c r="G216" s="39" t="str">
        <f>IFERROR(VLOOKUP($B216,Impacts!$B$6:$T$54,6,FALSE)*'P3'!$C243,"")</f>
        <v/>
      </c>
      <c r="H216" s="39" t="str">
        <f>IFERROR(VLOOKUP($B216,Impacts!$B$6:$T$54,7,FALSE)*'P3'!$C243,"")</f>
        <v/>
      </c>
      <c r="I216" s="39" t="str">
        <f>IFERROR(VLOOKUP($B216,Impacts!$B$6:$T$54,8,FALSE)*'P3'!$C243,"")</f>
        <v/>
      </c>
      <c r="J216" s="39" t="str">
        <f>IFERROR(VLOOKUP($B216,Impacts!$B$6:$T$54,9,FALSE)*'P3'!$C243,"")</f>
        <v/>
      </c>
      <c r="K216" s="39" t="str">
        <f>IFERROR(VLOOKUP($B216,Impacts!$B$6:$T$54,10,FALSE)*'P3'!$C243,"")</f>
        <v/>
      </c>
      <c r="L216" s="39" t="str">
        <f>IFERROR(VLOOKUP($B216,Impacts!$B$6:$T$54,11,FALSE)*'P3'!$C243,"")</f>
        <v/>
      </c>
      <c r="M216" s="39" t="str">
        <f>IFERROR(VLOOKUP($B216,Impacts!$B$6:$T$54,12,FALSE)*'P3'!$C243,"")</f>
        <v/>
      </c>
      <c r="N216" s="39" t="str">
        <f>IFERROR(VLOOKUP($B216,Impacts!$B$6:$T$54,13,FALSE)*'P3'!$C243,"")</f>
        <v/>
      </c>
      <c r="O216" s="39" t="str">
        <f>IFERROR(VLOOKUP($B216,Impacts!$B$6:$T$54,14,FALSE)*'P3'!$C243,"")</f>
        <v/>
      </c>
      <c r="P216" s="39" t="str">
        <f>IFERROR(VLOOKUP($B216,Impacts!$B$6:$T$54,15,FALSE)*'P3'!$C243,"")</f>
        <v/>
      </c>
      <c r="Q216" s="39" t="str">
        <f>IFERROR(VLOOKUP($B216,Impacts!$B$6:$T$54,16,FALSE)*'P3'!$C243,"")</f>
        <v/>
      </c>
      <c r="R216" s="39" t="str">
        <f>IFERROR(VLOOKUP($B216,Impacts!$B$6:$T$54,17,FALSE)*'P3'!$C243,"")</f>
        <v/>
      </c>
      <c r="S216" s="39" t="str">
        <f>IFERROR(VLOOKUP($B216,Impacts!$B$6:$T$54,18,FALSE)*'P3'!$C243,"")</f>
        <v/>
      </c>
      <c r="T216" s="39" t="str">
        <f>IFERROR(VLOOKUP($B216,Impacts!$B$6:$T$54,19,FALSE)*'P3'!$C243,"")</f>
        <v/>
      </c>
    </row>
    <row r="217" spans="2:20" hidden="1">
      <c r="B217" s="12" t="str">
        <f>'P3'!B244</f>
        <v>----</v>
      </c>
      <c r="C217" s="39" t="str">
        <f>IFERROR(VLOOKUP($B217,Impacts!$B$6:$T$54,2,FALSE)*'P3'!$C244,"")</f>
        <v/>
      </c>
      <c r="D217" s="39" t="str">
        <f>IFERROR(VLOOKUP($B217,Impacts!$B$6:$T$54,3,FALSE)*'P3'!$C244,"")</f>
        <v/>
      </c>
      <c r="E217" s="39" t="str">
        <f>IFERROR(VLOOKUP($B217,Impacts!$B$6:$T$54,4,FALSE)*'P3'!$C244,"")</f>
        <v/>
      </c>
      <c r="F217" s="39" t="str">
        <f>IFERROR(VLOOKUP($B217,Impacts!$B$6:$T$54,5,FALSE)*'P3'!$C244,"")</f>
        <v/>
      </c>
      <c r="G217" s="39" t="str">
        <f>IFERROR(VLOOKUP($B217,Impacts!$B$6:$T$54,6,FALSE)*'P3'!$C244,"")</f>
        <v/>
      </c>
      <c r="H217" s="39" t="str">
        <f>IFERROR(VLOOKUP($B217,Impacts!$B$6:$T$54,7,FALSE)*'P3'!$C244,"")</f>
        <v/>
      </c>
      <c r="I217" s="39" t="str">
        <f>IFERROR(VLOOKUP($B217,Impacts!$B$6:$T$54,8,FALSE)*'P3'!$C244,"")</f>
        <v/>
      </c>
      <c r="J217" s="39" t="str">
        <f>IFERROR(VLOOKUP($B217,Impacts!$B$6:$T$54,9,FALSE)*'P3'!$C244,"")</f>
        <v/>
      </c>
      <c r="K217" s="39" t="str">
        <f>IFERROR(VLOOKUP($B217,Impacts!$B$6:$T$54,10,FALSE)*'P3'!$C244,"")</f>
        <v/>
      </c>
      <c r="L217" s="39" t="str">
        <f>IFERROR(VLOOKUP($B217,Impacts!$B$6:$T$54,11,FALSE)*'P3'!$C244,"")</f>
        <v/>
      </c>
      <c r="M217" s="39" t="str">
        <f>IFERROR(VLOOKUP($B217,Impacts!$B$6:$T$54,12,FALSE)*'P3'!$C244,"")</f>
        <v/>
      </c>
      <c r="N217" s="39" t="str">
        <f>IFERROR(VLOOKUP($B217,Impacts!$B$6:$T$54,13,FALSE)*'P3'!$C244,"")</f>
        <v/>
      </c>
      <c r="O217" s="39" t="str">
        <f>IFERROR(VLOOKUP($B217,Impacts!$B$6:$T$54,14,FALSE)*'P3'!$C244,"")</f>
        <v/>
      </c>
      <c r="P217" s="39" t="str">
        <f>IFERROR(VLOOKUP($B217,Impacts!$B$6:$T$54,15,FALSE)*'P3'!$C244,"")</f>
        <v/>
      </c>
      <c r="Q217" s="39" t="str">
        <f>IFERROR(VLOOKUP($B217,Impacts!$B$6:$T$54,16,FALSE)*'P3'!$C244,"")</f>
        <v/>
      </c>
      <c r="R217" s="39" t="str">
        <f>IFERROR(VLOOKUP($B217,Impacts!$B$6:$T$54,17,FALSE)*'P3'!$C244,"")</f>
        <v/>
      </c>
      <c r="S217" s="39" t="str">
        <f>IFERROR(VLOOKUP($B217,Impacts!$B$6:$T$54,18,FALSE)*'P3'!$C244,"")</f>
        <v/>
      </c>
      <c r="T217" s="39" t="str">
        <f>IFERROR(VLOOKUP($B217,Impacts!$B$6:$T$54,19,FALSE)*'P3'!$C244,"")</f>
        <v/>
      </c>
    </row>
    <row r="218" spans="2:20" hidden="1">
      <c r="B218" s="12" t="str">
        <f>'P3'!B245</f>
        <v>----</v>
      </c>
      <c r="C218" s="39" t="str">
        <f>IFERROR(VLOOKUP($B218,Impacts!$B$6:$T$54,2,FALSE)*'P3'!$C245,"")</f>
        <v/>
      </c>
      <c r="D218" s="39" t="str">
        <f>IFERROR(VLOOKUP($B218,Impacts!$B$6:$T$54,3,FALSE)*'P3'!$C245,"")</f>
        <v/>
      </c>
      <c r="E218" s="39" t="str">
        <f>IFERROR(VLOOKUP($B218,Impacts!$B$6:$T$54,4,FALSE)*'P3'!$C245,"")</f>
        <v/>
      </c>
      <c r="F218" s="39" t="str">
        <f>IFERROR(VLOOKUP($B218,Impacts!$B$6:$T$54,5,FALSE)*'P3'!$C245,"")</f>
        <v/>
      </c>
      <c r="G218" s="39" t="str">
        <f>IFERROR(VLOOKUP($B218,Impacts!$B$6:$T$54,6,FALSE)*'P3'!$C245,"")</f>
        <v/>
      </c>
      <c r="H218" s="39" t="str">
        <f>IFERROR(VLOOKUP($B218,Impacts!$B$6:$T$54,7,FALSE)*'P3'!$C245,"")</f>
        <v/>
      </c>
      <c r="I218" s="39" t="str">
        <f>IFERROR(VLOOKUP($B218,Impacts!$B$6:$T$54,8,FALSE)*'P3'!$C245,"")</f>
        <v/>
      </c>
      <c r="J218" s="39" t="str">
        <f>IFERROR(VLOOKUP($B218,Impacts!$B$6:$T$54,9,FALSE)*'P3'!$C245,"")</f>
        <v/>
      </c>
      <c r="K218" s="39" t="str">
        <f>IFERROR(VLOOKUP($B218,Impacts!$B$6:$T$54,10,FALSE)*'P3'!$C245,"")</f>
        <v/>
      </c>
      <c r="L218" s="39" t="str">
        <f>IFERROR(VLOOKUP($B218,Impacts!$B$6:$T$54,11,FALSE)*'P3'!$C245,"")</f>
        <v/>
      </c>
      <c r="M218" s="39" t="str">
        <f>IFERROR(VLOOKUP($B218,Impacts!$B$6:$T$54,12,FALSE)*'P3'!$C245,"")</f>
        <v/>
      </c>
      <c r="N218" s="39" t="str">
        <f>IFERROR(VLOOKUP($B218,Impacts!$B$6:$T$54,13,FALSE)*'P3'!$C245,"")</f>
        <v/>
      </c>
      <c r="O218" s="39" t="str">
        <f>IFERROR(VLOOKUP($B218,Impacts!$B$6:$T$54,14,FALSE)*'P3'!$C245,"")</f>
        <v/>
      </c>
      <c r="P218" s="39" t="str">
        <f>IFERROR(VLOOKUP($B218,Impacts!$B$6:$T$54,15,FALSE)*'P3'!$C245,"")</f>
        <v/>
      </c>
      <c r="Q218" s="39" t="str">
        <f>IFERROR(VLOOKUP($B218,Impacts!$B$6:$T$54,16,FALSE)*'P3'!$C245,"")</f>
        <v/>
      </c>
      <c r="R218" s="39" t="str">
        <f>IFERROR(VLOOKUP($B218,Impacts!$B$6:$T$54,17,FALSE)*'P3'!$C245,"")</f>
        <v/>
      </c>
      <c r="S218" s="39" t="str">
        <f>IFERROR(VLOOKUP($B218,Impacts!$B$6:$T$54,18,FALSE)*'P3'!$C245,"")</f>
        <v/>
      </c>
      <c r="T218" s="39" t="str">
        <f>IFERROR(VLOOKUP($B218,Impacts!$B$6:$T$54,19,FALSE)*'P3'!$C245,"")</f>
        <v/>
      </c>
    </row>
    <row r="219" spans="2:20" hidden="1">
      <c r="B219" s="12" t="str">
        <f>'P3'!B246</f>
        <v>----</v>
      </c>
      <c r="C219" s="39" t="str">
        <f>IFERROR(VLOOKUP($B219,Impacts!$B$6:$T$54,2,FALSE)*'P3'!$C246,"")</f>
        <v/>
      </c>
      <c r="D219" s="39" t="str">
        <f>IFERROR(VLOOKUP($B219,Impacts!$B$6:$T$54,3,FALSE)*'P3'!$C246,"")</f>
        <v/>
      </c>
      <c r="E219" s="39" t="str">
        <f>IFERROR(VLOOKUP($B219,Impacts!$B$6:$T$54,4,FALSE)*'P3'!$C246,"")</f>
        <v/>
      </c>
      <c r="F219" s="39" t="str">
        <f>IFERROR(VLOOKUP($B219,Impacts!$B$6:$T$54,5,FALSE)*'P3'!$C246,"")</f>
        <v/>
      </c>
      <c r="G219" s="39" t="str">
        <f>IFERROR(VLOOKUP($B219,Impacts!$B$6:$T$54,6,FALSE)*'P3'!$C246,"")</f>
        <v/>
      </c>
      <c r="H219" s="39" t="str">
        <f>IFERROR(VLOOKUP($B219,Impacts!$B$6:$T$54,7,FALSE)*'P3'!$C246,"")</f>
        <v/>
      </c>
      <c r="I219" s="39" t="str">
        <f>IFERROR(VLOOKUP($B219,Impacts!$B$6:$T$54,8,FALSE)*'P3'!$C246,"")</f>
        <v/>
      </c>
      <c r="J219" s="39" t="str">
        <f>IFERROR(VLOOKUP($B219,Impacts!$B$6:$T$54,9,FALSE)*'P3'!$C246,"")</f>
        <v/>
      </c>
      <c r="K219" s="39" t="str">
        <f>IFERROR(VLOOKUP($B219,Impacts!$B$6:$T$54,10,FALSE)*'P3'!$C246,"")</f>
        <v/>
      </c>
      <c r="L219" s="39" t="str">
        <f>IFERROR(VLOOKUP($B219,Impacts!$B$6:$T$54,11,FALSE)*'P3'!$C246,"")</f>
        <v/>
      </c>
      <c r="M219" s="39" t="str">
        <f>IFERROR(VLOOKUP($B219,Impacts!$B$6:$T$54,12,FALSE)*'P3'!$C246,"")</f>
        <v/>
      </c>
      <c r="N219" s="39" t="str">
        <f>IFERROR(VLOOKUP($B219,Impacts!$B$6:$T$54,13,FALSE)*'P3'!$C246,"")</f>
        <v/>
      </c>
      <c r="O219" s="39" t="str">
        <f>IFERROR(VLOOKUP($B219,Impacts!$B$6:$T$54,14,FALSE)*'P3'!$C246,"")</f>
        <v/>
      </c>
      <c r="P219" s="39" t="str">
        <f>IFERROR(VLOOKUP($B219,Impacts!$B$6:$T$54,15,FALSE)*'P3'!$C246,"")</f>
        <v/>
      </c>
      <c r="Q219" s="39" t="str">
        <f>IFERROR(VLOOKUP($B219,Impacts!$B$6:$T$54,16,FALSE)*'P3'!$C246,"")</f>
        <v/>
      </c>
      <c r="R219" s="39" t="str">
        <f>IFERROR(VLOOKUP($B219,Impacts!$B$6:$T$54,17,FALSE)*'P3'!$C246,"")</f>
        <v/>
      </c>
      <c r="S219" s="39" t="str">
        <f>IFERROR(VLOOKUP($B219,Impacts!$B$6:$T$54,18,FALSE)*'P3'!$C246,"")</f>
        <v/>
      </c>
      <c r="T219" s="39" t="str">
        <f>IFERROR(VLOOKUP($B219,Impacts!$B$6:$T$54,19,FALSE)*'P3'!$C246,"")</f>
        <v/>
      </c>
    </row>
    <row r="220" spans="2:20" hidden="1">
      <c r="B220" s="12" t="str">
        <f>'P3'!B247</f>
        <v>----</v>
      </c>
      <c r="C220" s="39" t="str">
        <f>IFERROR(VLOOKUP($B220,Impacts!$B$6:$T$54,2,FALSE)*'P3'!$C247,"")</f>
        <v/>
      </c>
      <c r="D220" s="39" t="str">
        <f>IFERROR(VLOOKUP($B220,Impacts!$B$6:$T$54,3,FALSE)*'P3'!$C247,"")</f>
        <v/>
      </c>
      <c r="E220" s="39" t="str">
        <f>IFERROR(VLOOKUP($B220,Impacts!$B$6:$T$54,4,FALSE)*'P3'!$C247,"")</f>
        <v/>
      </c>
      <c r="F220" s="39" t="str">
        <f>IFERROR(VLOOKUP($B220,Impacts!$B$6:$T$54,5,FALSE)*'P3'!$C247,"")</f>
        <v/>
      </c>
      <c r="G220" s="39" t="str">
        <f>IFERROR(VLOOKUP($B220,Impacts!$B$6:$T$54,6,FALSE)*'P3'!$C247,"")</f>
        <v/>
      </c>
      <c r="H220" s="39" t="str">
        <f>IFERROR(VLOOKUP($B220,Impacts!$B$6:$T$54,7,FALSE)*'P3'!$C247,"")</f>
        <v/>
      </c>
      <c r="I220" s="39" t="str">
        <f>IFERROR(VLOOKUP($B220,Impacts!$B$6:$T$54,8,FALSE)*'P3'!$C247,"")</f>
        <v/>
      </c>
      <c r="J220" s="39" t="str">
        <f>IFERROR(VLOOKUP($B220,Impacts!$B$6:$T$54,9,FALSE)*'P3'!$C247,"")</f>
        <v/>
      </c>
      <c r="K220" s="39" t="str">
        <f>IFERROR(VLOOKUP($B220,Impacts!$B$6:$T$54,10,FALSE)*'P3'!$C247,"")</f>
        <v/>
      </c>
      <c r="L220" s="39" t="str">
        <f>IFERROR(VLOOKUP($B220,Impacts!$B$6:$T$54,11,FALSE)*'P3'!$C247,"")</f>
        <v/>
      </c>
      <c r="M220" s="39" t="str">
        <f>IFERROR(VLOOKUP($B220,Impacts!$B$6:$T$54,12,FALSE)*'P3'!$C247,"")</f>
        <v/>
      </c>
      <c r="N220" s="39" t="str">
        <f>IFERROR(VLOOKUP($B220,Impacts!$B$6:$T$54,13,FALSE)*'P3'!$C247,"")</f>
        <v/>
      </c>
      <c r="O220" s="39" t="str">
        <f>IFERROR(VLOOKUP($B220,Impacts!$B$6:$T$54,14,FALSE)*'P3'!$C247,"")</f>
        <v/>
      </c>
      <c r="P220" s="39" t="str">
        <f>IFERROR(VLOOKUP($B220,Impacts!$B$6:$T$54,15,FALSE)*'P3'!$C247,"")</f>
        <v/>
      </c>
      <c r="Q220" s="39" t="str">
        <f>IFERROR(VLOOKUP($B220,Impacts!$B$6:$T$54,16,FALSE)*'P3'!$C247,"")</f>
        <v/>
      </c>
      <c r="R220" s="39" t="str">
        <f>IFERROR(VLOOKUP($B220,Impacts!$B$6:$T$54,17,FALSE)*'P3'!$C247,"")</f>
        <v/>
      </c>
      <c r="S220" s="39" t="str">
        <f>IFERROR(VLOOKUP($B220,Impacts!$B$6:$T$54,18,FALSE)*'P3'!$C247,"")</f>
        <v/>
      </c>
      <c r="T220" s="39" t="str">
        <f>IFERROR(VLOOKUP($B220,Impacts!$B$6:$T$54,19,FALSE)*'P3'!$C247,"")</f>
        <v/>
      </c>
    </row>
    <row r="221" spans="2:20" hidden="1">
      <c r="B221" s="12" t="str">
        <f>'P3'!B248</f>
        <v>----</v>
      </c>
      <c r="C221" s="39" t="str">
        <f>IFERROR(VLOOKUP($B221,Impacts!$B$6:$T$54,2,FALSE)*'P3'!$C248,"")</f>
        <v/>
      </c>
      <c r="D221" s="39" t="str">
        <f>IFERROR(VLOOKUP($B221,Impacts!$B$6:$T$54,3,FALSE)*'P3'!$C248,"")</f>
        <v/>
      </c>
      <c r="E221" s="39" t="str">
        <f>IFERROR(VLOOKUP($B221,Impacts!$B$6:$T$54,4,FALSE)*'P3'!$C248,"")</f>
        <v/>
      </c>
      <c r="F221" s="39" t="str">
        <f>IFERROR(VLOOKUP($B221,Impacts!$B$6:$T$54,5,FALSE)*'P3'!$C248,"")</f>
        <v/>
      </c>
      <c r="G221" s="39" t="str">
        <f>IFERROR(VLOOKUP($B221,Impacts!$B$6:$T$54,6,FALSE)*'P3'!$C248,"")</f>
        <v/>
      </c>
      <c r="H221" s="39" t="str">
        <f>IFERROR(VLOOKUP($B221,Impacts!$B$6:$T$54,7,FALSE)*'P3'!$C248,"")</f>
        <v/>
      </c>
      <c r="I221" s="39" t="str">
        <f>IFERROR(VLOOKUP($B221,Impacts!$B$6:$T$54,8,FALSE)*'P3'!$C248,"")</f>
        <v/>
      </c>
      <c r="J221" s="39" t="str">
        <f>IFERROR(VLOOKUP($B221,Impacts!$B$6:$T$54,9,FALSE)*'P3'!$C248,"")</f>
        <v/>
      </c>
      <c r="K221" s="39" t="str">
        <f>IFERROR(VLOOKUP($B221,Impacts!$B$6:$T$54,10,FALSE)*'P3'!$C248,"")</f>
        <v/>
      </c>
      <c r="L221" s="39" t="str">
        <f>IFERROR(VLOOKUP($B221,Impacts!$B$6:$T$54,11,FALSE)*'P3'!$C248,"")</f>
        <v/>
      </c>
      <c r="M221" s="39" t="str">
        <f>IFERROR(VLOOKUP($B221,Impacts!$B$6:$T$54,12,FALSE)*'P3'!$C248,"")</f>
        <v/>
      </c>
      <c r="N221" s="39" t="str">
        <f>IFERROR(VLOOKUP($B221,Impacts!$B$6:$T$54,13,FALSE)*'P3'!$C248,"")</f>
        <v/>
      </c>
      <c r="O221" s="39" t="str">
        <f>IFERROR(VLOOKUP($B221,Impacts!$B$6:$T$54,14,FALSE)*'P3'!$C248,"")</f>
        <v/>
      </c>
      <c r="P221" s="39" t="str">
        <f>IFERROR(VLOOKUP($B221,Impacts!$B$6:$T$54,15,FALSE)*'P3'!$C248,"")</f>
        <v/>
      </c>
      <c r="Q221" s="39" t="str">
        <f>IFERROR(VLOOKUP($B221,Impacts!$B$6:$T$54,16,FALSE)*'P3'!$C248,"")</f>
        <v/>
      </c>
      <c r="R221" s="39" t="str">
        <f>IFERROR(VLOOKUP($B221,Impacts!$B$6:$T$54,17,FALSE)*'P3'!$C248,"")</f>
        <v/>
      </c>
      <c r="S221" s="39" t="str">
        <f>IFERROR(VLOOKUP($B221,Impacts!$B$6:$T$54,18,FALSE)*'P3'!$C248,"")</f>
        <v/>
      </c>
      <c r="T221" s="39" t="str">
        <f>IFERROR(VLOOKUP($B221,Impacts!$B$6:$T$54,19,FALSE)*'P3'!$C248,"")</f>
        <v/>
      </c>
    </row>
    <row r="222" spans="2:20" hidden="1">
      <c r="B222" s="12" t="str">
        <f>'P3'!B249</f>
        <v>----</v>
      </c>
      <c r="C222" s="39" t="str">
        <f>IFERROR(VLOOKUP($B222,Impacts!$B$6:$T$54,2,FALSE)*'P3'!$C249,"")</f>
        <v/>
      </c>
      <c r="D222" s="39" t="str">
        <f>IFERROR(VLOOKUP($B222,Impacts!$B$6:$T$54,3,FALSE)*'P3'!$C249,"")</f>
        <v/>
      </c>
      <c r="E222" s="39" t="str">
        <f>IFERROR(VLOOKUP($B222,Impacts!$B$6:$T$54,4,FALSE)*'P3'!$C249,"")</f>
        <v/>
      </c>
      <c r="F222" s="39" t="str">
        <f>IFERROR(VLOOKUP($B222,Impacts!$B$6:$T$54,5,FALSE)*'P3'!$C249,"")</f>
        <v/>
      </c>
      <c r="G222" s="39" t="str">
        <f>IFERROR(VLOOKUP($B222,Impacts!$B$6:$T$54,6,FALSE)*'P3'!$C249,"")</f>
        <v/>
      </c>
      <c r="H222" s="39" t="str">
        <f>IFERROR(VLOOKUP($B222,Impacts!$B$6:$T$54,7,FALSE)*'P3'!$C249,"")</f>
        <v/>
      </c>
      <c r="I222" s="39" t="str">
        <f>IFERROR(VLOOKUP($B222,Impacts!$B$6:$T$54,8,FALSE)*'P3'!$C249,"")</f>
        <v/>
      </c>
      <c r="J222" s="39" t="str">
        <f>IFERROR(VLOOKUP($B222,Impacts!$B$6:$T$54,9,FALSE)*'P3'!$C249,"")</f>
        <v/>
      </c>
      <c r="K222" s="39" t="str">
        <f>IFERROR(VLOOKUP($B222,Impacts!$B$6:$T$54,10,FALSE)*'P3'!$C249,"")</f>
        <v/>
      </c>
      <c r="L222" s="39" t="str">
        <f>IFERROR(VLOOKUP($B222,Impacts!$B$6:$T$54,11,FALSE)*'P3'!$C249,"")</f>
        <v/>
      </c>
      <c r="M222" s="39" t="str">
        <f>IFERROR(VLOOKUP($B222,Impacts!$B$6:$T$54,12,FALSE)*'P3'!$C249,"")</f>
        <v/>
      </c>
      <c r="N222" s="39" t="str">
        <f>IFERROR(VLOOKUP($B222,Impacts!$B$6:$T$54,13,FALSE)*'P3'!$C249,"")</f>
        <v/>
      </c>
      <c r="O222" s="39" t="str">
        <f>IFERROR(VLOOKUP($B222,Impacts!$B$6:$T$54,14,FALSE)*'P3'!$C249,"")</f>
        <v/>
      </c>
      <c r="P222" s="39" t="str">
        <f>IFERROR(VLOOKUP($B222,Impacts!$B$6:$T$54,15,FALSE)*'P3'!$C249,"")</f>
        <v/>
      </c>
      <c r="Q222" s="39" t="str">
        <f>IFERROR(VLOOKUP($B222,Impacts!$B$6:$T$54,16,FALSE)*'P3'!$C249,"")</f>
        <v/>
      </c>
      <c r="R222" s="39" t="str">
        <f>IFERROR(VLOOKUP($B222,Impacts!$B$6:$T$54,17,FALSE)*'P3'!$C249,"")</f>
        <v/>
      </c>
      <c r="S222" s="39" t="str">
        <f>IFERROR(VLOOKUP($B222,Impacts!$B$6:$T$54,18,FALSE)*'P3'!$C249,"")</f>
        <v/>
      </c>
      <c r="T222" s="39" t="str">
        <f>IFERROR(VLOOKUP($B222,Impacts!$B$6:$T$54,19,FALSE)*'P3'!$C249,"")</f>
        <v/>
      </c>
    </row>
    <row r="223" spans="2:20" hidden="1">
      <c r="B223" s="12" t="str">
        <f>'P3'!B250</f>
        <v>----</v>
      </c>
      <c r="C223" s="39" t="str">
        <f>IFERROR(VLOOKUP($B223,Impacts!$B$6:$T$54,2,FALSE)*'P3'!$C250,"")</f>
        <v/>
      </c>
      <c r="D223" s="39" t="str">
        <f>IFERROR(VLOOKUP($B223,Impacts!$B$6:$T$54,3,FALSE)*'P3'!$C250,"")</f>
        <v/>
      </c>
      <c r="E223" s="39" t="str">
        <f>IFERROR(VLOOKUP($B223,Impacts!$B$6:$T$54,4,FALSE)*'P3'!$C250,"")</f>
        <v/>
      </c>
      <c r="F223" s="39" t="str">
        <f>IFERROR(VLOOKUP($B223,Impacts!$B$6:$T$54,5,FALSE)*'P3'!$C250,"")</f>
        <v/>
      </c>
      <c r="G223" s="39" t="str">
        <f>IFERROR(VLOOKUP($B223,Impacts!$B$6:$T$54,6,FALSE)*'P3'!$C250,"")</f>
        <v/>
      </c>
      <c r="H223" s="39" t="str">
        <f>IFERROR(VLOOKUP($B223,Impacts!$B$6:$T$54,7,FALSE)*'P3'!$C250,"")</f>
        <v/>
      </c>
      <c r="I223" s="39" t="str">
        <f>IFERROR(VLOOKUP($B223,Impacts!$B$6:$T$54,8,FALSE)*'P3'!$C250,"")</f>
        <v/>
      </c>
      <c r="J223" s="39" t="str">
        <f>IFERROR(VLOOKUP($B223,Impacts!$B$6:$T$54,9,FALSE)*'P3'!$C250,"")</f>
        <v/>
      </c>
      <c r="K223" s="39" t="str">
        <f>IFERROR(VLOOKUP($B223,Impacts!$B$6:$T$54,10,FALSE)*'P3'!$C250,"")</f>
        <v/>
      </c>
      <c r="L223" s="39" t="str">
        <f>IFERROR(VLOOKUP($B223,Impacts!$B$6:$T$54,11,FALSE)*'P3'!$C250,"")</f>
        <v/>
      </c>
      <c r="M223" s="39" t="str">
        <f>IFERROR(VLOOKUP($B223,Impacts!$B$6:$T$54,12,FALSE)*'P3'!$C250,"")</f>
        <v/>
      </c>
      <c r="N223" s="39" t="str">
        <f>IFERROR(VLOOKUP($B223,Impacts!$B$6:$T$54,13,FALSE)*'P3'!$C250,"")</f>
        <v/>
      </c>
      <c r="O223" s="39" t="str">
        <f>IFERROR(VLOOKUP($B223,Impacts!$B$6:$T$54,14,FALSE)*'P3'!$C250,"")</f>
        <v/>
      </c>
      <c r="P223" s="39" t="str">
        <f>IFERROR(VLOOKUP($B223,Impacts!$B$6:$T$54,15,FALSE)*'P3'!$C250,"")</f>
        <v/>
      </c>
      <c r="Q223" s="39" t="str">
        <f>IFERROR(VLOOKUP($B223,Impacts!$B$6:$T$54,16,FALSE)*'P3'!$C250,"")</f>
        <v/>
      </c>
      <c r="R223" s="39" t="str">
        <f>IFERROR(VLOOKUP($B223,Impacts!$B$6:$T$54,17,FALSE)*'P3'!$C250,"")</f>
        <v/>
      </c>
      <c r="S223" s="39" t="str">
        <f>IFERROR(VLOOKUP($B223,Impacts!$B$6:$T$54,18,FALSE)*'P3'!$C250,"")</f>
        <v/>
      </c>
      <c r="T223" s="39" t="str">
        <f>IFERROR(VLOOKUP($B223,Impacts!$B$6:$T$54,19,FALSE)*'P3'!$C250,"")</f>
        <v/>
      </c>
    </row>
    <row r="224" spans="2:20" hidden="1">
      <c r="B224" s="12" t="str">
        <f>'P3'!B251</f>
        <v>----</v>
      </c>
      <c r="C224" s="39" t="str">
        <f>IFERROR(VLOOKUP($B224,Impacts!$B$6:$T$54,2,FALSE)*'P3'!$C251,"")</f>
        <v/>
      </c>
      <c r="D224" s="39" t="str">
        <f>IFERROR(VLOOKUP($B224,Impacts!$B$6:$T$54,3,FALSE)*'P3'!$C251,"")</f>
        <v/>
      </c>
      <c r="E224" s="39" t="str">
        <f>IFERROR(VLOOKUP($B224,Impacts!$B$6:$T$54,4,FALSE)*'P3'!$C251,"")</f>
        <v/>
      </c>
      <c r="F224" s="39" t="str">
        <f>IFERROR(VLOOKUP($B224,Impacts!$B$6:$T$54,5,FALSE)*'P3'!$C251,"")</f>
        <v/>
      </c>
      <c r="G224" s="39" t="str">
        <f>IFERROR(VLOOKUP($B224,Impacts!$B$6:$T$54,6,FALSE)*'P3'!$C251,"")</f>
        <v/>
      </c>
      <c r="H224" s="39" t="str">
        <f>IFERROR(VLOOKUP($B224,Impacts!$B$6:$T$54,7,FALSE)*'P3'!$C251,"")</f>
        <v/>
      </c>
      <c r="I224" s="39" t="str">
        <f>IFERROR(VLOOKUP($B224,Impacts!$B$6:$T$54,8,FALSE)*'P3'!$C251,"")</f>
        <v/>
      </c>
      <c r="J224" s="39" t="str">
        <f>IFERROR(VLOOKUP($B224,Impacts!$B$6:$T$54,9,FALSE)*'P3'!$C251,"")</f>
        <v/>
      </c>
      <c r="K224" s="39" t="str">
        <f>IFERROR(VLOOKUP($B224,Impacts!$B$6:$T$54,10,FALSE)*'P3'!$C251,"")</f>
        <v/>
      </c>
      <c r="L224" s="39" t="str">
        <f>IFERROR(VLOOKUP($B224,Impacts!$B$6:$T$54,11,FALSE)*'P3'!$C251,"")</f>
        <v/>
      </c>
      <c r="M224" s="39" t="str">
        <f>IFERROR(VLOOKUP($B224,Impacts!$B$6:$T$54,12,FALSE)*'P3'!$C251,"")</f>
        <v/>
      </c>
      <c r="N224" s="39" t="str">
        <f>IFERROR(VLOOKUP($B224,Impacts!$B$6:$T$54,13,FALSE)*'P3'!$C251,"")</f>
        <v/>
      </c>
      <c r="O224" s="39" t="str">
        <f>IFERROR(VLOOKUP($B224,Impacts!$B$6:$T$54,14,FALSE)*'P3'!$C251,"")</f>
        <v/>
      </c>
      <c r="P224" s="39" t="str">
        <f>IFERROR(VLOOKUP($B224,Impacts!$B$6:$T$54,15,FALSE)*'P3'!$C251,"")</f>
        <v/>
      </c>
      <c r="Q224" s="39" t="str">
        <f>IFERROR(VLOOKUP($B224,Impacts!$B$6:$T$54,16,FALSE)*'P3'!$C251,"")</f>
        <v/>
      </c>
      <c r="R224" s="39" t="str">
        <f>IFERROR(VLOOKUP($B224,Impacts!$B$6:$T$54,17,FALSE)*'P3'!$C251,"")</f>
        <v/>
      </c>
      <c r="S224" s="39" t="str">
        <f>IFERROR(VLOOKUP($B224,Impacts!$B$6:$T$54,18,FALSE)*'P3'!$C251,"")</f>
        <v/>
      </c>
      <c r="T224" s="39" t="str">
        <f>IFERROR(VLOOKUP($B224,Impacts!$B$6:$T$54,19,FALSE)*'P3'!$C251,"")</f>
        <v/>
      </c>
    </row>
    <row r="225" spans="2:20" hidden="1">
      <c r="B225" s="12" t="str">
        <f>'P3'!B252</f>
        <v>----</v>
      </c>
      <c r="C225" s="39" t="str">
        <f>IFERROR(VLOOKUP($B225,Impacts!$B$6:$T$54,2,FALSE)*'P3'!$C252,"")</f>
        <v/>
      </c>
      <c r="D225" s="39" t="str">
        <f>IFERROR(VLOOKUP($B225,Impacts!$B$6:$T$54,3,FALSE)*'P3'!$C252,"")</f>
        <v/>
      </c>
      <c r="E225" s="39" t="str">
        <f>IFERROR(VLOOKUP($B225,Impacts!$B$6:$T$54,4,FALSE)*'P3'!$C252,"")</f>
        <v/>
      </c>
      <c r="F225" s="39" t="str">
        <f>IFERROR(VLOOKUP($B225,Impacts!$B$6:$T$54,5,FALSE)*'P3'!$C252,"")</f>
        <v/>
      </c>
      <c r="G225" s="39" t="str">
        <f>IFERROR(VLOOKUP($B225,Impacts!$B$6:$T$54,6,FALSE)*'P3'!$C252,"")</f>
        <v/>
      </c>
      <c r="H225" s="39" t="str">
        <f>IFERROR(VLOOKUP($B225,Impacts!$B$6:$T$54,7,FALSE)*'P3'!$C252,"")</f>
        <v/>
      </c>
      <c r="I225" s="39" t="str">
        <f>IFERROR(VLOOKUP($B225,Impacts!$B$6:$T$54,8,FALSE)*'P3'!$C252,"")</f>
        <v/>
      </c>
      <c r="J225" s="39" t="str">
        <f>IFERROR(VLOOKUP($B225,Impacts!$B$6:$T$54,9,FALSE)*'P3'!$C252,"")</f>
        <v/>
      </c>
      <c r="K225" s="39" t="str">
        <f>IFERROR(VLOOKUP($B225,Impacts!$B$6:$T$54,10,FALSE)*'P3'!$C252,"")</f>
        <v/>
      </c>
      <c r="L225" s="39" t="str">
        <f>IFERROR(VLOOKUP($B225,Impacts!$B$6:$T$54,11,FALSE)*'P3'!$C252,"")</f>
        <v/>
      </c>
      <c r="M225" s="39" t="str">
        <f>IFERROR(VLOOKUP($B225,Impacts!$B$6:$T$54,12,FALSE)*'P3'!$C252,"")</f>
        <v/>
      </c>
      <c r="N225" s="39" t="str">
        <f>IFERROR(VLOOKUP($B225,Impacts!$B$6:$T$54,13,FALSE)*'P3'!$C252,"")</f>
        <v/>
      </c>
      <c r="O225" s="39" t="str">
        <f>IFERROR(VLOOKUP($B225,Impacts!$B$6:$T$54,14,FALSE)*'P3'!$C252,"")</f>
        <v/>
      </c>
      <c r="P225" s="39" t="str">
        <f>IFERROR(VLOOKUP($B225,Impacts!$B$6:$T$54,15,FALSE)*'P3'!$C252,"")</f>
        <v/>
      </c>
      <c r="Q225" s="39" t="str">
        <f>IFERROR(VLOOKUP($B225,Impacts!$B$6:$T$54,16,FALSE)*'P3'!$C252,"")</f>
        <v/>
      </c>
      <c r="R225" s="39" t="str">
        <f>IFERROR(VLOOKUP($B225,Impacts!$B$6:$T$54,17,FALSE)*'P3'!$C252,"")</f>
        <v/>
      </c>
      <c r="S225" s="39" t="str">
        <f>IFERROR(VLOOKUP($B225,Impacts!$B$6:$T$54,18,FALSE)*'P3'!$C252,"")</f>
        <v/>
      </c>
      <c r="T225" s="39" t="str">
        <f>IFERROR(VLOOKUP($B225,Impacts!$B$6:$T$54,19,FALSE)*'P3'!$C252,"")</f>
        <v/>
      </c>
    </row>
    <row r="226" spans="2:20" hidden="1">
      <c r="B226" s="12" t="str">
        <f>'P3'!B253</f>
        <v>----</v>
      </c>
      <c r="C226" s="39" t="str">
        <f>IFERROR(VLOOKUP($B226,Impacts!$B$6:$T$54,2,FALSE)*'P3'!$C253,"")</f>
        <v/>
      </c>
      <c r="D226" s="39" t="str">
        <f>IFERROR(VLOOKUP($B226,Impacts!$B$6:$T$54,3,FALSE)*'P3'!$C253,"")</f>
        <v/>
      </c>
      <c r="E226" s="39" t="str">
        <f>IFERROR(VLOOKUP($B226,Impacts!$B$6:$T$54,4,FALSE)*'P3'!$C253,"")</f>
        <v/>
      </c>
      <c r="F226" s="39" t="str">
        <f>IFERROR(VLOOKUP($B226,Impacts!$B$6:$T$54,5,FALSE)*'P3'!$C253,"")</f>
        <v/>
      </c>
      <c r="G226" s="39" t="str">
        <f>IFERROR(VLOOKUP($B226,Impacts!$B$6:$T$54,6,FALSE)*'P3'!$C253,"")</f>
        <v/>
      </c>
      <c r="H226" s="39" t="str">
        <f>IFERROR(VLOOKUP($B226,Impacts!$B$6:$T$54,7,FALSE)*'P3'!$C253,"")</f>
        <v/>
      </c>
      <c r="I226" s="39" t="str">
        <f>IFERROR(VLOOKUP($B226,Impacts!$B$6:$T$54,8,FALSE)*'P3'!$C253,"")</f>
        <v/>
      </c>
      <c r="J226" s="39" t="str">
        <f>IFERROR(VLOOKUP($B226,Impacts!$B$6:$T$54,9,FALSE)*'P3'!$C253,"")</f>
        <v/>
      </c>
      <c r="K226" s="39" t="str">
        <f>IFERROR(VLOOKUP($B226,Impacts!$B$6:$T$54,10,FALSE)*'P3'!$C253,"")</f>
        <v/>
      </c>
      <c r="L226" s="39" t="str">
        <f>IFERROR(VLOOKUP($B226,Impacts!$B$6:$T$54,11,FALSE)*'P3'!$C253,"")</f>
        <v/>
      </c>
      <c r="M226" s="39" t="str">
        <f>IFERROR(VLOOKUP($B226,Impacts!$B$6:$T$54,12,FALSE)*'P3'!$C253,"")</f>
        <v/>
      </c>
      <c r="N226" s="39" t="str">
        <f>IFERROR(VLOOKUP($B226,Impacts!$B$6:$T$54,13,FALSE)*'P3'!$C253,"")</f>
        <v/>
      </c>
      <c r="O226" s="39" t="str">
        <f>IFERROR(VLOOKUP($B226,Impacts!$B$6:$T$54,14,FALSE)*'P3'!$C253,"")</f>
        <v/>
      </c>
      <c r="P226" s="39" t="str">
        <f>IFERROR(VLOOKUP($B226,Impacts!$B$6:$T$54,15,FALSE)*'P3'!$C253,"")</f>
        <v/>
      </c>
      <c r="Q226" s="39" t="str">
        <f>IFERROR(VLOOKUP($B226,Impacts!$B$6:$T$54,16,FALSE)*'P3'!$C253,"")</f>
        <v/>
      </c>
      <c r="R226" s="39" t="str">
        <f>IFERROR(VLOOKUP($B226,Impacts!$B$6:$T$54,17,FALSE)*'P3'!$C253,"")</f>
        <v/>
      </c>
      <c r="S226" s="39" t="str">
        <f>IFERROR(VLOOKUP($B226,Impacts!$B$6:$T$54,18,FALSE)*'P3'!$C253,"")</f>
        <v/>
      </c>
      <c r="T226" s="39" t="str">
        <f>IFERROR(VLOOKUP($B226,Impacts!$B$6:$T$54,19,FALSE)*'P3'!$C253,"")</f>
        <v/>
      </c>
    </row>
    <row r="227" spans="2:20" hidden="1">
      <c r="B227" s="12" t="str">
        <f>'P3'!B254</f>
        <v>----</v>
      </c>
      <c r="C227" s="39" t="str">
        <f>IFERROR(VLOOKUP($B227,Impacts!$B$6:$T$54,2,FALSE)*'P3'!$C254,"")</f>
        <v/>
      </c>
      <c r="D227" s="39" t="str">
        <f>IFERROR(VLOOKUP($B227,Impacts!$B$6:$T$54,3,FALSE)*'P3'!$C254,"")</f>
        <v/>
      </c>
      <c r="E227" s="39" t="str">
        <f>IFERROR(VLOOKUP($B227,Impacts!$B$6:$T$54,4,FALSE)*'P3'!$C254,"")</f>
        <v/>
      </c>
      <c r="F227" s="39" t="str">
        <f>IFERROR(VLOOKUP($B227,Impacts!$B$6:$T$54,5,FALSE)*'P3'!$C254,"")</f>
        <v/>
      </c>
      <c r="G227" s="39" t="str">
        <f>IFERROR(VLOOKUP($B227,Impacts!$B$6:$T$54,6,FALSE)*'P3'!$C254,"")</f>
        <v/>
      </c>
      <c r="H227" s="39" t="str">
        <f>IFERROR(VLOOKUP($B227,Impacts!$B$6:$T$54,7,FALSE)*'P3'!$C254,"")</f>
        <v/>
      </c>
      <c r="I227" s="39" t="str">
        <f>IFERROR(VLOOKUP($B227,Impacts!$B$6:$T$54,8,FALSE)*'P3'!$C254,"")</f>
        <v/>
      </c>
      <c r="J227" s="39" t="str">
        <f>IFERROR(VLOOKUP($B227,Impacts!$B$6:$T$54,9,FALSE)*'P3'!$C254,"")</f>
        <v/>
      </c>
      <c r="K227" s="39" t="str">
        <f>IFERROR(VLOOKUP($B227,Impacts!$B$6:$T$54,10,FALSE)*'P3'!$C254,"")</f>
        <v/>
      </c>
      <c r="L227" s="39" t="str">
        <f>IFERROR(VLOOKUP($B227,Impacts!$B$6:$T$54,11,FALSE)*'P3'!$C254,"")</f>
        <v/>
      </c>
      <c r="M227" s="39" t="str">
        <f>IFERROR(VLOOKUP($B227,Impacts!$B$6:$T$54,12,FALSE)*'P3'!$C254,"")</f>
        <v/>
      </c>
      <c r="N227" s="39" t="str">
        <f>IFERROR(VLOOKUP($B227,Impacts!$B$6:$T$54,13,FALSE)*'P3'!$C254,"")</f>
        <v/>
      </c>
      <c r="O227" s="39" t="str">
        <f>IFERROR(VLOOKUP($B227,Impacts!$B$6:$T$54,14,FALSE)*'P3'!$C254,"")</f>
        <v/>
      </c>
      <c r="P227" s="39" t="str">
        <f>IFERROR(VLOOKUP($B227,Impacts!$B$6:$T$54,15,FALSE)*'P3'!$C254,"")</f>
        <v/>
      </c>
      <c r="Q227" s="39" t="str">
        <f>IFERROR(VLOOKUP($B227,Impacts!$B$6:$T$54,16,FALSE)*'P3'!$C254,"")</f>
        <v/>
      </c>
      <c r="R227" s="39" t="str">
        <f>IFERROR(VLOOKUP($B227,Impacts!$B$6:$T$54,17,FALSE)*'P3'!$C254,"")</f>
        <v/>
      </c>
      <c r="S227" s="39" t="str">
        <f>IFERROR(VLOOKUP($B227,Impacts!$B$6:$T$54,18,FALSE)*'P3'!$C254,"")</f>
        <v/>
      </c>
      <c r="T227" s="39" t="str">
        <f>IFERROR(VLOOKUP($B227,Impacts!$B$6:$T$54,19,FALSE)*'P3'!$C254,"")</f>
        <v/>
      </c>
    </row>
    <row r="228" spans="2:20" hidden="1">
      <c r="B228" s="12" t="str">
        <f>'P3'!B255</f>
        <v>----</v>
      </c>
      <c r="C228" s="39" t="str">
        <f>IFERROR(VLOOKUP($B228,Impacts!$B$6:$T$54,2,FALSE)*'P3'!$C255,"")</f>
        <v/>
      </c>
      <c r="D228" s="39" t="str">
        <f>IFERROR(VLOOKUP($B228,Impacts!$B$6:$T$54,3,FALSE)*'P3'!$C255,"")</f>
        <v/>
      </c>
      <c r="E228" s="39" t="str">
        <f>IFERROR(VLOOKUP($B228,Impacts!$B$6:$T$54,4,FALSE)*'P3'!$C255,"")</f>
        <v/>
      </c>
      <c r="F228" s="39" t="str">
        <f>IFERROR(VLOOKUP($B228,Impacts!$B$6:$T$54,5,FALSE)*'P3'!$C255,"")</f>
        <v/>
      </c>
      <c r="G228" s="39" t="str">
        <f>IFERROR(VLOOKUP($B228,Impacts!$B$6:$T$54,6,FALSE)*'P3'!$C255,"")</f>
        <v/>
      </c>
      <c r="H228" s="39" t="str">
        <f>IFERROR(VLOOKUP($B228,Impacts!$B$6:$T$54,7,FALSE)*'P3'!$C255,"")</f>
        <v/>
      </c>
      <c r="I228" s="39" t="str">
        <f>IFERROR(VLOOKUP($B228,Impacts!$B$6:$T$54,8,FALSE)*'P3'!$C255,"")</f>
        <v/>
      </c>
      <c r="J228" s="39" t="str">
        <f>IFERROR(VLOOKUP($B228,Impacts!$B$6:$T$54,9,FALSE)*'P3'!$C255,"")</f>
        <v/>
      </c>
      <c r="K228" s="39" t="str">
        <f>IFERROR(VLOOKUP($B228,Impacts!$B$6:$T$54,10,FALSE)*'P3'!$C255,"")</f>
        <v/>
      </c>
      <c r="L228" s="39" t="str">
        <f>IFERROR(VLOOKUP($B228,Impacts!$B$6:$T$54,11,FALSE)*'P3'!$C255,"")</f>
        <v/>
      </c>
      <c r="M228" s="39" t="str">
        <f>IFERROR(VLOOKUP($B228,Impacts!$B$6:$T$54,12,FALSE)*'P3'!$C255,"")</f>
        <v/>
      </c>
      <c r="N228" s="39" t="str">
        <f>IFERROR(VLOOKUP($B228,Impacts!$B$6:$T$54,13,FALSE)*'P3'!$C255,"")</f>
        <v/>
      </c>
      <c r="O228" s="39" t="str">
        <f>IFERROR(VLOOKUP($B228,Impacts!$B$6:$T$54,14,FALSE)*'P3'!$C255,"")</f>
        <v/>
      </c>
      <c r="P228" s="39" t="str">
        <f>IFERROR(VLOOKUP($B228,Impacts!$B$6:$T$54,15,FALSE)*'P3'!$C255,"")</f>
        <v/>
      </c>
      <c r="Q228" s="39" t="str">
        <f>IFERROR(VLOOKUP($B228,Impacts!$B$6:$T$54,16,FALSE)*'P3'!$C255,"")</f>
        <v/>
      </c>
      <c r="R228" s="39" t="str">
        <f>IFERROR(VLOOKUP($B228,Impacts!$B$6:$T$54,17,FALSE)*'P3'!$C255,"")</f>
        <v/>
      </c>
      <c r="S228" s="39" t="str">
        <f>IFERROR(VLOOKUP($B228,Impacts!$B$6:$T$54,18,FALSE)*'P3'!$C255,"")</f>
        <v/>
      </c>
      <c r="T228" s="39" t="str">
        <f>IFERROR(VLOOKUP($B228,Impacts!$B$6:$T$54,19,FALSE)*'P3'!$C255,"")</f>
        <v/>
      </c>
    </row>
    <row r="229" spans="2:20" hidden="1">
      <c r="B229" s="12" t="str">
        <f>'P3'!B256</f>
        <v>----</v>
      </c>
      <c r="C229" s="39" t="str">
        <f>IFERROR(VLOOKUP($B229,Impacts!$B$6:$T$54,2,FALSE)*'P3'!$C256,"")</f>
        <v/>
      </c>
      <c r="D229" s="39" t="str">
        <f>IFERROR(VLOOKUP($B229,Impacts!$B$6:$T$54,3,FALSE)*'P3'!$C256,"")</f>
        <v/>
      </c>
      <c r="E229" s="39" t="str">
        <f>IFERROR(VLOOKUP($B229,Impacts!$B$6:$T$54,4,FALSE)*'P3'!$C256,"")</f>
        <v/>
      </c>
      <c r="F229" s="39" t="str">
        <f>IFERROR(VLOOKUP($B229,Impacts!$B$6:$T$54,5,FALSE)*'P3'!$C256,"")</f>
        <v/>
      </c>
      <c r="G229" s="39" t="str">
        <f>IFERROR(VLOOKUP($B229,Impacts!$B$6:$T$54,6,FALSE)*'P3'!$C256,"")</f>
        <v/>
      </c>
      <c r="H229" s="39" t="str">
        <f>IFERROR(VLOOKUP($B229,Impacts!$B$6:$T$54,7,FALSE)*'P3'!$C256,"")</f>
        <v/>
      </c>
      <c r="I229" s="39" t="str">
        <f>IFERROR(VLOOKUP($B229,Impacts!$B$6:$T$54,8,FALSE)*'P3'!$C256,"")</f>
        <v/>
      </c>
      <c r="J229" s="39" t="str">
        <f>IFERROR(VLOOKUP($B229,Impacts!$B$6:$T$54,9,FALSE)*'P3'!$C256,"")</f>
        <v/>
      </c>
      <c r="K229" s="39" t="str">
        <f>IFERROR(VLOOKUP($B229,Impacts!$B$6:$T$54,10,FALSE)*'P3'!$C256,"")</f>
        <v/>
      </c>
      <c r="L229" s="39" t="str">
        <f>IFERROR(VLOOKUP($B229,Impacts!$B$6:$T$54,11,FALSE)*'P3'!$C256,"")</f>
        <v/>
      </c>
      <c r="M229" s="39" t="str">
        <f>IFERROR(VLOOKUP($B229,Impacts!$B$6:$T$54,12,FALSE)*'P3'!$C256,"")</f>
        <v/>
      </c>
      <c r="N229" s="39" t="str">
        <f>IFERROR(VLOOKUP($B229,Impacts!$B$6:$T$54,13,FALSE)*'P3'!$C256,"")</f>
        <v/>
      </c>
      <c r="O229" s="39" t="str">
        <f>IFERROR(VLOOKUP($B229,Impacts!$B$6:$T$54,14,FALSE)*'P3'!$C256,"")</f>
        <v/>
      </c>
      <c r="P229" s="39" t="str">
        <f>IFERROR(VLOOKUP($B229,Impacts!$B$6:$T$54,15,FALSE)*'P3'!$C256,"")</f>
        <v/>
      </c>
      <c r="Q229" s="39" t="str">
        <f>IFERROR(VLOOKUP($B229,Impacts!$B$6:$T$54,16,FALSE)*'P3'!$C256,"")</f>
        <v/>
      </c>
      <c r="R229" s="39" t="str">
        <f>IFERROR(VLOOKUP($B229,Impacts!$B$6:$T$54,17,FALSE)*'P3'!$C256,"")</f>
        <v/>
      </c>
      <c r="S229" s="39" t="str">
        <f>IFERROR(VLOOKUP($B229,Impacts!$B$6:$T$54,18,FALSE)*'P3'!$C256,"")</f>
        <v/>
      </c>
      <c r="T229" s="39" t="str">
        <f>IFERROR(VLOOKUP($B229,Impacts!$B$6:$T$54,19,FALSE)*'P3'!$C256,"")</f>
        <v/>
      </c>
    </row>
    <row r="230" spans="2:20" hidden="1">
      <c r="B230" s="12" t="str">
        <f>'P3'!B257</f>
        <v>----</v>
      </c>
      <c r="C230" s="39" t="str">
        <f>IFERROR(VLOOKUP($B230,Impacts!$B$6:$T$54,2,FALSE)*'P3'!$C257,"")</f>
        <v/>
      </c>
      <c r="D230" s="39" t="str">
        <f>IFERROR(VLOOKUP($B230,Impacts!$B$6:$T$54,3,FALSE)*'P3'!$C257,"")</f>
        <v/>
      </c>
      <c r="E230" s="39" t="str">
        <f>IFERROR(VLOOKUP($B230,Impacts!$B$6:$T$54,4,FALSE)*'P3'!$C257,"")</f>
        <v/>
      </c>
      <c r="F230" s="39" t="str">
        <f>IFERROR(VLOOKUP($B230,Impacts!$B$6:$T$54,5,FALSE)*'P3'!$C257,"")</f>
        <v/>
      </c>
      <c r="G230" s="39" t="str">
        <f>IFERROR(VLOOKUP($B230,Impacts!$B$6:$T$54,6,FALSE)*'P3'!$C257,"")</f>
        <v/>
      </c>
      <c r="H230" s="39" t="str">
        <f>IFERROR(VLOOKUP($B230,Impacts!$B$6:$T$54,7,FALSE)*'P3'!$C257,"")</f>
        <v/>
      </c>
      <c r="I230" s="39" t="str">
        <f>IFERROR(VLOOKUP($B230,Impacts!$B$6:$T$54,8,FALSE)*'P3'!$C257,"")</f>
        <v/>
      </c>
      <c r="J230" s="39" t="str">
        <f>IFERROR(VLOOKUP($B230,Impacts!$B$6:$T$54,9,FALSE)*'P3'!$C257,"")</f>
        <v/>
      </c>
      <c r="K230" s="39" t="str">
        <f>IFERROR(VLOOKUP($B230,Impacts!$B$6:$T$54,10,FALSE)*'P3'!$C257,"")</f>
        <v/>
      </c>
      <c r="L230" s="39" t="str">
        <f>IFERROR(VLOOKUP($B230,Impacts!$B$6:$T$54,11,FALSE)*'P3'!$C257,"")</f>
        <v/>
      </c>
      <c r="M230" s="39" t="str">
        <f>IFERROR(VLOOKUP($B230,Impacts!$B$6:$T$54,12,FALSE)*'P3'!$C257,"")</f>
        <v/>
      </c>
      <c r="N230" s="39" t="str">
        <f>IFERROR(VLOOKUP($B230,Impacts!$B$6:$T$54,13,FALSE)*'P3'!$C257,"")</f>
        <v/>
      </c>
      <c r="O230" s="39" t="str">
        <f>IFERROR(VLOOKUP($B230,Impacts!$B$6:$T$54,14,FALSE)*'P3'!$C257,"")</f>
        <v/>
      </c>
      <c r="P230" s="39" t="str">
        <f>IFERROR(VLOOKUP($B230,Impacts!$B$6:$T$54,15,FALSE)*'P3'!$C257,"")</f>
        <v/>
      </c>
      <c r="Q230" s="39" t="str">
        <f>IFERROR(VLOOKUP($B230,Impacts!$B$6:$T$54,16,FALSE)*'P3'!$C257,"")</f>
        <v/>
      </c>
      <c r="R230" s="39" t="str">
        <f>IFERROR(VLOOKUP($B230,Impacts!$B$6:$T$54,17,FALSE)*'P3'!$C257,"")</f>
        <v/>
      </c>
      <c r="S230" s="39" t="str">
        <f>IFERROR(VLOOKUP($B230,Impacts!$B$6:$T$54,18,FALSE)*'P3'!$C257,"")</f>
        <v/>
      </c>
      <c r="T230" s="39" t="str">
        <f>IFERROR(VLOOKUP($B230,Impacts!$B$6:$T$54,19,FALSE)*'P3'!$C257,"")</f>
        <v/>
      </c>
    </row>
    <row r="231" spans="2:20" hidden="1">
      <c r="B231" s="12" t="str">
        <f>'P3'!B258</f>
        <v>----</v>
      </c>
      <c r="C231" s="39" t="str">
        <f>IFERROR(VLOOKUP($B231,Impacts!$B$6:$T$54,2,FALSE)*'P3'!$C258,"")</f>
        <v/>
      </c>
      <c r="D231" s="39" t="str">
        <f>IFERROR(VLOOKUP($B231,Impacts!$B$6:$T$54,3,FALSE)*'P3'!$C258,"")</f>
        <v/>
      </c>
      <c r="E231" s="39" t="str">
        <f>IFERROR(VLOOKUP($B231,Impacts!$B$6:$T$54,4,FALSE)*'P3'!$C258,"")</f>
        <v/>
      </c>
      <c r="F231" s="39" t="str">
        <f>IFERROR(VLOOKUP($B231,Impacts!$B$6:$T$54,5,FALSE)*'P3'!$C258,"")</f>
        <v/>
      </c>
      <c r="G231" s="39" t="str">
        <f>IFERROR(VLOOKUP($B231,Impacts!$B$6:$T$54,6,FALSE)*'P3'!$C258,"")</f>
        <v/>
      </c>
      <c r="H231" s="39" t="str">
        <f>IFERROR(VLOOKUP($B231,Impacts!$B$6:$T$54,7,FALSE)*'P3'!$C258,"")</f>
        <v/>
      </c>
      <c r="I231" s="39" t="str">
        <f>IFERROR(VLOOKUP($B231,Impacts!$B$6:$T$54,8,FALSE)*'P3'!$C258,"")</f>
        <v/>
      </c>
      <c r="J231" s="39" t="str">
        <f>IFERROR(VLOOKUP($B231,Impacts!$B$6:$T$54,9,FALSE)*'P3'!$C258,"")</f>
        <v/>
      </c>
      <c r="K231" s="39" t="str">
        <f>IFERROR(VLOOKUP($B231,Impacts!$B$6:$T$54,10,FALSE)*'P3'!$C258,"")</f>
        <v/>
      </c>
      <c r="L231" s="39" t="str">
        <f>IFERROR(VLOOKUP($B231,Impacts!$B$6:$T$54,11,FALSE)*'P3'!$C258,"")</f>
        <v/>
      </c>
      <c r="M231" s="39" t="str">
        <f>IFERROR(VLOOKUP($B231,Impacts!$B$6:$T$54,12,FALSE)*'P3'!$C258,"")</f>
        <v/>
      </c>
      <c r="N231" s="39" t="str">
        <f>IFERROR(VLOOKUP($B231,Impacts!$B$6:$T$54,13,FALSE)*'P3'!$C258,"")</f>
        <v/>
      </c>
      <c r="O231" s="39" t="str">
        <f>IFERROR(VLOOKUP($B231,Impacts!$B$6:$T$54,14,FALSE)*'P3'!$C258,"")</f>
        <v/>
      </c>
      <c r="P231" s="39" t="str">
        <f>IFERROR(VLOOKUP($B231,Impacts!$B$6:$T$54,15,FALSE)*'P3'!$C258,"")</f>
        <v/>
      </c>
      <c r="Q231" s="39" t="str">
        <f>IFERROR(VLOOKUP($B231,Impacts!$B$6:$T$54,16,FALSE)*'P3'!$C258,"")</f>
        <v/>
      </c>
      <c r="R231" s="39" t="str">
        <f>IFERROR(VLOOKUP($B231,Impacts!$B$6:$T$54,17,FALSE)*'P3'!$C258,"")</f>
        <v/>
      </c>
      <c r="S231" s="39" t="str">
        <f>IFERROR(VLOOKUP($B231,Impacts!$B$6:$T$54,18,FALSE)*'P3'!$C258,"")</f>
        <v/>
      </c>
      <c r="T231" s="39" t="str">
        <f>IFERROR(VLOOKUP($B231,Impacts!$B$6:$T$54,19,FALSE)*'P3'!$C258,"")</f>
        <v/>
      </c>
    </row>
    <row r="232" spans="2:20" hidden="1">
      <c r="B232" s="12" t="str">
        <f>'P3'!B259</f>
        <v>----</v>
      </c>
      <c r="C232" s="39" t="str">
        <f>IFERROR(VLOOKUP($B232,Impacts!$B$6:$T$54,2,FALSE)*'P3'!$C259,"")</f>
        <v/>
      </c>
      <c r="D232" s="39" t="str">
        <f>IFERROR(VLOOKUP($B232,Impacts!$B$6:$T$54,3,FALSE)*'P3'!$C259,"")</f>
        <v/>
      </c>
      <c r="E232" s="39" t="str">
        <f>IFERROR(VLOOKUP($B232,Impacts!$B$6:$T$54,4,FALSE)*'P3'!$C259,"")</f>
        <v/>
      </c>
      <c r="F232" s="39" t="str">
        <f>IFERROR(VLOOKUP($B232,Impacts!$B$6:$T$54,5,FALSE)*'P3'!$C259,"")</f>
        <v/>
      </c>
      <c r="G232" s="39" t="str">
        <f>IFERROR(VLOOKUP($B232,Impacts!$B$6:$T$54,6,FALSE)*'P3'!$C259,"")</f>
        <v/>
      </c>
      <c r="H232" s="39" t="str">
        <f>IFERROR(VLOOKUP($B232,Impacts!$B$6:$T$54,7,FALSE)*'P3'!$C259,"")</f>
        <v/>
      </c>
      <c r="I232" s="39" t="str">
        <f>IFERROR(VLOOKUP($B232,Impacts!$B$6:$T$54,8,FALSE)*'P3'!$C259,"")</f>
        <v/>
      </c>
      <c r="J232" s="39" t="str">
        <f>IFERROR(VLOOKUP($B232,Impacts!$B$6:$T$54,9,FALSE)*'P3'!$C259,"")</f>
        <v/>
      </c>
      <c r="K232" s="39" t="str">
        <f>IFERROR(VLOOKUP($B232,Impacts!$B$6:$T$54,10,FALSE)*'P3'!$C259,"")</f>
        <v/>
      </c>
      <c r="L232" s="39" t="str">
        <f>IFERROR(VLOOKUP($B232,Impacts!$B$6:$T$54,11,FALSE)*'P3'!$C259,"")</f>
        <v/>
      </c>
      <c r="M232" s="39" t="str">
        <f>IFERROR(VLOOKUP($B232,Impacts!$B$6:$T$54,12,FALSE)*'P3'!$C259,"")</f>
        <v/>
      </c>
      <c r="N232" s="39" t="str">
        <f>IFERROR(VLOOKUP($B232,Impacts!$B$6:$T$54,13,FALSE)*'P3'!$C259,"")</f>
        <v/>
      </c>
      <c r="O232" s="39" t="str">
        <f>IFERROR(VLOOKUP($B232,Impacts!$B$6:$T$54,14,FALSE)*'P3'!$C259,"")</f>
        <v/>
      </c>
      <c r="P232" s="39" t="str">
        <f>IFERROR(VLOOKUP($B232,Impacts!$B$6:$T$54,15,FALSE)*'P3'!$C259,"")</f>
        <v/>
      </c>
      <c r="Q232" s="39" t="str">
        <f>IFERROR(VLOOKUP($B232,Impacts!$B$6:$T$54,16,FALSE)*'P3'!$C259,"")</f>
        <v/>
      </c>
      <c r="R232" s="39" t="str">
        <f>IFERROR(VLOOKUP($B232,Impacts!$B$6:$T$54,17,FALSE)*'P3'!$C259,"")</f>
        <v/>
      </c>
      <c r="S232" s="39" t="str">
        <f>IFERROR(VLOOKUP($B232,Impacts!$B$6:$T$54,18,FALSE)*'P3'!$C259,"")</f>
        <v/>
      </c>
      <c r="T232" s="39" t="str">
        <f>IFERROR(VLOOKUP($B232,Impacts!$B$6:$T$54,19,FALSE)*'P3'!$C259,"")</f>
        <v/>
      </c>
    </row>
    <row r="233" spans="2:20" hidden="1">
      <c r="B233" s="12" t="str">
        <f>'P3'!B260</f>
        <v>----</v>
      </c>
      <c r="C233" s="39" t="str">
        <f>IFERROR(VLOOKUP($B233,Impacts!$B$6:$T$54,2,FALSE)*'P3'!$C260,"")</f>
        <v/>
      </c>
      <c r="D233" s="39" t="str">
        <f>IFERROR(VLOOKUP($B233,Impacts!$B$6:$T$54,3,FALSE)*'P3'!$C260,"")</f>
        <v/>
      </c>
      <c r="E233" s="39" t="str">
        <f>IFERROR(VLOOKUP($B233,Impacts!$B$6:$T$54,4,FALSE)*'P3'!$C260,"")</f>
        <v/>
      </c>
      <c r="F233" s="39" t="str">
        <f>IFERROR(VLOOKUP($B233,Impacts!$B$6:$T$54,5,FALSE)*'P3'!$C260,"")</f>
        <v/>
      </c>
      <c r="G233" s="39" t="str">
        <f>IFERROR(VLOOKUP($B233,Impacts!$B$6:$T$54,6,FALSE)*'P3'!$C260,"")</f>
        <v/>
      </c>
      <c r="H233" s="39" t="str">
        <f>IFERROR(VLOOKUP($B233,Impacts!$B$6:$T$54,7,FALSE)*'P3'!$C260,"")</f>
        <v/>
      </c>
      <c r="I233" s="39" t="str">
        <f>IFERROR(VLOOKUP($B233,Impacts!$B$6:$T$54,8,FALSE)*'P3'!$C260,"")</f>
        <v/>
      </c>
      <c r="J233" s="39" t="str">
        <f>IFERROR(VLOOKUP($B233,Impacts!$B$6:$T$54,9,FALSE)*'P3'!$C260,"")</f>
        <v/>
      </c>
      <c r="K233" s="39" t="str">
        <f>IFERROR(VLOOKUP($B233,Impacts!$B$6:$T$54,10,FALSE)*'P3'!$C260,"")</f>
        <v/>
      </c>
      <c r="L233" s="39" t="str">
        <f>IFERROR(VLOOKUP($B233,Impacts!$B$6:$T$54,11,FALSE)*'P3'!$C260,"")</f>
        <v/>
      </c>
      <c r="M233" s="39" t="str">
        <f>IFERROR(VLOOKUP($B233,Impacts!$B$6:$T$54,12,FALSE)*'P3'!$C260,"")</f>
        <v/>
      </c>
      <c r="N233" s="39" t="str">
        <f>IFERROR(VLOOKUP($B233,Impacts!$B$6:$T$54,13,FALSE)*'P3'!$C260,"")</f>
        <v/>
      </c>
      <c r="O233" s="39" t="str">
        <f>IFERROR(VLOOKUP($B233,Impacts!$B$6:$T$54,14,FALSE)*'P3'!$C260,"")</f>
        <v/>
      </c>
      <c r="P233" s="39" t="str">
        <f>IFERROR(VLOOKUP($B233,Impacts!$B$6:$T$54,15,FALSE)*'P3'!$C260,"")</f>
        <v/>
      </c>
      <c r="Q233" s="39" t="str">
        <f>IFERROR(VLOOKUP($B233,Impacts!$B$6:$T$54,16,FALSE)*'P3'!$C260,"")</f>
        <v/>
      </c>
      <c r="R233" s="39" t="str">
        <f>IFERROR(VLOOKUP($B233,Impacts!$B$6:$T$54,17,FALSE)*'P3'!$C260,"")</f>
        <v/>
      </c>
      <c r="S233" s="39" t="str">
        <f>IFERROR(VLOOKUP($B233,Impacts!$B$6:$T$54,18,FALSE)*'P3'!$C260,"")</f>
        <v/>
      </c>
      <c r="T233" s="39" t="str">
        <f>IFERROR(VLOOKUP($B233,Impacts!$B$6:$T$54,19,FALSE)*'P3'!$C260,"")</f>
        <v/>
      </c>
    </row>
    <row r="234" spans="2:20" hidden="1">
      <c r="B234" s="12" t="str">
        <f>'P3'!B261</f>
        <v>----</v>
      </c>
      <c r="C234" s="39" t="str">
        <f>IFERROR(VLOOKUP($B234,Impacts!$B$6:$T$54,2,FALSE)*'P3'!$C261,"")</f>
        <v/>
      </c>
      <c r="D234" s="39" t="str">
        <f>IFERROR(VLOOKUP($B234,Impacts!$B$6:$T$54,3,FALSE)*'P3'!$C261,"")</f>
        <v/>
      </c>
      <c r="E234" s="39" t="str">
        <f>IFERROR(VLOOKUP($B234,Impacts!$B$6:$T$54,4,FALSE)*'P3'!$C261,"")</f>
        <v/>
      </c>
      <c r="F234" s="39" t="str">
        <f>IFERROR(VLOOKUP($B234,Impacts!$B$6:$T$54,5,FALSE)*'P3'!$C261,"")</f>
        <v/>
      </c>
      <c r="G234" s="39" t="str">
        <f>IFERROR(VLOOKUP($B234,Impacts!$B$6:$T$54,6,FALSE)*'P3'!$C261,"")</f>
        <v/>
      </c>
      <c r="H234" s="39" t="str">
        <f>IFERROR(VLOOKUP($B234,Impacts!$B$6:$T$54,7,FALSE)*'P3'!$C261,"")</f>
        <v/>
      </c>
      <c r="I234" s="39" t="str">
        <f>IFERROR(VLOOKUP($B234,Impacts!$B$6:$T$54,8,FALSE)*'P3'!$C261,"")</f>
        <v/>
      </c>
      <c r="J234" s="39" t="str">
        <f>IFERROR(VLOOKUP($B234,Impacts!$B$6:$T$54,9,FALSE)*'P3'!$C261,"")</f>
        <v/>
      </c>
      <c r="K234" s="39" t="str">
        <f>IFERROR(VLOOKUP($B234,Impacts!$B$6:$T$54,10,FALSE)*'P3'!$C261,"")</f>
        <v/>
      </c>
      <c r="L234" s="39" t="str">
        <f>IFERROR(VLOOKUP($B234,Impacts!$B$6:$T$54,11,FALSE)*'P3'!$C261,"")</f>
        <v/>
      </c>
      <c r="M234" s="39" t="str">
        <f>IFERROR(VLOOKUP($B234,Impacts!$B$6:$T$54,12,FALSE)*'P3'!$C261,"")</f>
        <v/>
      </c>
      <c r="N234" s="39" t="str">
        <f>IFERROR(VLOOKUP($B234,Impacts!$B$6:$T$54,13,FALSE)*'P3'!$C261,"")</f>
        <v/>
      </c>
      <c r="O234" s="39" t="str">
        <f>IFERROR(VLOOKUP($B234,Impacts!$B$6:$T$54,14,FALSE)*'P3'!$C261,"")</f>
        <v/>
      </c>
      <c r="P234" s="39" t="str">
        <f>IFERROR(VLOOKUP($B234,Impacts!$B$6:$T$54,15,FALSE)*'P3'!$C261,"")</f>
        <v/>
      </c>
      <c r="Q234" s="39" t="str">
        <f>IFERROR(VLOOKUP($B234,Impacts!$B$6:$T$54,16,FALSE)*'P3'!$C261,"")</f>
        <v/>
      </c>
      <c r="R234" s="39" t="str">
        <f>IFERROR(VLOOKUP($B234,Impacts!$B$6:$T$54,17,FALSE)*'P3'!$C261,"")</f>
        <v/>
      </c>
      <c r="S234" s="39" t="str">
        <f>IFERROR(VLOOKUP($B234,Impacts!$B$6:$T$54,18,FALSE)*'P3'!$C261,"")</f>
        <v/>
      </c>
      <c r="T234" s="39" t="str">
        <f>IFERROR(VLOOKUP($B234,Impacts!$B$6:$T$54,19,FALSE)*'P3'!$C261,"")</f>
        <v/>
      </c>
    </row>
    <row r="235" spans="2:20" hidden="1">
      <c r="B235" s="12" t="str">
        <f>'P3'!B262</f>
        <v>----</v>
      </c>
      <c r="C235" s="39" t="str">
        <f>IFERROR(VLOOKUP($B235,Impacts!$B$6:$T$54,2,FALSE)*'P3'!$C262,"")</f>
        <v/>
      </c>
      <c r="D235" s="39" t="str">
        <f>IFERROR(VLOOKUP($B235,Impacts!$B$6:$T$54,3,FALSE)*'P3'!$C262,"")</f>
        <v/>
      </c>
      <c r="E235" s="39" t="str">
        <f>IFERROR(VLOOKUP($B235,Impacts!$B$6:$T$54,4,FALSE)*'P3'!$C262,"")</f>
        <v/>
      </c>
      <c r="F235" s="39" t="str">
        <f>IFERROR(VLOOKUP($B235,Impacts!$B$6:$T$54,5,FALSE)*'P3'!$C262,"")</f>
        <v/>
      </c>
      <c r="G235" s="39" t="str">
        <f>IFERROR(VLOOKUP($B235,Impacts!$B$6:$T$54,6,FALSE)*'P3'!$C262,"")</f>
        <v/>
      </c>
      <c r="H235" s="39" t="str">
        <f>IFERROR(VLOOKUP($B235,Impacts!$B$6:$T$54,7,FALSE)*'P3'!$C262,"")</f>
        <v/>
      </c>
      <c r="I235" s="39" t="str">
        <f>IFERROR(VLOOKUP($B235,Impacts!$B$6:$T$54,8,FALSE)*'P3'!$C262,"")</f>
        <v/>
      </c>
      <c r="J235" s="39" t="str">
        <f>IFERROR(VLOOKUP($B235,Impacts!$B$6:$T$54,9,FALSE)*'P3'!$C262,"")</f>
        <v/>
      </c>
      <c r="K235" s="39" t="str">
        <f>IFERROR(VLOOKUP($B235,Impacts!$B$6:$T$54,10,FALSE)*'P3'!$C262,"")</f>
        <v/>
      </c>
      <c r="L235" s="39" t="str">
        <f>IFERROR(VLOOKUP($B235,Impacts!$B$6:$T$54,11,FALSE)*'P3'!$C262,"")</f>
        <v/>
      </c>
      <c r="M235" s="39" t="str">
        <f>IFERROR(VLOOKUP($B235,Impacts!$B$6:$T$54,12,FALSE)*'P3'!$C262,"")</f>
        <v/>
      </c>
      <c r="N235" s="39" t="str">
        <f>IFERROR(VLOOKUP($B235,Impacts!$B$6:$T$54,13,FALSE)*'P3'!$C262,"")</f>
        <v/>
      </c>
      <c r="O235" s="39" t="str">
        <f>IFERROR(VLOOKUP($B235,Impacts!$B$6:$T$54,14,FALSE)*'P3'!$C262,"")</f>
        <v/>
      </c>
      <c r="P235" s="39" t="str">
        <f>IFERROR(VLOOKUP($B235,Impacts!$B$6:$T$54,15,FALSE)*'P3'!$C262,"")</f>
        <v/>
      </c>
      <c r="Q235" s="39" t="str">
        <f>IFERROR(VLOOKUP($B235,Impacts!$B$6:$T$54,16,FALSE)*'P3'!$C262,"")</f>
        <v/>
      </c>
      <c r="R235" s="39" t="str">
        <f>IFERROR(VLOOKUP($B235,Impacts!$B$6:$T$54,17,FALSE)*'P3'!$C262,"")</f>
        <v/>
      </c>
      <c r="S235" s="39" t="str">
        <f>IFERROR(VLOOKUP($B235,Impacts!$B$6:$T$54,18,FALSE)*'P3'!$C262,"")</f>
        <v/>
      </c>
      <c r="T235" s="39" t="str">
        <f>IFERROR(VLOOKUP($B235,Impacts!$B$6:$T$54,19,FALSE)*'P3'!$C262,"")</f>
        <v/>
      </c>
    </row>
    <row r="236" spans="2:20" hidden="1">
      <c r="B236" s="12" t="str">
        <f>'P3'!B263</f>
        <v>----</v>
      </c>
      <c r="C236" s="39" t="str">
        <f>IFERROR(VLOOKUP($B236,Impacts!$B$6:$T$54,2,FALSE)*'P3'!$C263,"")</f>
        <v/>
      </c>
      <c r="D236" s="39" t="str">
        <f>IFERROR(VLOOKUP($B236,Impacts!$B$6:$T$54,3,FALSE)*'P3'!$C263,"")</f>
        <v/>
      </c>
      <c r="E236" s="39" t="str">
        <f>IFERROR(VLOOKUP($B236,Impacts!$B$6:$T$54,4,FALSE)*'P3'!$C263,"")</f>
        <v/>
      </c>
      <c r="F236" s="39" t="str">
        <f>IFERROR(VLOOKUP($B236,Impacts!$B$6:$T$54,5,FALSE)*'P3'!$C263,"")</f>
        <v/>
      </c>
      <c r="G236" s="39" t="str">
        <f>IFERROR(VLOOKUP($B236,Impacts!$B$6:$T$54,6,FALSE)*'P3'!$C263,"")</f>
        <v/>
      </c>
      <c r="H236" s="39" t="str">
        <f>IFERROR(VLOOKUP($B236,Impacts!$B$6:$T$54,7,FALSE)*'P3'!$C263,"")</f>
        <v/>
      </c>
      <c r="I236" s="39" t="str">
        <f>IFERROR(VLOOKUP($B236,Impacts!$B$6:$T$54,8,FALSE)*'P3'!$C263,"")</f>
        <v/>
      </c>
      <c r="J236" s="39" t="str">
        <f>IFERROR(VLOOKUP($B236,Impacts!$B$6:$T$54,9,FALSE)*'P3'!$C263,"")</f>
        <v/>
      </c>
      <c r="K236" s="39" t="str">
        <f>IFERROR(VLOOKUP($B236,Impacts!$B$6:$T$54,10,FALSE)*'P3'!$C263,"")</f>
        <v/>
      </c>
      <c r="L236" s="39" t="str">
        <f>IFERROR(VLOOKUP($B236,Impacts!$B$6:$T$54,11,FALSE)*'P3'!$C263,"")</f>
        <v/>
      </c>
      <c r="M236" s="39" t="str">
        <f>IFERROR(VLOOKUP($B236,Impacts!$B$6:$T$54,12,FALSE)*'P3'!$C263,"")</f>
        <v/>
      </c>
      <c r="N236" s="39" t="str">
        <f>IFERROR(VLOOKUP($B236,Impacts!$B$6:$T$54,13,FALSE)*'P3'!$C263,"")</f>
        <v/>
      </c>
      <c r="O236" s="39" t="str">
        <f>IFERROR(VLOOKUP($B236,Impacts!$B$6:$T$54,14,FALSE)*'P3'!$C263,"")</f>
        <v/>
      </c>
      <c r="P236" s="39" t="str">
        <f>IFERROR(VLOOKUP($B236,Impacts!$B$6:$T$54,15,FALSE)*'P3'!$C263,"")</f>
        <v/>
      </c>
      <c r="Q236" s="39" t="str">
        <f>IFERROR(VLOOKUP($B236,Impacts!$B$6:$T$54,16,FALSE)*'P3'!$C263,"")</f>
        <v/>
      </c>
      <c r="R236" s="39" t="str">
        <f>IFERROR(VLOOKUP($B236,Impacts!$B$6:$T$54,17,FALSE)*'P3'!$C263,"")</f>
        <v/>
      </c>
      <c r="S236" s="39" t="str">
        <f>IFERROR(VLOOKUP($B236,Impacts!$B$6:$T$54,18,FALSE)*'P3'!$C263,"")</f>
        <v/>
      </c>
      <c r="T236" s="39" t="str">
        <f>IFERROR(VLOOKUP($B236,Impacts!$B$6:$T$54,19,FALSE)*'P3'!$C263,"")</f>
        <v/>
      </c>
    </row>
    <row r="237" spans="2:20" hidden="1">
      <c r="B237" s="12" t="str">
        <f>'P3'!B264</f>
        <v>----</v>
      </c>
      <c r="C237" s="39" t="str">
        <f>IFERROR(VLOOKUP($B237,Impacts!$B$6:$T$54,2,FALSE)*'P3'!$C264,"")</f>
        <v/>
      </c>
      <c r="D237" s="39" t="str">
        <f>IFERROR(VLOOKUP($B237,Impacts!$B$6:$T$54,3,FALSE)*'P3'!$C264,"")</f>
        <v/>
      </c>
      <c r="E237" s="39" t="str">
        <f>IFERROR(VLOOKUP($B237,Impacts!$B$6:$T$54,4,FALSE)*'P3'!$C264,"")</f>
        <v/>
      </c>
      <c r="F237" s="39" t="str">
        <f>IFERROR(VLOOKUP($B237,Impacts!$B$6:$T$54,5,FALSE)*'P3'!$C264,"")</f>
        <v/>
      </c>
      <c r="G237" s="39" t="str">
        <f>IFERROR(VLOOKUP($B237,Impacts!$B$6:$T$54,6,FALSE)*'P3'!$C264,"")</f>
        <v/>
      </c>
      <c r="H237" s="39" t="str">
        <f>IFERROR(VLOOKUP($B237,Impacts!$B$6:$T$54,7,FALSE)*'P3'!$C264,"")</f>
        <v/>
      </c>
      <c r="I237" s="39" t="str">
        <f>IFERROR(VLOOKUP($B237,Impacts!$B$6:$T$54,8,FALSE)*'P3'!$C264,"")</f>
        <v/>
      </c>
      <c r="J237" s="39" t="str">
        <f>IFERROR(VLOOKUP($B237,Impacts!$B$6:$T$54,9,FALSE)*'P3'!$C264,"")</f>
        <v/>
      </c>
      <c r="K237" s="39" t="str">
        <f>IFERROR(VLOOKUP($B237,Impacts!$B$6:$T$54,10,FALSE)*'P3'!$C264,"")</f>
        <v/>
      </c>
      <c r="L237" s="39" t="str">
        <f>IFERROR(VLOOKUP($B237,Impacts!$B$6:$T$54,11,FALSE)*'P3'!$C264,"")</f>
        <v/>
      </c>
      <c r="M237" s="39" t="str">
        <f>IFERROR(VLOOKUP($B237,Impacts!$B$6:$T$54,12,FALSE)*'P3'!$C264,"")</f>
        <v/>
      </c>
      <c r="N237" s="39" t="str">
        <f>IFERROR(VLOOKUP($B237,Impacts!$B$6:$T$54,13,FALSE)*'P3'!$C264,"")</f>
        <v/>
      </c>
      <c r="O237" s="39" t="str">
        <f>IFERROR(VLOOKUP($B237,Impacts!$B$6:$T$54,14,FALSE)*'P3'!$C264,"")</f>
        <v/>
      </c>
      <c r="P237" s="39" t="str">
        <f>IFERROR(VLOOKUP($B237,Impacts!$B$6:$T$54,15,FALSE)*'P3'!$C264,"")</f>
        <v/>
      </c>
      <c r="Q237" s="39" t="str">
        <f>IFERROR(VLOOKUP($B237,Impacts!$B$6:$T$54,16,FALSE)*'P3'!$C264,"")</f>
        <v/>
      </c>
      <c r="R237" s="39" t="str">
        <f>IFERROR(VLOOKUP($B237,Impacts!$B$6:$T$54,17,FALSE)*'P3'!$C264,"")</f>
        <v/>
      </c>
      <c r="S237" s="39" t="str">
        <f>IFERROR(VLOOKUP($B237,Impacts!$B$6:$T$54,18,FALSE)*'P3'!$C264,"")</f>
        <v/>
      </c>
      <c r="T237" s="39" t="str">
        <f>IFERROR(VLOOKUP($B237,Impacts!$B$6:$T$54,19,FALSE)*'P3'!$C264,"")</f>
        <v/>
      </c>
    </row>
    <row r="238" spans="2:20" hidden="1">
      <c r="B238" s="12" t="str">
        <f>'P3'!B265</f>
        <v>----</v>
      </c>
      <c r="C238" s="39" t="str">
        <f>IFERROR(VLOOKUP($B238,Impacts!$B$6:$T$54,2,FALSE)*'P3'!$C265,"")</f>
        <v/>
      </c>
      <c r="D238" s="39" t="str">
        <f>IFERROR(VLOOKUP($B238,Impacts!$B$6:$T$54,3,FALSE)*'P3'!$C265,"")</f>
        <v/>
      </c>
      <c r="E238" s="39" t="str">
        <f>IFERROR(VLOOKUP($B238,Impacts!$B$6:$T$54,4,FALSE)*'P3'!$C265,"")</f>
        <v/>
      </c>
      <c r="F238" s="39" t="str">
        <f>IFERROR(VLOOKUP($B238,Impacts!$B$6:$T$54,5,FALSE)*'P3'!$C265,"")</f>
        <v/>
      </c>
      <c r="G238" s="39" t="str">
        <f>IFERROR(VLOOKUP($B238,Impacts!$B$6:$T$54,6,FALSE)*'P3'!$C265,"")</f>
        <v/>
      </c>
      <c r="H238" s="39" t="str">
        <f>IFERROR(VLOOKUP($B238,Impacts!$B$6:$T$54,7,FALSE)*'P3'!$C265,"")</f>
        <v/>
      </c>
      <c r="I238" s="39" t="str">
        <f>IFERROR(VLOOKUP($B238,Impacts!$B$6:$T$54,8,FALSE)*'P3'!$C265,"")</f>
        <v/>
      </c>
      <c r="J238" s="39" t="str">
        <f>IFERROR(VLOOKUP($B238,Impacts!$B$6:$T$54,9,FALSE)*'P3'!$C265,"")</f>
        <v/>
      </c>
      <c r="K238" s="39" t="str">
        <f>IFERROR(VLOOKUP($B238,Impacts!$B$6:$T$54,10,FALSE)*'P3'!$C265,"")</f>
        <v/>
      </c>
      <c r="L238" s="39" t="str">
        <f>IFERROR(VLOOKUP($B238,Impacts!$B$6:$T$54,11,FALSE)*'P3'!$C265,"")</f>
        <v/>
      </c>
      <c r="M238" s="39" t="str">
        <f>IFERROR(VLOOKUP($B238,Impacts!$B$6:$T$54,12,FALSE)*'P3'!$C265,"")</f>
        <v/>
      </c>
      <c r="N238" s="39" t="str">
        <f>IFERROR(VLOOKUP($B238,Impacts!$B$6:$T$54,13,FALSE)*'P3'!$C265,"")</f>
        <v/>
      </c>
      <c r="O238" s="39" t="str">
        <f>IFERROR(VLOOKUP($B238,Impacts!$B$6:$T$54,14,FALSE)*'P3'!$C265,"")</f>
        <v/>
      </c>
      <c r="P238" s="39" t="str">
        <f>IFERROR(VLOOKUP($B238,Impacts!$B$6:$T$54,15,FALSE)*'P3'!$C265,"")</f>
        <v/>
      </c>
      <c r="Q238" s="39" t="str">
        <f>IFERROR(VLOOKUP($B238,Impacts!$B$6:$T$54,16,FALSE)*'P3'!$C265,"")</f>
        <v/>
      </c>
      <c r="R238" s="39" t="str">
        <f>IFERROR(VLOOKUP($B238,Impacts!$B$6:$T$54,17,FALSE)*'P3'!$C265,"")</f>
        <v/>
      </c>
      <c r="S238" s="39" t="str">
        <f>IFERROR(VLOOKUP($B238,Impacts!$B$6:$T$54,18,FALSE)*'P3'!$C265,"")</f>
        <v/>
      </c>
      <c r="T238" s="39" t="str">
        <f>IFERROR(VLOOKUP($B238,Impacts!$B$6:$T$54,19,FALSE)*'P3'!$C265,"")</f>
        <v/>
      </c>
    </row>
    <row r="239" spans="2:20" hidden="1">
      <c r="B239" s="12" t="str">
        <f>'P3'!B266</f>
        <v>----</v>
      </c>
      <c r="C239" s="39" t="str">
        <f>IFERROR(VLOOKUP($B239,Impacts!$B$6:$T$54,2,FALSE)*'P3'!$C266,"")</f>
        <v/>
      </c>
      <c r="D239" s="39" t="str">
        <f>IFERROR(VLOOKUP($B239,Impacts!$B$6:$T$54,3,FALSE)*'P3'!$C266,"")</f>
        <v/>
      </c>
      <c r="E239" s="39" t="str">
        <f>IFERROR(VLOOKUP($B239,Impacts!$B$6:$T$54,4,FALSE)*'P3'!$C266,"")</f>
        <v/>
      </c>
      <c r="F239" s="39" t="str">
        <f>IFERROR(VLOOKUP($B239,Impacts!$B$6:$T$54,5,FALSE)*'P3'!$C266,"")</f>
        <v/>
      </c>
      <c r="G239" s="39" t="str">
        <f>IFERROR(VLOOKUP($B239,Impacts!$B$6:$T$54,6,FALSE)*'P3'!$C266,"")</f>
        <v/>
      </c>
      <c r="H239" s="39" t="str">
        <f>IFERROR(VLOOKUP($B239,Impacts!$B$6:$T$54,7,FALSE)*'P3'!$C266,"")</f>
        <v/>
      </c>
      <c r="I239" s="39" t="str">
        <f>IFERROR(VLOOKUP($B239,Impacts!$B$6:$T$54,8,FALSE)*'P3'!$C266,"")</f>
        <v/>
      </c>
      <c r="J239" s="39" t="str">
        <f>IFERROR(VLOOKUP($B239,Impacts!$B$6:$T$54,9,FALSE)*'P3'!$C266,"")</f>
        <v/>
      </c>
      <c r="K239" s="39" t="str">
        <f>IFERROR(VLOOKUP($B239,Impacts!$B$6:$T$54,10,FALSE)*'P3'!$C266,"")</f>
        <v/>
      </c>
      <c r="L239" s="39" t="str">
        <f>IFERROR(VLOOKUP($B239,Impacts!$B$6:$T$54,11,FALSE)*'P3'!$C266,"")</f>
        <v/>
      </c>
      <c r="M239" s="39" t="str">
        <f>IFERROR(VLOOKUP($B239,Impacts!$B$6:$T$54,12,FALSE)*'P3'!$C266,"")</f>
        <v/>
      </c>
      <c r="N239" s="39" t="str">
        <f>IFERROR(VLOOKUP($B239,Impacts!$B$6:$T$54,13,FALSE)*'P3'!$C266,"")</f>
        <v/>
      </c>
      <c r="O239" s="39" t="str">
        <f>IFERROR(VLOOKUP($B239,Impacts!$B$6:$T$54,14,FALSE)*'P3'!$C266,"")</f>
        <v/>
      </c>
      <c r="P239" s="39" t="str">
        <f>IFERROR(VLOOKUP($B239,Impacts!$B$6:$T$54,15,FALSE)*'P3'!$C266,"")</f>
        <v/>
      </c>
      <c r="Q239" s="39" t="str">
        <f>IFERROR(VLOOKUP($B239,Impacts!$B$6:$T$54,16,FALSE)*'P3'!$C266,"")</f>
        <v/>
      </c>
      <c r="R239" s="39" t="str">
        <f>IFERROR(VLOOKUP($B239,Impacts!$B$6:$T$54,17,FALSE)*'P3'!$C266,"")</f>
        <v/>
      </c>
      <c r="S239" s="39" t="str">
        <f>IFERROR(VLOOKUP($B239,Impacts!$B$6:$T$54,18,FALSE)*'P3'!$C266,"")</f>
        <v/>
      </c>
      <c r="T239" s="39" t="str">
        <f>IFERROR(VLOOKUP($B239,Impacts!$B$6:$T$54,19,FALSE)*'P3'!$C266,"")</f>
        <v/>
      </c>
    </row>
    <row r="240" spans="2:20" hidden="1">
      <c r="B240" s="12" t="str">
        <f>'P3'!B267</f>
        <v>----</v>
      </c>
      <c r="C240" s="39" t="str">
        <f>IFERROR(VLOOKUP($B240,Impacts!$B$6:$T$54,2,FALSE)*'P3'!$C267,"")</f>
        <v/>
      </c>
      <c r="D240" s="39" t="str">
        <f>IFERROR(VLOOKUP($B240,Impacts!$B$6:$T$54,3,FALSE)*'P3'!$C267,"")</f>
        <v/>
      </c>
      <c r="E240" s="39" t="str">
        <f>IFERROR(VLOOKUP($B240,Impacts!$B$6:$T$54,4,FALSE)*'P3'!$C267,"")</f>
        <v/>
      </c>
      <c r="F240" s="39" t="str">
        <f>IFERROR(VLOOKUP($B240,Impacts!$B$6:$T$54,5,FALSE)*'P3'!$C267,"")</f>
        <v/>
      </c>
      <c r="G240" s="39" t="str">
        <f>IFERROR(VLOOKUP($B240,Impacts!$B$6:$T$54,6,FALSE)*'P3'!$C267,"")</f>
        <v/>
      </c>
      <c r="H240" s="39" t="str">
        <f>IFERROR(VLOOKUP($B240,Impacts!$B$6:$T$54,7,FALSE)*'P3'!$C267,"")</f>
        <v/>
      </c>
      <c r="I240" s="39" t="str">
        <f>IFERROR(VLOOKUP($B240,Impacts!$B$6:$T$54,8,FALSE)*'P3'!$C267,"")</f>
        <v/>
      </c>
      <c r="J240" s="39" t="str">
        <f>IFERROR(VLOOKUP($B240,Impacts!$B$6:$T$54,9,FALSE)*'P3'!$C267,"")</f>
        <v/>
      </c>
      <c r="K240" s="39" t="str">
        <f>IFERROR(VLOOKUP($B240,Impacts!$B$6:$T$54,10,FALSE)*'P3'!$C267,"")</f>
        <v/>
      </c>
      <c r="L240" s="39" t="str">
        <f>IFERROR(VLOOKUP($B240,Impacts!$B$6:$T$54,11,FALSE)*'P3'!$C267,"")</f>
        <v/>
      </c>
      <c r="M240" s="39" t="str">
        <f>IFERROR(VLOOKUP($B240,Impacts!$B$6:$T$54,12,FALSE)*'P3'!$C267,"")</f>
        <v/>
      </c>
      <c r="N240" s="39" t="str">
        <f>IFERROR(VLOOKUP($B240,Impacts!$B$6:$T$54,13,FALSE)*'P3'!$C267,"")</f>
        <v/>
      </c>
      <c r="O240" s="39" t="str">
        <f>IFERROR(VLOOKUP($B240,Impacts!$B$6:$T$54,14,FALSE)*'P3'!$C267,"")</f>
        <v/>
      </c>
      <c r="P240" s="39" t="str">
        <f>IFERROR(VLOOKUP($B240,Impacts!$B$6:$T$54,15,FALSE)*'P3'!$C267,"")</f>
        <v/>
      </c>
      <c r="Q240" s="39" t="str">
        <f>IFERROR(VLOOKUP($B240,Impacts!$B$6:$T$54,16,FALSE)*'P3'!$C267,"")</f>
        <v/>
      </c>
      <c r="R240" s="39" t="str">
        <f>IFERROR(VLOOKUP($B240,Impacts!$B$6:$T$54,17,FALSE)*'P3'!$C267,"")</f>
        <v/>
      </c>
      <c r="S240" s="39" t="str">
        <f>IFERROR(VLOOKUP($B240,Impacts!$B$6:$T$54,18,FALSE)*'P3'!$C267,"")</f>
        <v/>
      </c>
      <c r="T240" s="39" t="str">
        <f>IFERROR(VLOOKUP($B240,Impacts!$B$6:$T$54,19,FALSE)*'P3'!$C267,"")</f>
        <v/>
      </c>
    </row>
    <row r="241" spans="2:20" hidden="1">
      <c r="B241" s="12" t="str">
        <f>'P3'!B268</f>
        <v>----</v>
      </c>
      <c r="C241" s="39" t="str">
        <f>IFERROR(VLOOKUP($B241,Impacts!$B$6:$T$54,2,FALSE)*'P3'!$C268,"")</f>
        <v/>
      </c>
      <c r="D241" s="39" t="str">
        <f>IFERROR(VLOOKUP($B241,Impacts!$B$6:$T$54,3,FALSE)*'P3'!$C268,"")</f>
        <v/>
      </c>
      <c r="E241" s="39" t="str">
        <f>IFERROR(VLOOKUP($B241,Impacts!$B$6:$T$54,4,FALSE)*'P3'!$C268,"")</f>
        <v/>
      </c>
      <c r="F241" s="39" t="str">
        <f>IFERROR(VLOOKUP($B241,Impacts!$B$6:$T$54,5,FALSE)*'P3'!$C268,"")</f>
        <v/>
      </c>
      <c r="G241" s="39" t="str">
        <f>IFERROR(VLOOKUP($B241,Impacts!$B$6:$T$54,6,FALSE)*'P3'!$C268,"")</f>
        <v/>
      </c>
      <c r="H241" s="39" t="str">
        <f>IFERROR(VLOOKUP($B241,Impacts!$B$6:$T$54,7,FALSE)*'P3'!$C268,"")</f>
        <v/>
      </c>
      <c r="I241" s="39" t="str">
        <f>IFERROR(VLOOKUP($B241,Impacts!$B$6:$T$54,8,FALSE)*'P3'!$C268,"")</f>
        <v/>
      </c>
      <c r="J241" s="39" t="str">
        <f>IFERROR(VLOOKUP($B241,Impacts!$B$6:$T$54,9,FALSE)*'P3'!$C268,"")</f>
        <v/>
      </c>
      <c r="K241" s="39" t="str">
        <f>IFERROR(VLOOKUP($B241,Impacts!$B$6:$T$54,10,FALSE)*'P3'!$C268,"")</f>
        <v/>
      </c>
      <c r="L241" s="39" t="str">
        <f>IFERROR(VLOOKUP($B241,Impacts!$B$6:$T$54,11,FALSE)*'P3'!$C268,"")</f>
        <v/>
      </c>
      <c r="M241" s="39" t="str">
        <f>IFERROR(VLOOKUP($B241,Impacts!$B$6:$T$54,12,FALSE)*'P3'!$C268,"")</f>
        <v/>
      </c>
      <c r="N241" s="39" t="str">
        <f>IFERROR(VLOOKUP($B241,Impacts!$B$6:$T$54,13,FALSE)*'P3'!$C268,"")</f>
        <v/>
      </c>
      <c r="O241" s="39" t="str">
        <f>IFERROR(VLOOKUP($B241,Impacts!$B$6:$T$54,14,FALSE)*'P3'!$C268,"")</f>
        <v/>
      </c>
      <c r="P241" s="39" t="str">
        <f>IFERROR(VLOOKUP($B241,Impacts!$B$6:$T$54,15,FALSE)*'P3'!$C268,"")</f>
        <v/>
      </c>
      <c r="Q241" s="39" t="str">
        <f>IFERROR(VLOOKUP($B241,Impacts!$B$6:$T$54,16,FALSE)*'P3'!$C268,"")</f>
        <v/>
      </c>
      <c r="R241" s="39" t="str">
        <f>IFERROR(VLOOKUP($B241,Impacts!$B$6:$T$54,17,FALSE)*'P3'!$C268,"")</f>
        <v/>
      </c>
      <c r="S241" s="39" t="str">
        <f>IFERROR(VLOOKUP($B241,Impacts!$B$6:$T$54,18,FALSE)*'P3'!$C268,"")</f>
        <v/>
      </c>
      <c r="T241" s="39" t="str">
        <f>IFERROR(VLOOKUP($B241,Impacts!$B$6:$T$54,19,FALSE)*'P3'!$C268,"")</f>
        <v/>
      </c>
    </row>
    <row r="242" spans="2:20" hidden="1">
      <c r="B242" s="12" t="str">
        <f>'P3'!B269</f>
        <v>----</v>
      </c>
      <c r="C242" s="39" t="str">
        <f>IFERROR(VLOOKUP($B242,Impacts!$B$6:$T$54,2,FALSE)*'P3'!$C269,"")</f>
        <v/>
      </c>
      <c r="D242" s="39" t="str">
        <f>IFERROR(VLOOKUP($B242,Impacts!$B$6:$T$54,3,FALSE)*'P3'!$C269,"")</f>
        <v/>
      </c>
      <c r="E242" s="39" t="str">
        <f>IFERROR(VLOOKUP($B242,Impacts!$B$6:$T$54,4,FALSE)*'P3'!$C269,"")</f>
        <v/>
      </c>
      <c r="F242" s="39" t="str">
        <f>IFERROR(VLOOKUP($B242,Impacts!$B$6:$T$54,5,FALSE)*'P3'!$C269,"")</f>
        <v/>
      </c>
      <c r="G242" s="39" t="str">
        <f>IFERROR(VLOOKUP($B242,Impacts!$B$6:$T$54,6,FALSE)*'P3'!$C269,"")</f>
        <v/>
      </c>
      <c r="H242" s="39" t="str">
        <f>IFERROR(VLOOKUP($B242,Impacts!$B$6:$T$54,7,FALSE)*'P3'!$C269,"")</f>
        <v/>
      </c>
      <c r="I242" s="39" t="str">
        <f>IFERROR(VLOOKUP($B242,Impacts!$B$6:$T$54,8,FALSE)*'P3'!$C269,"")</f>
        <v/>
      </c>
      <c r="J242" s="39" t="str">
        <f>IFERROR(VLOOKUP($B242,Impacts!$B$6:$T$54,9,FALSE)*'P3'!$C269,"")</f>
        <v/>
      </c>
      <c r="K242" s="39" t="str">
        <f>IFERROR(VLOOKUP($B242,Impacts!$B$6:$T$54,10,FALSE)*'P3'!$C269,"")</f>
        <v/>
      </c>
      <c r="L242" s="39" t="str">
        <f>IFERROR(VLOOKUP($B242,Impacts!$B$6:$T$54,11,FALSE)*'P3'!$C269,"")</f>
        <v/>
      </c>
      <c r="M242" s="39" t="str">
        <f>IFERROR(VLOOKUP($B242,Impacts!$B$6:$T$54,12,FALSE)*'P3'!$C269,"")</f>
        <v/>
      </c>
      <c r="N242" s="39" t="str">
        <f>IFERROR(VLOOKUP($B242,Impacts!$B$6:$T$54,13,FALSE)*'P3'!$C269,"")</f>
        <v/>
      </c>
      <c r="O242" s="39" t="str">
        <f>IFERROR(VLOOKUP($B242,Impacts!$B$6:$T$54,14,FALSE)*'P3'!$C269,"")</f>
        <v/>
      </c>
      <c r="P242" s="39" t="str">
        <f>IFERROR(VLOOKUP($B242,Impacts!$B$6:$T$54,15,FALSE)*'P3'!$C269,"")</f>
        <v/>
      </c>
      <c r="Q242" s="39" t="str">
        <f>IFERROR(VLOOKUP($B242,Impacts!$B$6:$T$54,16,FALSE)*'P3'!$C269,"")</f>
        <v/>
      </c>
      <c r="R242" s="39" t="str">
        <f>IFERROR(VLOOKUP($B242,Impacts!$B$6:$T$54,17,FALSE)*'P3'!$C269,"")</f>
        <v/>
      </c>
      <c r="S242" s="39" t="str">
        <f>IFERROR(VLOOKUP($B242,Impacts!$B$6:$T$54,18,FALSE)*'P3'!$C269,"")</f>
        <v/>
      </c>
      <c r="T242" s="39" t="str">
        <f>IFERROR(VLOOKUP($B242,Impacts!$B$6:$T$54,19,FALSE)*'P3'!$C269,"")</f>
        <v/>
      </c>
    </row>
    <row r="243" spans="2:20" hidden="1">
      <c r="B243" s="12" t="str">
        <f>'P3'!B270</f>
        <v>----</v>
      </c>
      <c r="C243" s="39" t="str">
        <f>IFERROR(VLOOKUP($B243,Impacts!$B$6:$T$54,2,FALSE)*'P3'!$C270,"")</f>
        <v/>
      </c>
      <c r="D243" s="39" t="str">
        <f>IFERROR(VLOOKUP($B243,Impacts!$B$6:$T$54,3,FALSE)*'P3'!$C270,"")</f>
        <v/>
      </c>
      <c r="E243" s="39" t="str">
        <f>IFERROR(VLOOKUP($B243,Impacts!$B$6:$T$54,4,FALSE)*'P3'!$C270,"")</f>
        <v/>
      </c>
      <c r="F243" s="39" t="str">
        <f>IFERROR(VLOOKUP($B243,Impacts!$B$6:$T$54,5,FALSE)*'P3'!$C270,"")</f>
        <v/>
      </c>
      <c r="G243" s="39" t="str">
        <f>IFERROR(VLOOKUP($B243,Impacts!$B$6:$T$54,6,FALSE)*'P3'!$C270,"")</f>
        <v/>
      </c>
      <c r="H243" s="39" t="str">
        <f>IFERROR(VLOOKUP($B243,Impacts!$B$6:$T$54,7,FALSE)*'P3'!$C270,"")</f>
        <v/>
      </c>
      <c r="I243" s="39" t="str">
        <f>IFERROR(VLOOKUP($B243,Impacts!$B$6:$T$54,8,FALSE)*'P3'!$C270,"")</f>
        <v/>
      </c>
      <c r="J243" s="39" t="str">
        <f>IFERROR(VLOOKUP($B243,Impacts!$B$6:$T$54,9,FALSE)*'P3'!$C270,"")</f>
        <v/>
      </c>
      <c r="K243" s="39" t="str">
        <f>IFERROR(VLOOKUP($B243,Impacts!$B$6:$T$54,10,FALSE)*'P3'!$C270,"")</f>
        <v/>
      </c>
      <c r="L243" s="39" t="str">
        <f>IFERROR(VLOOKUP($B243,Impacts!$B$6:$T$54,11,FALSE)*'P3'!$C270,"")</f>
        <v/>
      </c>
      <c r="M243" s="39" t="str">
        <f>IFERROR(VLOOKUP($B243,Impacts!$B$6:$T$54,12,FALSE)*'P3'!$C270,"")</f>
        <v/>
      </c>
      <c r="N243" s="39" t="str">
        <f>IFERROR(VLOOKUP($B243,Impacts!$B$6:$T$54,13,FALSE)*'P3'!$C270,"")</f>
        <v/>
      </c>
      <c r="O243" s="39" t="str">
        <f>IFERROR(VLOOKUP($B243,Impacts!$B$6:$T$54,14,FALSE)*'P3'!$C270,"")</f>
        <v/>
      </c>
      <c r="P243" s="39" t="str">
        <f>IFERROR(VLOOKUP($B243,Impacts!$B$6:$T$54,15,FALSE)*'P3'!$C270,"")</f>
        <v/>
      </c>
      <c r="Q243" s="39" t="str">
        <f>IFERROR(VLOOKUP($B243,Impacts!$B$6:$T$54,16,FALSE)*'P3'!$C270,"")</f>
        <v/>
      </c>
      <c r="R243" s="39" t="str">
        <f>IFERROR(VLOOKUP($B243,Impacts!$B$6:$T$54,17,FALSE)*'P3'!$C270,"")</f>
        <v/>
      </c>
      <c r="S243" s="39" t="str">
        <f>IFERROR(VLOOKUP($B243,Impacts!$B$6:$T$54,18,FALSE)*'P3'!$C270,"")</f>
        <v/>
      </c>
      <c r="T243" s="39" t="str">
        <f>IFERROR(VLOOKUP($B243,Impacts!$B$6:$T$54,19,FALSE)*'P3'!$C270,"")</f>
        <v/>
      </c>
    </row>
    <row r="244" spans="2:20" hidden="1">
      <c r="B244" s="12" t="str">
        <f>'P3'!B271</f>
        <v>----</v>
      </c>
      <c r="C244" s="39" t="str">
        <f>IFERROR(VLOOKUP($B244,Impacts!$B$6:$T$54,2,FALSE)*'P3'!$C271,"")</f>
        <v/>
      </c>
      <c r="D244" s="39" t="str">
        <f>IFERROR(VLOOKUP($B244,Impacts!$B$6:$T$54,3,FALSE)*'P3'!$C271,"")</f>
        <v/>
      </c>
      <c r="E244" s="39" t="str">
        <f>IFERROR(VLOOKUP($B244,Impacts!$B$6:$T$54,4,FALSE)*'P3'!$C271,"")</f>
        <v/>
      </c>
      <c r="F244" s="39" t="str">
        <f>IFERROR(VLOOKUP($B244,Impacts!$B$6:$T$54,5,FALSE)*'P3'!$C271,"")</f>
        <v/>
      </c>
      <c r="G244" s="39" t="str">
        <f>IFERROR(VLOOKUP($B244,Impacts!$B$6:$T$54,6,FALSE)*'P3'!$C271,"")</f>
        <v/>
      </c>
      <c r="H244" s="39" t="str">
        <f>IFERROR(VLOOKUP($B244,Impacts!$B$6:$T$54,7,FALSE)*'P3'!$C271,"")</f>
        <v/>
      </c>
      <c r="I244" s="39" t="str">
        <f>IFERROR(VLOOKUP($B244,Impacts!$B$6:$T$54,8,FALSE)*'P3'!$C271,"")</f>
        <v/>
      </c>
      <c r="J244" s="39" t="str">
        <f>IFERROR(VLOOKUP($B244,Impacts!$B$6:$T$54,9,FALSE)*'P3'!$C271,"")</f>
        <v/>
      </c>
      <c r="K244" s="39" t="str">
        <f>IFERROR(VLOOKUP($B244,Impacts!$B$6:$T$54,10,FALSE)*'P3'!$C271,"")</f>
        <v/>
      </c>
      <c r="L244" s="39" t="str">
        <f>IFERROR(VLOOKUP($B244,Impacts!$B$6:$T$54,11,FALSE)*'P3'!$C271,"")</f>
        <v/>
      </c>
      <c r="M244" s="39" t="str">
        <f>IFERROR(VLOOKUP($B244,Impacts!$B$6:$T$54,12,FALSE)*'P3'!$C271,"")</f>
        <v/>
      </c>
      <c r="N244" s="39" t="str">
        <f>IFERROR(VLOOKUP($B244,Impacts!$B$6:$T$54,13,FALSE)*'P3'!$C271,"")</f>
        <v/>
      </c>
      <c r="O244" s="39" t="str">
        <f>IFERROR(VLOOKUP($B244,Impacts!$B$6:$T$54,14,FALSE)*'P3'!$C271,"")</f>
        <v/>
      </c>
      <c r="P244" s="39" t="str">
        <f>IFERROR(VLOOKUP($B244,Impacts!$B$6:$T$54,15,FALSE)*'P3'!$C271,"")</f>
        <v/>
      </c>
      <c r="Q244" s="39" t="str">
        <f>IFERROR(VLOOKUP($B244,Impacts!$B$6:$T$54,16,FALSE)*'P3'!$C271,"")</f>
        <v/>
      </c>
      <c r="R244" s="39" t="str">
        <f>IFERROR(VLOOKUP($B244,Impacts!$B$6:$T$54,17,FALSE)*'P3'!$C271,"")</f>
        <v/>
      </c>
      <c r="S244" s="39" t="str">
        <f>IFERROR(VLOOKUP($B244,Impacts!$B$6:$T$54,18,FALSE)*'P3'!$C271,"")</f>
        <v/>
      </c>
      <c r="T244" s="39" t="str">
        <f>IFERROR(VLOOKUP($B244,Impacts!$B$6:$T$54,19,FALSE)*'P3'!$C271,"")</f>
        <v/>
      </c>
    </row>
    <row r="245" spans="2:20" hidden="1">
      <c r="B245" s="12" t="str">
        <f>'P3'!B272</f>
        <v>----</v>
      </c>
      <c r="C245" s="39" t="str">
        <f>IFERROR(VLOOKUP($B245,Impacts!$B$6:$T$54,2,FALSE)*'P3'!$C272,"")</f>
        <v/>
      </c>
      <c r="D245" s="39" t="str">
        <f>IFERROR(VLOOKUP($B245,Impacts!$B$6:$T$54,3,FALSE)*'P3'!$C272,"")</f>
        <v/>
      </c>
      <c r="E245" s="39" t="str">
        <f>IFERROR(VLOOKUP($B245,Impacts!$B$6:$T$54,4,FALSE)*'P3'!$C272,"")</f>
        <v/>
      </c>
      <c r="F245" s="39" t="str">
        <f>IFERROR(VLOOKUP($B245,Impacts!$B$6:$T$54,5,FALSE)*'P3'!$C272,"")</f>
        <v/>
      </c>
      <c r="G245" s="39" t="str">
        <f>IFERROR(VLOOKUP($B245,Impacts!$B$6:$T$54,6,FALSE)*'P3'!$C272,"")</f>
        <v/>
      </c>
      <c r="H245" s="39" t="str">
        <f>IFERROR(VLOOKUP($B245,Impacts!$B$6:$T$54,7,FALSE)*'P3'!$C272,"")</f>
        <v/>
      </c>
      <c r="I245" s="39" t="str">
        <f>IFERROR(VLOOKUP($B245,Impacts!$B$6:$T$54,8,FALSE)*'P3'!$C272,"")</f>
        <v/>
      </c>
      <c r="J245" s="39" t="str">
        <f>IFERROR(VLOOKUP($B245,Impacts!$B$6:$T$54,9,FALSE)*'P3'!$C272,"")</f>
        <v/>
      </c>
      <c r="K245" s="39" t="str">
        <f>IFERROR(VLOOKUP($B245,Impacts!$B$6:$T$54,10,FALSE)*'P3'!$C272,"")</f>
        <v/>
      </c>
      <c r="L245" s="39" t="str">
        <f>IFERROR(VLOOKUP($B245,Impacts!$B$6:$T$54,11,FALSE)*'P3'!$C272,"")</f>
        <v/>
      </c>
      <c r="M245" s="39" t="str">
        <f>IFERROR(VLOOKUP($B245,Impacts!$B$6:$T$54,12,FALSE)*'P3'!$C272,"")</f>
        <v/>
      </c>
      <c r="N245" s="39" t="str">
        <f>IFERROR(VLOOKUP($B245,Impacts!$B$6:$T$54,13,FALSE)*'P3'!$C272,"")</f>
        <v/>
      </c>
      <c r="O245" s="39" t="str">
        <f>IFERROR(VLOOKUP($B245,Impacts!$B$6:$T$54,14,FALSE)*'P3'!$C272,"")</f>
        <v/>
      </c>
      <c r="P245" s="39" t="str">
        <f>IFERROR(VLOOKUP($B245,Impacts!$B$6:$T$54,15,FALSE)*'P3'!$C272,"")</f>
        <v/>
      </c>
      <c r="Q245" s="39" t="str">
        <f>IFERROR(VLOOKUP($B245,Impacts!$B$6:$T$54,16,FALSE)*'P3'!$C272,"")</f>
        <v/>
      </c>
      <c r="R245" s="39" t="str">
        <f>IFERROR(VLOOKUP($B245,Impacts!$B$6:$T$54,17,FALSE)*'P3'!$C272,"")</f>
        <v/>
      </c>
      <c r="S245" s="39" t="str">
        <f>IFERROR(VLOOKUP($B245,Impacts!$B$6:$T$54,18,FALSE)*'P3'!$C272,"")</f>
        <v/>
      </c>
      <c r="T245" s="39" t="str">
        <f>IFERROR(VLOOKUP($B245,Impacts!$B$6:$T$54,19,FALSE)*'P3'!$C272,"")</f>
        <v/>
      </c>
    </row>
    <row r="246" spans="2:20" hidden="1">
      <c r="B246" s="12" t="str">
        <f>'P3'!B273</f>
        <v>----</v>
      </c>
      <c r="C246" s="39" t="str">
        <f>IFERROR(VLOOKUP($B246,Impacts!$B$6:$T$54,2,FALSE)*'P3'!$C273,"")</f>
        <v/>
      </c>
      <c r="D246" s="39" t="str">
        <f>IFERROR(VLOOKUP($B246,Impacts!$B$6:$T$54,3,FALSE)*'P3'!$C273,"")</f>
        <v/>
      </c>
      <c r="E246" s="39" t="str">
        <f>IFERROR(VLOOKUP($B246,Impacts!$B$6:$T$54,4,FALSE)*'P3'!$C273,"")</f>
        <v/>
      </c>
      <c r="F246" s="39" t="str">
        <f>IFERROR(VLOOKUP($B246,Impacts!$B$6:$T$54,5,FALSE)*'P3'!$C273,"")</f>
        <v/>
      </c>
      <c r="G246" s="39" t="str">
        <f>IFERROR(VLOOKUP($B246,Impacts!$B$6:$T$54,6,FALSE)*'P3'!$C273,"")</f>
        <v/>
      </c>
      <c r="H246" s="39" t="str">
        <f>IFERROR(VLOOKUP($B246,Impacts!$B$6:$T$54,7,FALSE)*'P3'!$C273,"")</f>
        <v/>
      </c>
      <c r="I246" s="39" t="str">
        <f>IFERROR(VLOOKUP($B246,Impacts!$B$6:$T$54,8,FALSE)*'P3'!$C273,"")</f>
        <v/>
      </c>
      <c r="J246" s="39" t="str">
        <f>IFERROR(VLOOKUP($B246,Impacts!$B$6:$T$54,9,FALSE)*'P3'!$C273,"")</f>
        <v/>
      </c>
      <c r="K246" s="39" t="str">
        <f>IFERROR(VLOOKUP($B246,Impacts!$B$6:$T$54,10,FALSE)*'P3'!$C273,"")</f>
        <v/>
      </c>
      <c r="L246" s="39" t="str">
        <f>IFERROR(VLOOKUP($B246,Impacts!$B$6:$T$54,11,FALSE)*'P3'!$C273,"")</f>
        <v/>
      </c>
      <c r="M246" s="39" t="str">
        <f>IFERROR(VLOOKUP($B246,Impacts!$B$6:$T$54,12,FALSE)*'P3'!$C273,"")</f>
        <v/>
      </c>
      <c r="N246" s="39" t="str">
        <f>IFERROR(VLOOKUP($B246,Impacts!$B$6:$T$54,13,FALSE)*'P3'!$C273,"")</f>
        <v/>
      </c>
      <c r="O246" s="39" t="str">
        <f>IFERROR(VLOOKUP($B246,Impacts!$B$6:$T$54,14,FALSE)*'P3'!$C273,"")</f>
        <v/>
      </c>
      <c r="P246" s="39" t="str">
        <f>IFERROR(VLOOKUP($B246,Impacts!$B$6:$T$54,15,FALSE)*'P3'!$C273,"")</f>
        <v/>
      </c>
      <c r="Q246" s="39" t="str">
        <f>IFERROR(VLOOKUP($B246,Impacts!$B$6:$T$54,16,FALSE)*'P3'!$C273,"")</f>
        <v/>
      </c>
      <c r="R246" s="39" t="str">
        <f>IFERROR(VLOOKUP($B246,Impacts!$B$6:$T$54,17,FALSE)*'P3'!$C273,"")</f>
        <v/>
      </c>
      <c r="S246" s="39" t="str">
        <f>IFERROR(VLOOKUP($B246,Impacts!$B$6:$T$54,18,FALSE)*'P3'!$C273,"")</f>
        <v/>
      </c>
      <c r="T246" s="39" t="str">
        <f>IFERROR(VLOOKUP($B246,Impacts!$B$6:$T$54,19,FALSE)*'P3'!$C273,"")</f>
        <v/>
      </c>
    </row>
    <row r="247" spans="2:20" hidden="1">
      <c r="B247" s="12" t="str">
        <f>'P3'!B274</f>
        <v>----</v>
      </c>
      <c r="C247" s="39" t="str">
        <f>IFERROR(VLOOKUP($B247,Impacts!$B$6:$T$54,2,FALSE)*'P3'!$C274,"")</f>
        <v/>
      </c>
      <c r="D247" s="39" t="str">
        <f>IFERROR(VLOOKUP($B247,Impacts!$B$6:$T$54,3,FALSE)*'P3'!$C274,"")</f>
        <v/>
      </c>
      <c r="E247" s="39" t="str">
        <f>IFERROR(VLOOKUP($B247,Impacts!$B$6:$T$54,4,FALSE)*'P3'!$C274,"")</f>
        <v/>
      </c>
      <c r="F247" s="39" t="str">
        <f>IFERROR(VLOOKUP($B247,Impacts!$B$6:$T$54,5,FALSE)*'P3'!$C274,"")</f>
        <v/>
      </c>
      <c r="G247" s="39" t="str">
        <f>IFERROR(VLOOKUP($B247,Impacts!$B$6:$T$54,6,FALSE)*'P3'!$C274,"")</f>
        <v/>
      </c>
      <c r="H247" s="39" t="str">
        <f>IFERROR(VLOOKUP($B247,Impacts!$B$6:$T$54,7,FALSE)*'P3'!$C274,"")</f>
        <v/>
      </c>
      <c r="I247" s="39" t="str">
        <f>IFERROR(VLOOKUP($B247,Impacts!$B$6:$T$54,8,FALSE)*'P3'!$C274,"")</f>
        <v/>
      </c>
      <c r="J247" s="39" t="str">
        <f>IFERROR(VLOOKUP($B247,Impacts!$B$6:$T$54,9,FALSE)*'P3'!$C274,"")</f>
        <v/>
      </c>
      <c r="K247" s="39" t="str">
        <f>IFERROR(VLOOKUP($B247,Impacts!$B$6:$T$54,10,FALSE)*'P3'!$C274,"")</f>
        <v/>
      </c>
      <c r="L247" s="39" t="str">
        <f>IFERROR(VLOOKUP($B247,Impacts!$B$6:$T$54,11,FALSE)*'P3'!$C274,"")</f>
        <v/>
      </c>
      <c r="M247" s="39" t="str">
        <f>IFERROR(VLOOKUP($B247,Impacts!$B$6:$T$54,12,FALSE)*'P3'!$C274,"")</f>
        <v/>
      </c>
      <c r="N247" s="39" t="str">
        <f>IFERROR(VLOOKUP($B247,Impacts!$B$6:$T$54,13,FALSE)*'P3'!$C274,"")</f>
        <v/>
      </c>
      <c r="O247" s="39" t="str">
        <f>IFERROR(VLOOKUP($B247,Impacts!$B$6:$T$54,14,FALSE)*'P3'!$C274,"")</f>
        <v/>
      </c>
      <c r="P247" s="39" t="str">
        <f>IFERROR(VLOOKUP($B247,Impacts!$B$6:$T$54,15,FALSE)*'P3'!$C274,"")</f>
        <v/>
      </c>
      <c r="Q247" s="39" t="str">
        <f>IFERROR(VLOOKUP($B247,Impacts!$B$6:$T$54,16,FALSE)*'P3'!$C274,"")</f>
        <v/>
      </c>
      <c r="R247" s="39" t="str">
        <f>IFERROR(VLOOKUP($B247,Impacts!$B$6:$T$54,17,FALSE)*'P3'!$C274,"")</f>
        <v/>
      </c>
      <c r="S247" s="39" t="str">
        <f>IFERROR(VLOOKUP($B247,Impacts!$B$6:$T$54,18,FALSE)*'P3'!$C274,"")</f>
        <v/>
      </c>
      <c r="T247" s="39" t="str">
        <f>IFERROR(VLOOKUP($B247,Impacts!$B$6:$T$54,19,FALSE)*'P3'!$C274,"")</f>
        <v/>
      </c>
    </row>
    <row r="248" spans="2:20" hidden="1">
      <c r="B248" s="12" t="str">
        <f>'P3'!B275</f>
        <v>----</v>
      </c>
      <c r="C248" s="39" t="str">
        <f>IFERROR(VLOOKUP($B248,Impacts!$B$6:$T$54,2,FALSE)*'P3'!$C275,"")</f>
        <v/>
      </c>
      <c r="D248" s="39" t="str">
        <f>IFERROR(VLOOKUP($B248,Impacts!$B$6:$T$54,3,FALSE)*'P3'!$C275,"")</f>
        <v/>
      </c>
      <c r="E248" s="39" t="str">
        <f>IFERROR(VLOOKUP($B248,Impacts!$B$6:$T$54,4,FALSE)*'P3'!$C275,"")</f>
        <v/>
      </c>
      <c r="F248" s="39" t="str">
        <f>IFERROR(VLOOKUP($B248,Impacts!$B$6:$T$54,5,FALSE)*'P3'!$C275,"")</f>
        <v/>
      </c>
      <c r="G248" s="39" t="str">
        <f>IFERROR(VLOOKUP($B248,Impacts!$B$6:$T$54,6,FALSE)*'P3'!$C275,"")</f>
        <v/>
      </c>
      <c r="H248" s="39" t="str">
        <f>IFERROR(VLOOKUP($B248,Impacts!$B$6:$T$54,7,FALSE)*'P3'!$C275,"")</f>
        <v/>
      </c>
      <c r="I248" s="39" t="str">
        <f>IFERROR(VLOOKUP($B248,Impacts!$B$6:$T$54,8,FALSE)*'P3'!$C275,"")</f>
        <v/>
      </c>
      <c r="J248" s="39" t="str">
        <f>IFERROR(VLOOKUP($B248,Impacts!$B$6:$T$54,9,FALSE)*'P3'!$C275,"")</f>
        <v/>
      </c>
      <c r="K248" s="39" t="str">
        <f>IFERROR(VLOOKUP($B248,Impacts!$B$6:$T$54,10,FALSE)*'P3'!$C275,"")</f>
        <v/>
      </c>
      <c r="L248" s="39" t="str">
        <f>IFERROR(VLOOKUP($B248,Impacts!$B$6:$T$54,11,FALSE)*'P3'!$C275,"")</f>
        <v/>
      </c>
      <c r="M248" s="39" t="str">
        <f>IFERROR(VLOOKUP($B248,Impacts!$B$6:$T$54,12,FALSE)*'P3'!$C275,"")</f>
        <v/>
      </c>
      <c r="N248" s="39" t="str">
        <f>IFERROR(VLOOKUP($B248,Impacts!$B$6:$T$54,13,FALSE)*'P3'!$C275,"")</f>
        <v/>
      </c>
      <c r="O248" s="39" t="str">
        <f>IFERROR(VLOOKUP($B248,Impacts!$B$6:$T$54,14,FALSE)*'P3'!$C275,"")</f>
        <v/>
      </c>
      <c r="P248" s="39" t="str">
        <f>IFERROR(VLOOKUP($B248,Impacts!$B$6:$T$54,15,FALSE)*'P3'!$C275,"")</f>
        <v/>
      </c>
      <c r="Q248" s="39" t="str">
        <f>IFERROR(VLOOKUP($B248,Impacts!$B$6:$T$54,16,FALSE)*'P3'!$C275,"")</f>
        <v/>
      </c>
      <c r="R248" s="39" t="str">
        <f>IFERROR(VLOOKUP($B248,Impacts!$B$6:$T$54,17,FALSE)*'P3'!$C275,"")</f>
        <v/>
      </c>
      <c r="S248" s="39" t="str">
        <f>IFERROR(VLOOKUP($B248,Impacts!$B$6:$T$54,18,FALSE)*'P3'!$C275,"")</f>
        <v/>
      </c>
      <c r="T248" s="39" t="str">
        <f>IFERROR(VLOOKUP($B248,Impacts!$B$6:$T$54,19,FALSE)*'P3'!$C275,"")</f>
        <v/>
      </c>
    </row>
    <row r="249" spans="2:20" hidden="1">
      <c r="B249" s="12" t="str">
        <f>'P3'!B276</f>
        <v>----</v>
      </c>
      <c r="C249" s="39" t="str">
        <f>IFERROR(VLOOKUP($B249,Impacts!$B$6:$T$54,2,FALSE)*'P3'!$C276,"")</f>
        <v/>
      </c>
      <c r="D249" s="39" t="str">
        <f>IFERROR(VLOOKUP($B249,Impacts!$B$6:$T$54,3,FALSE)*'P3'!$C276,"")</f>
        <v/>
      </c>
      <c r="E249" s="39" t="str">
        <f>IFERROR(VLOOKUP($B249,Impacts!$B$6:$T$54,4,FALSE)*'P3'!$C276,"")</f>
        <v/>
      </c>
      <c r="F249" s="39" t="str">
        <f>IFERROR(VLOOKUP($B249,Impacts!$B$6:$T$54,5,FALSE)*'P3'!$C276,"")</f>
        <v/>
      </c>
      <c r="G249" s="39" t="str">
        <f>IFERROR(VLOOKUP($B249,Impacts!$B$6:$T$54,6,FALSE)*'P3'!$C276,"")</f>
        <v/>
      </c>
      <c r="H249" s="39" t="str">
        <f>IFERROR(VLOOKUP($B249,Impacts!$B$6:$T$54,7,FALSE)*'P3'!$C276,"")</f>
        <v/>
      </c>
      <c r="I249" s="39" t="str">
        <f>IFERROR(VLOOKUP($B249,Impacts!$B$6:$T$54,8,FALSE)*'P3'!$C276,"")</f>
        <v/>
      </c>
      <c r="J249" s="39" t="str">
        <f>IFERROR(VLOOKUP($B249,Impacts!$B$6:$T$54,9,FALSE)*'P3'!$C276,"")</f>
        <v/>
      </c>
      <c r="K249" s="39" t="str">
        <f>IFERROR(VLOOKUP($B249,Impacts!$B$6:$T$54,10,FALSE)*'P3'!$C276,"")</f>
        <v/>
      </c>
      <c r="L249" s="39" t="str">
        <f>IFERROR(VLOOKUP($B249,Impacts!$B$6:$T$54,11,FALSE)*'P3'!$C276,"")</f>
        <v/>
      </c>
      <c r="M249" s="39" t="str">
        <f>IFERROR(VLOOKUP($B249,Impacts!$B$6:$T$54,12,FALSE)*'P3'!$C276,"")</f>
        <v/>
      </c>
      <c r="N249" s="39" t="str">
        <f>IFERROR(VLOOKUP($B249,Impacts!$B$6:$T$54,13,FALSE)*'P3'!$C276,"")</f>
        <v/>
      </c>
      <c r="O249" s="39" t="str">
        <f>IFERROR(VLOOKUP($B249,Impacts!$B$6:$T$54,14,FALSE)*'P3'!$C276,"")</f>
        <v/>
      </c>
      <c r="P249" s="39" t="str">
        <f>IFERROR(VLOOKUP($B249,Impacts!$B$6:$T$54,15,FALSE)*'P3'!$C276,"")</f>
        <v/>
      </c>
      <c r="Q249" s="39" t="str">
        <f>IFERROR(VLOOKUP($B249,Impacts!$B$6:$T$54,16,FALSE)*'P3'!$C276,"")</f>
        <v/>
      </c>
      <c r="R249" s="39" t="str">
        <f>IFERROR(VLOOKUP($B249,Impacts!$B$6:$T$54,17,FALSE)*'P3'!$C276,"")</f>
        <v/>
      </c>
      <c r="S249" s="39" t="str">
        <f>IFERROR(VLOOKUP($B249,Impacts!$B$6:$T$54,18,FALSE)*'P3'!$C276,"")</f>
        <v/>
      </c>
      <c r="T249" s="39" t="str">
        <f>IFERROR(VLOOKUP($B249,Impacts!$B$6:$T$54,19,FALSE)*'P3'!$C276,"")</f>
        <v/>
      </c>
    </row>
    <row r="250" spans="2:20" hidden="1">
      <c r="B250" s="12" t="str">
        <f>'P3'!B277</f>
        <v>----</v>
      </c>
      <c r="C250" s="39" t="str">
        <f>IFERROR(VLOOKUP($B250,Impacts!$B$6:$T$54,2,FALSE)*'P3'!$C277,"")</f>
        <v/>
      </c>
      <c r="D250" s="39" t="str">
        <f>IFERROR(VLOOKUP($B250,Impacts!$B$6:$T$54,3,FALSE)*'P3'!$C277,"")</f>
        <v/>
      </c>
      <c r="E250" s="39" t="str">
        <f>IFERROR(VLOOKUP($B250,Impacts!$B$6:$T$54,4,FALSE)*'P3'!$C277,"")</f>
        <v/>
      </c>
      <c r="F250" s="39" t="str">
        <f>IFERROR(VLOOKUP($B250,Impacts!$B$6:$T$54,5,FALSE)*'P3'!$C277,"")</f>
        <v/>
      </c>
      <c r="G250" s="39" t="str">
        <f>IFERROR(VLOOKUP($B250,Impacts!$B$6:$T$54,6,FALSE)*'P3'!$C277,"")</f>
        <v/>
      </c>
      <c r="H250" s="39" t="str">
        <f>IFERROR(VLOOKUP($B250,Impacts!$B$6:$T$54,7,FALSE)*'P3'!$C277,"")</f>
        <v/>
      </c>
      <c r="I250" s="39" t="str">
        <f>IFERROR(VLOOKUP($B250,Impacts!$B$6:$T$54,8,FALSE)*'P3'!$C277,"")</f>
        <v/>
      </c>
      <c r="J250" s="39" t="str">
        <f>IFERROR(VLOOKUP($B250,Impacts!$B$6:$T$54,9,FALSE)*'P3'!$C277,"")</f>
        <v/>
      </c>
      <c r="K250" s="39" t="str">
        <f>IFERROR(VLOOKUP($B250,Impacts!$B$6:$T$54,10,FALSE)*'P3'!$C277,"")</f>
        <v/>
      </c>
      <c r="L250" s="39" t="str">
        <f>IFERROR(VLOOKUP($B250,Impacts!$B$6:$T$54,11,FALSE)*'P3'!$C277,"")</f>
        <v/>
      </c>
      <c r="M250" s="39" t="str">
        <f>IFERROR(VLOOKUP($B250,Impacts!$B$6:$T$54,12,FALSE)*'P3'!$C277,"")</f>
        <v/>
      </c>
      <c r="N250" s="39" t="str">
        <f>IFERROR(VLOOKUP($B250,Impacts!$B$6:$T$54,13,FALSE)*'P3'!$C277,"")</f>
        <v/>
      </c>
      <c r="O250" s="39" t="str">
        <f>IFERROR(VLOOKUP($B250,Impacts!$B$6:$T$54,14,FALSE)*'P3'!$C277,"")</f>
        <v/>
      </c>
      <c r="P250" s="39" t="str">
        <f>IFERROR(VLOOKUP($B250,Impacts!$B$6:$T$54,15,FALSE)*'P3'!$C277,"")</f>
        <v/>
      </c>
      <c r="Q250" s="39" t="str">
        <f>IFERROR(VLOOKUP($B250,Impacts!$B$6:$T$54,16,FALSE)*'P3'!$C277,"")</f>
        <v/>
      </c>
      <c r="R250" s="39" t="str">
        <f>IFERROR(VLOOKUP($B250,Impacts!$B$6:$T$54,17,FALSE)*'P3'!$C277,"")</f>
        <v/>
      </c>
      <c r="S250" s="39" t="str">
        <f>IFERROR(VLOOKUP($B250,Impacts!$B$6:$T$54,18,FALSE)*'P3'!$C277,"")</f>
        <v/>
      </c>
      <c r="T250" s="39" t="str">
        <f>IFERROR(VLOOKUP($B250,Impacts!$B$6:$T$54,19,FALSE)*'P3'!$C277,"")</f>
        <v/>
      </c>
    </row>
    <row r="251" spans="2:20" hidden="1">
      <c r="B251" s="12" t="str">
        <f>'P3'!B278</f>
        <v>----</v>
      </c>
      <c r="C251" s="39" t="str">
        <f>IFERROR(VLOOKUP($B251,Impacts!$B$6:$T$54,2,FALSE)*'P3'!$C278,"")</f>
        <v/>
      </c>
      <c r="D251" s="39" t="str">
        <f>IFERROR(VLOOKUP($B251,Impacts!$B$6:$T$54,3,FALSE)*'P3'!$C278,"")</f>
        <v/>
      </c>
      <c r="E251" s="39" t="str">
        <f>IFERROR(VLOOKUP($B251,Impacts!$B$6:$T$54,4,FALSE)*'P3'!$C278,"")</f>
        <v/>
      </c>
      <c r="F251" s="39" t="str">
        <f>IFERROR(VLOOKUP($B251,Impacts!$B$6:$T$54,5,FALSE)*'P3'!$C278,"")</f>
        <v/>
      </c>
      <c r="G251" s="39" t="str">
        <f>IFERROR(VLOOKUP($B251,Impacts!$B$6:$T$54,6,FALSE)*'P3'!$C278,"")</f>
        <v/>
      </c>
      <c r="H251" s="39" t="str">
        <f>IFERROR(VLOOKUP($B251,Impacts!$B$6:$T$54,7,FALSE)*'P3'!$C278,"")</f>
        <v/>
      </c>
      <c r="I251" s="39" t="str">
        <f>IFERROR(VLOOKUP($B251,Impacts!$B$6:$T$54,8,FALSE)*'P3'!$C278,"")</f>
        <v/>
      </c>
      <c r="J251" s="39" t="str">
        <f>IFERROR(VLOOKUP($B251,Impacts!$B$6:$T$54,9,FALSE)*'P3'!$C278,"")</f>
        <v/>
      </c>
      <c r="K251" s="39" t="str">
        <f>IFERROR(VLOOKUP($B251,Impacts!$B$6:$T$54,10,FALSE)*'P3'!$C278,"")</f>
        <v/>
      </c>
      <c r="L251" s="39" t="str">
        <f>IFERROR(VLOOKUP($B251,Impacts!$B$6:$T$54,11,FALSE)*'P3'!$C278,"")</f>
        <v/>
      </c>
      <c r="M251" s="39" t="str">
        <f>IFERROR(VLOOKUP($B251,Impacts!$B$6:$T$54,12,FALSE)*'P3'!$C278,"")</f>
        <v/>
      </c>
      <c r="N251" s="39" t="str">
        <f>IFERROR(VLOOKUP($B251,Impacts!$B$6:$T$54,13,FALSE)*'P3'!$C278,"")</f>
        <v/>
      </c>
      <c r="O251" s="39" t="str">
        <f>IFERROR(VLOOKUP($B251,Impacts!$B$6:$T$54,14,FALSE)*'P3'!$C278,"")</f>
        <v/>
      </c>
      <c r="P251" s="39" t="str">
        <f>IFERROR(VLOOKUP($B251,Impacts!$B$6:$T$54,15,FALSE)*'P3'!$C278,"")</f>
        <v/>
      </c>
      <c r="Q251" s="39" t="str">
        <f>IFERROR(VLOOKUP($B251,Impacts!$B$6:$T$54,16,FALSE)*'P3'!$C278,"")</f>
        <v/>
      </c>
      <c r="R251" s="39" t="str">
        <f>IFERROR(VLOOKUP($B251,Impacts!$B$6:$T$54,17,FALSE)*'P3'!$C278,"")</f>
        <v/>
      </c>
      <c r="S251" s="39" t="str">
        <f>IFERROR(VLOOKUP($B251,Impacts!$B$6:$T$54,18,FALSE)*'P3'!$C278,"")</f>
        <v/>
      </c>
      <c r="T251" s="39" t="str">
        <f>IFERROR(VLOOKUP($B251,Impacts!$B$6:$T$54,19,FALSE)*'P3'!$C278,"")</f>
        <v/>
      </c>
    </row>
    <row r="252" spans="2:20" hidden="1">
      <c r="B252" s="12" t="str">
        <f>'P3'!B279</f>
        <v>----</v>
      </c>
      <c r="C252" s="39" t="str">
        <f>IFERROR(VLOOKUP($B252,Impacts!$B$6:$T$54,2,FALSE)*'P3'!$C279,"")</f>
        <v/>
      </c>
      <c r="D252" s="39" t="str">
        <f>IFERROR(VLOOKUP($B252,Impacts!$B$6:$T$54,3,FALSE)*'P3'!$C279,"")</f>
        <v/>
      </c>
      <c r="E252" s="39" t="str">
        <f>IFERROR(VLOOKUP($B252,Impacts!$B$6:$T$54,4,FALSE)*'P3'!$C279,"")</f>
        <v/>
      </c>
      <c r="F252" s="39" t="str">
        <f>IFERROR(VLOOKUP($B252,Impacts!$B$6:$T$54,5,FALSE)*'P3'!$C279,"")</f>
        <v/>
      </c>
      <c r="G252" s="39" t="str">
        <f>IFERROR(VLOOKUP($B252,Impacts!$B$6:$T$54,6,FALSE)*'P3'!$C279,"")</f>
        <v/>
      </c>
      <c r="H252" s="39" t="str">
        <f>IFERROR(VLOOKUP($B252,Impacts!$B$6:$T$54,7,FALSE)*'P3'!$C279,"")</f>
        <v/>
      </c>
      <c r="I252" s="39" t="str">
        <f>IFERROR(VLOOKUP($B252,Impacts!$B$6:$T$54,8,FALSE)*'P3'!$C279,"")</f>
        <v/>
      </c>
      <c r="J252" s="39" t="str">
        <f>IFERROR(VLOOKUP($B252,Impacts!$B$6:$T$54,9,FALSE)*'P3'!$C279,"")</f>
        <v/>
      </c>
      <c r="K252" s="39" t="str">
        <f>IFERROR(VLOOKUP($B252,Impacts!$B$6:$T$54,10,FALSE)*'P3'!$C279,"")</f>
        <v/>
      </c>
      <c r="L252" s="39" t="str">
        <f>IFERROR(VLOOKUP($B252,Impacts!$B$6:$T$54,11,FALSE)*'P3'!$C279,"")</f>
        <v/>
      </c>
      <c r="M252" s="39" t="str">
        <f>IFERROR(VLOOKUP($B252,Impacts!$B$6:$T$54,12,FALSE)*'P3'!$C279,"")</f>
        <v/>
      </c>
      <c r="N252" s="39" t="str">
        <f>IFERROR(VLOOKUP($B252,Impacts!$B$6:$T$54,13,FALSE)*'P3'!$C279,"")</f>
        <v/>
      </c>
      <c r="O252" s="39" t="str">
        <f>IFERROR(VLOOKUP($B252,Impacts!$B$6:$T$54,14,FALSE)*'P3'!$C279,"")</f>
        <v/>
      </c>
      <c r="P252" s="39" t="str">
        <f>IFERROR(VLOOKUP($B252,Impacts!$B$6:$T$54,15,FALSE)*'P3'!$C279,"")</f>
        <v/>
      </c>
      <c r="Q252" s="39" t="str">
        <f>IFERROR(VLOOKUP($B252,Impacts!$B$6:$T$54,16,FALSE)*'P3'!$C279,"")</f>
        <v/>
      </c>
      <c r="R252" s="39" t="str">
        <f>IFERROR(VLOOKUP($B252,Impacts!$B$6:$T$54,17,FALSE)*'P3'!$C279,"")</f>
        <v/>
      </c>
      <c r="S252" s="39" t="str">
        <f>IFERROR(VLOOKUP($B252,Impacts!$B$6:$T$54,18,FALSE)*'P3'!$C279,"")</f>
        <v/>
      </c>
      <c r="T252" s="39" t="str">
        <f>IFERROR(VLOOKUP($B252,Impacts!$B$6:$T$54,19,FALSE)*'P3'!$C279,"")</f>
        <v/>
      </c>
    </row>
    <row r="253" spans="2:20" hidden="1">
      <c r="B253" s="12" t="str">
        <f>'P3'!B280</f>
        <v>----</v>
      </c>
      <c r="C253" s="39" t="str">
        <f>IFERROR(VLOOKUP($B253,Impacts!$B$6:$T$54,2,FALSE)*'P3'!$C280,"")</f>
        <v/>
      </c>
      <c r="D253" s="39" t="str">
        <f>IFERROR(VLOOKUP($B253,Impacts!$B$6:$T$54,3,FALSE)*'P3'!$C280,"")</f>
        <v/>
      </c>
      <c r="E253" s="39" t="str">
        <f>IFERROR(VLOOKUP($B253,Impacts!$B$6:$T$54,4,FALSE)*'P3'!$C280,"")</f>
        <v/>
      </c>
      <c r="F253" s="39" t="str">
        <f>IFERROR(VLOOKUP($B253,Impacts!$B$6:$T$54,5,FALSE)*'P3'!$C280,"")</f>
        <v/>
      </c>
      <c r="G253" s="39" t="str">
        <f>IFERROR(VLOOKUP($B253,Impacts!$B$6:$T$54,6,FALSE)*'P3'!$C280,"")</f>
        <v/>
      </c>
      <c r="H253" s="39" t="str">
        <f>IFERROR(VLOOKUP($B253,Impacts!$B$6:$T$54,7,FALSE)*'P3'!$C280,"")</f>
        <v/>
      </c>
      <c r="I253" s="39" t="str">
        <f>IFERROR(VLOOKUP($B253,Impacts!$B$6:$T$54,8,FALSE)*'P3'!$C280,"")</f>
        <v/>
      </c>
      <c r="J253" s="39" t="str">
        <f>IFERROR(VLOOKUP($B253,Impacts!$B$6:$T$54,9,FALSE)*'P3'!$C280,"")</f>
        <v/>
      </c>
      <c r="K253" s="39" t="str">
        <f>IFERROR(VLOOKUP($B253,Impacts!$B$6:$T$54,10,FALSE)*'P3'!$C280,"")</f>
        <v/>
      </c>
      <c r="L253" s="39" t="str">
        <f>IFERROR(VLOOKUP($B253,Impacts!$B$6:$T$54,11,FALSE)*'P3'!$C280,"")</f>
        <v/>
      </c>
      <c r="M253" s="39" t="str">
        <f>IFERROR(VLOOKUP($B253,Impacts!$B$6:$T$54,12,FALSE)*'P3'!$C280,"")</f>
        <v/>
      </c>
      <c r="N253" s="39" t="str">
        <f>IFERROR(VLOOKUP($B253,Impacts!$B$6:$T$54,13,FALSE)*'P3'!$C280,"")</f>
        <v/>
      </c>
      <c r="O253" s="39" t="str">
        <f>IFERROR(VLOOKUP($B253,Impacts!$B$6:$T$54,14,FALSE)*'P3'!$C280,"")</f>
        <v/>
      </c>
      <c r="P253" s="39" t="str">
        <f>IFERROR(VLOOKUP($B253,Impacts!$B$6:$T$54,15,FALSE)*'P3'!$C280,"")</f>
        <v/>
      </c>
      <c r="Q253" s="39" t="str">
        <f>IFERROR(VLOOKUP($B253,Impacts!$B$6:$T$54,16,FALSE)*'P3'!$C280,"")</f>
        <v/>
      </c>
      <c r="R253" s="39" t="str">
        <f>IFERROR(VLOOKUP($B253,Impacts!$B$6:$T$54,17,FALSE)*'P3'!$C280,"")</f>
        <v/>
      </c>
      <c r="S253" s="39" t="str">
        <f>IFERROR(VLOOKUP($B253,Impacts!$B$6:$T$54,18,FALSE)*'P3'!$C280,"")</f>
        <v/>
      </c>
      <c r="T253" s="39" t="str">
        <f>IFERROR(VLOOKUP($B253,Impacts!$B$6:$T$54,19,FALSE)*'P3'!$C280,"")</f>
        <v/>
      </c>
    </row>
    <row r="254" spans="2:20" hidden="1">
      <c r="B254" s="12" t="str">
        <f>'P3'!B281</f>
        <v>----</v>
      </c>
      <c r="C254" s="39" t="str">
        <f>IFERROR(VLOOKUP($B254,Impacts!$B$6:$T$54,2,FALSE)*'P3'!$C281,"")</f>
        <v/>
      </c>
      <c r="D254" s="39" t="str">
        <f>IFERROR(VLOOKUP($B254,Impacts!$B$6:$T$54,3,FALSE)*'P3'!$C281,"")</f>
        <v/>
      </c>
      <c r="E254" s="39" t="str">
        <f>IFERROR(VLOOKUP($B254,Impacts!$B$6:$T$54,4,FALSE)*'P3'!$C281,"")</f>
        <v/>
      </c>
      <c r="F254" s="39" t="str">
        <f>IFERROR(VLOOKUP($B254,Impacts!$B$6:$T$54,5,FALSE)*'P3'!$C281,"")</f>
        <v/>
      </c>
      <c r="G254" s="39" t="str">
        <f>IFERROR(VLOOKUP($B254,Impacts!$B$6:$T$54,6,FALSE)*'P3'!$C281,"")</f>
        <v/>
      </c>
      <c r="H254" s="39" t="str">
        <f>IFERROR(VLOOKUP($B254,Impacts!$B$6:$T$54,7,FALSE)*'P3'!$C281,"")</f>
        <v/>
      </c>
      <c r="I254" s="39" t="str">
        <f>IFERROR(VLOOKUP($B254,Impacts!$B$6:$T$54,8,FALSE)*'P3'!$C281,"")</f>
        <v/>
      </c>
      <c r="J254" s="39" t="str">
        <f>IFERROR(VLOOKUP($B254,Impacts!$B$6:$T$54,9,FALSE)*'P3'!$C281,"")</f>
        <v/>
      </c>
      <c r="K254" s="39" t="str">
        <f>IFERROR(VLOOKUP($B254,Impacts!$B$6:$T$54,10,FALSE)*'P3'!$C281,"")</f>
        <v/>
      </c>
      <c r="L254" s="39" t="str">
        <f>IFERROR(VLOOKUP($B254,Impacts!$B$6:$T$54,11,FALSE)*'P3'!$C281,"")</f>
        <v/>
      </c>
      <c r="M254" s="39" t="str">
        <f>IFERROR(VLOOKUP($B254,Impacts!$B$6:$T$54,12,FALSE)*'P3'!$C281,"")</f>
        <v/>
      </c>
      <c r="N254" s="39" t="str">
        <f>IFERROR(VLOOKUP($B254,Impacts!$B$6:$T$54,13,FALSE)*'P3'!$C281,"")</f>
        <v/>
      </c>
      <c r="O254" s="39" t="str">
        <f>IFERROR(VLOOKUP($B254,Impacts!$B$6:$T$54,14,FALSE)*'P3'!$C281,"")</f>
        <v/>
      </c>
      <c r="P254" s="39" t="str">
        <f>IFERROR(VLOOKUP($B254,Impacts!$B$6:$T$54,15,FALSE)*'P3'!$C281,"")</f>
        <v/>
      </c>
      <c r="Q254" s="39" t="str">
        <f>IFERROR(VLOOKUP($B254,Impacts!$B$6:$T$54,16,FALSE)*'P3'!$C281,"")</f>
        <v/>
      </c>
      <c r="R254" s="39" t="str">
        <f>IFERROR(VLOOKUP($B254,Impacts!$B$6:$T$54,17,FALSE)*'P3'!$C281,"")</f>
        <v/>
      </c>
      <c r="S254" s="39" t="str">
        <f>IFERROR(VLOOKUP($B254,Impacts!$B$6:$T$54,18,FALSE)*'P3'!$C281,"")</f>
        <v/>
      </c>
      <c r="T254" s="39" t="str">
        <f>IFERROR(VLOOKUP($B254,Impacts!$B$6:$T$54,19,FALSE)*'P3'!$C281,"")</f>
        <v/>
      </c>
    </row>
    <row r="255" spans="2:20" hidden="1">
      <c r="B255" s="12" t="str">
        <f>'P3'!B282</f>
        <v>----</v>
      </c>
      <c r="C255" s="39" t="str">
        <f>IFERROR(VLOOKUP($B255,Impacts!$B$6:$T$54,2,FALSE)*'P3'!$C282,"")</f>
        <v/>
      </c>
      <c r="D255" s="39" t="str">
        <f>IFERROR(VLOOKUP($B255,Impacts!$B$6:$T$54,3,FALSE)*'P3'!$C282,"")</f>
        <v/>
      </c>
      <c r="E255" s="39" t="str">
        <f>IFERROR(VLOOKUP($B255,Impacts!$B$6:$T$54,4,FALSE)*'P3'!$C282,"")</f>
        <v/>
      </c>
      <c r="F255" s="39" t="str">
        <f>IFERROR(VLOOKUP($B255,Impacts!$B$6:$T$54,5,FALSE)*'P3'!$C282,"")</f>
        <v/>
      </c>
      <c r="G255" s="39" t="str">
        <f>IFERROR(VLOOKUP($B255,Impacts!$B$6:$T$54,6,FALSE)*'P3'!$C282,"")</f>
        <v/>
      </c>
      <c r="H255" s="39" t="str">
        <f>IFERROR(VLOOKUP($B255,Impacts!$B$6:$T$54,7,FALSE)*'P3'!$C282,"")</f>
        <v/>
      </c>
      <c r="I255" s="39" t="str">
        <f>IFERROR(VLOOKUP($B255,Impacts!$B$6:$T$54,8,FALSE)*'P3'!$C282,"")</f>
        <v/>
      </c>
      <c r="J255" s="39" t="str">
        <f>IFERROR(VLOOKUP($B255,Impacts!$B$6:$T$54,9,FALSE)*'P3'!$C282,"")</f>
        <v/>
      </c>
      <c r="K255" s="39" t="str">
        <f>IFERROR(VLOOKUP($B255,Impacts!$B$6:$T$54,10,FALSE)*'P3'!$C282,"")</f>
        <v/>
      </c>
      <c r="L255" s="39" t="str">
        <f>IFERROR(VLOOKUP($B255,Impacts!$B$6:$T$54,11,FALSE)*'P3'!$C282,"")</f>
        <v/>
      </c>
      <c r="M255" s="39" t="str">
        <f>IFERROR(VLOOKUP($B255,Impacts!$B$6:$T$54,12,FALSE)*'P3'!$C282,"")</f>
        <v/>
      </c>
      <c r="N255" s="39" t="str">
        <f>IFERROR(VLOOKUP($B255,Impacts!$B$6:$T$54,13,FALSE)*'P3'!$C282,"")</f>
        <v/>
      </c>
      <c r="O255" s="39" t="str">
        <f>IFERROR(VLOOKUP($B255,Impacts!$B$6:$T$54,14,FALSE)*'P3'!$C282,"")</f>
        <v/>
      </c>
      <c r="P255" s="39" t="str">
        <f>IFERROR(VLOOKUP($B255,Impacts!$B$6:$T$54,15,FALSE)*'P3'!$C282,"")</f>
        <v/>
      </c>
      <c r="Q255" s="39" t="str">
        <f>IFERROR(VLOOKUP($B255,Impacts!$B$6:$T$54,16,FALSE)*'P3'!$C282,"")</f>
        <v/>
      </c>
      <c r="R255" s="39" t="str">
        <f>IFERROR(VLOOKUP($B255,Impacts!$B$6:$T$54,17,FALSE)*'P3'!$C282,"")</f>
        <v/>
      </c>
      <c r="S255" s="39" t="str">
        <f>IFERROR(VLOOKUP($B255,Impacts!$B$6:$T$54,18,FALSE)*'P3'!$C282,"")</f>
        <v/>
      </c>
      <c r="T255" s="39" t="str">
        <f>IFERROR(VLOOKUP($B255,Impacts!$B$6:$T$54,19,FALSE)*'P3'!$C282,"")</f>
        <v/>
      </c>
    </row>
    <row r="256" spans="2:20" hidden="1">
      <c r="B256" s="12" t="str">
        <f>'P3'!B283</f>
        <v>----</v>
      </c>
      <c r="C256" s="39" t="str">
        <f>IFERROR(VLOOKUP($B256,Impacts!$B$6:$T$54,2,FALSE)*'P3'!$C283,"")</f>
        <v/>
      </c>
      <c r="D256" s="39" t="str">
        <f>IFERROR(VLOOKUP($B256,Impacts!$B$6:$T$54,3,FALSE)*'P3'!$C283,"")</f>
        <v/>
      </c>
      <c r="E256" s="39" t="str">
        <f>IFERROR(VLOOKUP($B256,Impacts!$B$6:$T$54,4,FALSE)*'P3'!$C283,"")</f>
        <v/>
      </c>
      <c r="F256" s="39" t="str">
        <f>IFERROR(VLOOKUP($B256,Impacts!$B$6:$T$54,5,FALSE)*'P3'!$C283,"")</f>
        <v/>
      </c>
      <c r="G256" s="39" t="str">
        <f>IFERROR(VLOOKUP($B256,Impacts!$B$6:$T$54,6,FALSE)*'P3'!$C283,"")</f>
        <v/>
      </c>
      <c r="H256" s="39" t="str">
        <f>IFERROR(VLOOKUP($B256,Impacts!$B$6:$T$54,7,FALSE)*'P3'!$C283,"")</f>
        <v/>
      </c>
      <c r="I256" s="39" t="str">
        <f>IFERROR(VLOOKUP($B256,Impacts!$B$6:$T$54,8,FALSE)*'P3'!$C283,"")</f>
        <v/>
      </c>
      <c r="J256" s="39" t="str">
        <f>IFERROR(VLOOKUP($B256,Impacts!$B$6:$T$54,9,FALSE)*'P3'!$C283,"")</f>
        <v/>
      </c>
      <c r="K256" s="39" t="str">
        <f>IFERROR(VLOOKUP($B256,Impacts!$B$6:$T$54,10,FALSE)*'P3'!$C283,"")</f>
        <v/>
      </c>
      <c r="L256" s="39" t="str">
        <f>IFERROR(VLOOKUP($B256,Impacts!$B$6:$T$54,11,FALSE)*'P3'!$C283,"")</f>
        <v/>
      </c>
      <c r="M256" s="39" t="str">
        <f>IFERROR(VLOOKUP($B256,Impacts!$B$6:$T$54,12,FALSE)*'P3'!$C283,"")</f>
        <v/>
      </c>
      <c r="N256" s="39" t="str">
        <f>IFERROR(VLOOKUP($B256,Impacts!$B$6:$T$54,13,FALSE)*'P3'!$C283,"")</f>
        <v/>
      </c>
      <c r="O256" s="39" t="str">
        <f>IFERROR(VLOOKUP($B256,Impacts!$B$6:$T$54,14,FALSE)*'P3'!$C283,"")</f>
        <v/>
      </c>
      <c r="P256" s="39" t="str">
        <f>IFERROR(VLOOKUP($B256,Impacts!$B$6:$T$54,15,FALSE)*'P3'!$C283,"")</f>
        <v/>
      </c>
      <c r="Q256" s="39" t="str">
        <f>IFERROR(VLOOKUP($B256,Impacts!$B$6:$T$54,16,FALSE)*'P3'!$C283,"")</f>
        <v/>
      </c>
      <c r="R256" s="39" t="str">
        <f>IFERROR(VLOOKUP($B256,Impacts!$B$6:$T$54,17,FALSE)*'P3'!$C283,"")</f>
        <v/>
      </c>
      <c r="S256" s="39" t="str">
        <f>IFERROR(VLOOKUP($B256,Impacts!$B$6:$T$54,18,FALSE)*'P3'!$C283,"")</f>
        <v/>
      </c>
      <c r="T256" s="39" t="str">
        <f>IFERROR(VLOOKUP($B256,Impacts!$B$6:$T$54,19,FALSE)*'P3'!$C283,"")</f>
        <v/>
      </c>
    </row>
    <row r="257" spans="2:20" hidden="1">
      <c r="B257" s="12" t="str">
        <f>'P3'!B284</f>
        <v>----</v>
      </c>
      <c r="C257" s="39" t="str">
        <f>IFERROR(VLOOKUP($B257,Impacts!$B$6:$T$54,2,FALSE)*'P3'!$C284,"")</f>
        <v/>
      </c>
      <c r="D257" s="39" t="str">
        <f>IFERROR(VLOOKUP($B257,Impacts!$B$6:$T$54,3,FALSE)*'P3'!$C284,"")</f>
        <v/>
      </c>
      <c r="E257" s="39" t="str">
        <f>IFERROR(VLOOKUP($B257,Impacts!$B$6:$T$54,4,FALSE)*'P3'!$C284,"")</f>
        <v/>
      </c>
      <c r="F257" s="39" t="str">
        <f>IFERROR(VLOOKUP($B257,Impacts!$B$6:$T$54,5,FALSE)*'P3'!$C284,"")</f>
        <v/>
      </c>
      <c r="G257" s="39" t="str">
        <f>IFERROR(VLOOKUP($B257,Impacts!$B$6:$T$54,6,FALSE)*'P3'!$C284,"")</f>
        <v/>
      </c>
      <c r="H257" s="39" t="str">
        <f>IFERROR(VLOOKUP($B257,Impacts!$B$6:$T$54,7,FALSE)*'P3'!$C284,"")</f>
        <v/>
      </c>
      <c r="I257" s="39" t="str">
        <f>IFERROR(VLOOKUP($B257,Impacts!$B$6:$T$54,8,FALSE)*'P3'!$C284,"")</f>
        <v/>
      </c>
      <c r="J257" s="39" t="str">
        <f>IFERROR(VLOOKUP($B257,Impacts!$B$6:$T$54,9,FALSE)*'P3'!$C284,"")</f>
        <v/>
      </c>
      <c r="K257" s="39" t="str">
        <f>IFERROR(VLOOKUP($B257,Impacts!$B$6:$T$54,10,FALSE)*'P3'!$C284,"")</f>
        <v/>
      </c>
      <c r="L257" s="39" t="str">
        <f>IFERROR(VLOOKUP($B257,Impacts!$B$6:$T$54,11,FALSE)*'P3'!$C284,"")</f>
        <v/>
      </c>
      <c r="M257" s="39" t="str">
        <f>IFERROR(VLOOKUP($B257,Impacts!$B$6:$T$54,12,FALSE)*'P3'!$C284,"")</f>
        <v/>
      </c>
      <c r="N257" s="39" t="str">
        <f>IFERROR(VLOOKUP($B257,Impacts!$B$6:$T$54,13,FALSE)*'P3'!$C284,"")</f>
        <v/>
      </c>
      <c r="O257" s="39" t="str">
        <f>IFERROR(VLOOKUP($B257,Impacts!$B$6:$T$54,14,FALSE)*'P3'!$C284,"")</f>
        <v/>
      </c>
      <c r="P257" s="39" t="str">
        <f>IFERROR(VLOOKUP($B257,Impacts!$B$6:$T$54,15,FALSE)*'P3'!$C284,"")</f>
        <v/>
      </c>
      <c r="Q257" s="39" t="str">
        <f>IFERROR(VLOOKUP($B257,Impacts!$B$6:$T$54,16,FALSE)*'P3'!$C284,"")</f>
        <v/>
      </c>
      <c r="R257" s="39" t="str">
        <f>IFERROR(VLOOKUP($B257,Impacts!$B$6:$T$54,17,FALSE)*'P3'!$C284,"")</f>
        <v/>
      </c>
      <c r="S257" s="39" t="str">
        <f>IFERROR(VLOOKUP($B257,Impacts!$B$6:$T$54,18,FALSE)*'P3'!$C284,"")</f>
        <v/>
      </c>
      <c r="T257" s="39" t="str">
        <f>IFERROR(VLOOKUP($B257,Impacts!$B$6:$T$54,19,FALSE)*'P3'!$C284,"")</f>
        <v/>
      </c>
    </row>
    <row r="258" spans="2:20" hidden="1">
      <c r="B258" s="12" t="str">
        <f>'P3'!B285</f>
        <v>----</v>
      </c>
      <c r="C258" s="39" t="str">
        <f>IFERROR(VLOOKUP($B258,Impacts!$B$6:$T$54,2,FALSE)*'P3'!$C285,"")</f>
        <v/>
      </c>
      <c r="D258" s="39" t="str">
        <f>IFERROR(VLOOKUP($B258,Impacts!$B$6:$T$54,3,FALSE)*'P3'!$C285,"")</f>
        <v/>
      </c>
      <c r="E258" s="39" t="str">
        <f>IFERROR(VLOOKUP($B258,Impacts!$B$6:$T$54,4,FALSE)*'P3'!$C285,"")</f>
        <v/>
      </c>
      <c r="F258" s="39" t="str">
        <f>IFERROR(VLOOKUP($B258,Impacts!$B$6:$T$54,5,FALSE)*'P3'!$C285,"")</f>
        <v/>
      </c>
      <c r="G258" s="39" t="str">
        <f>IFERROR(VLOOKUP($B258,Impacts!$B$6:$T$54,6,FALSE)*'P3'!$C285,"")</f>
        <v/>
      </c>
      <c r="H258" s="39" t="str">
        <f>IFERROR(VLOOKUP($B258,Impacts!$B$6:$T$54,7,FALSE)*'P3'!$C285,"")</f>
        <v/>
      </c>
      <c r="I258" s="39" t="str">
        <f>IFERROR(VLOOKUP($B258,Impacts!$B$6:$T$54,8,FALSE)*'P3'!$C285,"")</f>
        <v/>
      </c>
      <c r="J258" s="39" t="str">
        <f>IFERROR(VLOOKUP($B258,Impacts!$B$6:$T$54,9,FALSE)*'P3'!$C285,"")</f>
        <v/>
      </c>
      <c r="K258" s="39" t="str">
        <f>IFERROR(VLOOKUP($B258,Impacts!$B$6:$T$54,10,FALSE)*'P3'!$C285,"")</f>
        <v/>
      </c>
      <c r="L258" s="39" t="str">
        <f>IFERROR(VLOOKUP($B258,Impacts!$B$6:$T$54,11,FALSE)*'P3'!$C285,"")</f>
        <v/>
      </c>
      <c r="M258" s="39" t="str">
        <f>IFERROR(VLOOKUP($B258,Impacts!$B$6:$T$54,12,FALSE)*'P3'!$C285,"")</f>
        <v/>
      </c>
      <c r="N258" s="39" t="str">
        <f>IFERROR(VLOOKUP($B258,Impacts!$B$6:$T$54,13,FALSE)*'P3'!$C285,"")</f>
        <v/>
      </c>
      <c r="O258" s="39" t="str">
        <f>IFERROR(VLOOKUP($B258,Impacts!$B$6:$T$54,14,FALSE)*'P3'!$C285,"")</f>
        <v/>
      </c>
      <c r="P258" s="39" t="str">
        <f>IFERROR(VLOOKUP($B258,Impacts!$B$6:$T$54,15,FALSE)*'P3'!$C285,"")</f>
        <v/>
      </c>
      <c r="Q258" s="39" t="str">
        <f>IFERROR(VLOOKUP($B258,Impacts!$B$6:$T$54,16,FALSE)*'P3'!$C285,"")</f>
        <v/>
      </c>
      <c r="R258" s="39" t="str">
        <f>IFERROR(VLOOKUP($B258,Impacts!$B$6:$T$54,17,FALSE)*'P3'!$C285,"")</f>
        <v/>
      </c>
      <c r="S258" s="39" t="str">
        <f>IFERROR(VLOOKUP($B258,Impacts!$B$6:$T$54,18,FALSE)*'P3'!$C285,"")</f>
        <v/>
      </c>
      <c r="T258" s="39" t="str">
        <f>IFERROR(VLOOKUP($B258,Impacts!$B$6:$T$54,19,FALSE)*'P3'!$C285,"")</f>
        <v/>
      </c>
    </row>
    <row r="259" spans="2:20" hidden="1">
      <c r="B259" s="12" t="str">
        <f>'P3'!B286</f>
        <v>----</v>
      </c>
      <c r="C259" s="39" t="str">
        <f>IFERROR(VLOOKUP($B259,Impacts!$B$6:$T$54,2,FALSE)*'P3'!$C286,"")</f>
        <v/>
      </c>
      <c r="D259" s="39" t="str">
        <f>IFERROR(VLOOKUP($B259,Impacts!$B$6:$T$54,3,FALSE)*'P3'!$C286,"")</f>
        <v/>
      </c>
      <c r="E259" s="39" t="str">
        <f>IFERROR(VLOOKUP($B259,Impacts!$B$6:$T$54,4,FALSE)*'P3'!$C286,"")</f>
        <v/>
      </c>
      <c r="F259" s="39" t="str">
        <f>IFERROR(VLOOKUP($B259,Impacts!$B$6:$T$54,5,FALSE)*'P3'!$C286,"")</f>
        <v/>
      </c>
      <c r="G259" s="39" t="str">
        <f>IFERROR(VLOOKUP($B259,Impacts!$B$6:$T$54,6,FALSE)*'P3'!$C286,"")</f>
        <v/>
      </c>
      <c r="H259" s="39" t="str">
        <f>IFERROR(VLOOKUP($B259,Impacts!$B$6:$T$54,7,FALSE)*'P3'!$C286,"")</f>
        <v/>
      </c>
      <c r="I259" s="39" t="str">
        <f>IFERROR(VLOOKUP($B259,Impacts!$B$6:$T$54,8,FALSE)*'P3'!$C286,"")</f>
        <v/>
      </c>
      <c r="J259" s="39" t="str">
        <f>IFERROR(VLOOKUP($B259,Impacts!$B$6:$T$54,9,FALSE)*'P3'!$C286,"")</f>
        <v/>
      </c>
      <c r="K259" s="39" t="str">
        <f>IFERROR(VLOOKUP($B259,Impacts!$B$6:$T$54,10,FALSE)*'P3'!$C286,"")</f>
        <v/>
      </c>
      <c r="L259" s="39" t="str">
        <f>IFERROR(VLOOKUP($B259,Impacts!$B$6:$T$54,11,FALSE)*'P3'!$C286,"")</f>
        <v/>
      </c>
      <c r="M259" s="39" t="str">
        <f>IFERROR(VLOOKUP($B259,Impacts!$B$6:$T$54,12,FALSE)*'P3'!$C286,"")</f>
        <v/>
      </c>
      <c r="N259" s="39" t="str">
        <f>IFERROR(VLOOKUP($B259,Impacts!$B$6:$T$54,13,FALSE)*'P3'!$C286,"")</f>
        <v/>
      </c>
      <c r="O259" s="39" t="str">
        <f>IFERROR(VLOOKUP($B259,Impacts!$B$6:$T$54,14,FALSE)*'P3'!$C286,"")</f>
        <v/>
      </c>
      <c r="P259" s="39" t="str">
        <f>IFERROR(VLOOKUP($B259,Impacts!$B$6:$T$54,15,FALSE)*'P3'!$C286,"")</f>
        <v/>
      </c>
      <c r="Q259" s="39" t="str">
        <f>IFERROR(VLOOKUP($B259,Impacts!$B$6:$T$54,16,FALSE)*'P3'!$C286,"")</f>
        <v/>
      </c>
      <c r="R259" s="39" t="str">
        <f>IFERROR(VLOOKUP($B259,Impacts!$B$6:$T$54,17,FALSE)*'P3'!$C286,"")</f>
        <v/>
      </c>
      <c r="S259" s="39" t="str">
        <f>IFERROR(VLOOKUP($B259,Impacts!$B$6:$T$54,18,FALSE)*'P3'!$C286,"")</f>
        <v/>
      </c>
      <c r="T259" s="39" t="str">
        <f>IFERROR(VLOOKUP($B259,Impacts!$B$6:$T$54,19,FALSE)*'P3'!$C286,"")</f>
        <v/>
      </c>
    </row>
    <row r="260" spans="2:20">
      <c r="B260" s="12" t="str">
        <f>'P3'!B287</f>
        <v>Electricity consumption</v>
      </c>
      <c r="C260" s="39">
        <f>IFERROR(VLOOKUP($B260,Impacts!$B$6:$T$54,2,FALSE)*'P3'!$C287,"")</f>
        <v>3.1132635877246753E-4</v>
      </c>
      <c r="D260" s="39">
        <f>IFERROR(VLOOKUP($B260,Impacts!$B$6:$T$54,3,FALSE)*'P3'!$C287,"")</f>
        <v>4.1019436804563804E-2</v>
      </c>
      <c r="E260" s="39">
        <f>IFERROR(VLOOKUP($B260,Impacts!$B$6:$T$54,4,FALSE)*'P3'!$C287,"")</f>
        <v>3.4765557216480281E-2</v>
      </c>
      <c r="F260" s="39">
        <f>IFERROR(VLOOKUP($B260,Impacts!$B$6:$T$54,5,FALSE)*'P3'!$C287,"")</f>
        <v>4.634397288318255E-5</v>
      </c>
      <c r="G260" s="39">
        <f>IFERROR(VLOOKUP($B260,Impacts!$B$6:$T$54,6,FALSE)*'P3'!$C287,"")</f>
        <v>0.22597822389987338</v>
      </c>
      <c r="H260" s="39">
        <f>IFERROR(VLOOKUP($B260,Impacts!$B$6:$T$54,7,FALSE)*'P3'!$C287,"")</f>
        <v>1.0834528325003713E-2</v>
      </c>
      <c r="I260" s="39">
        <f>IFERROR(VLOOKUP($B260,Impacts!$B$6:$T$54,8,FALSE)*'P3'!$C287,"")</f>
        <v>0.19553279537760687</v>
      </c>
      <c r="J260" s="39">
        <f>IFERROR(VLOOKUP($B260,Impacts!$B$6:$T$54,9,FALSE)*'P3'!$C287,"")</f>
        <v>9.9244958118478352E-4</v>
      </c>
      <c r="K260" s="39">
        <f>IFERROR(VLOOKUP($B260,Impacts!$B$6:$T$54,10,FALSE)*'P3'!$C287,"")</f>
        <v>4.0867051902820169E-4</v>
      </c>
      <c r="L260" s="39">
        <f>IFERROR(VLOOKUP($B260,Impacts!$B$6:$T$54,11,FALSE)*'P3'!$C287,"")</f>
        <v>4.2528223799324104E-2</v>
      </c>
      <c r="M260" s="39">
        <f>IFERROR(VLOOKUP($B260,Impacts!$B$6:$T$54,12,FALSE)*'P3'!$C287,"")</f>
        <v>2.9397747548557234E-6</v>
      </c>
      <c r="N260" s="39">
        <f>IFERROR(VLOOKUP($B260,Impacts!$B$6:$T$54,13,FALSE)*'P3'!$C287,"")</f>
        <v>5.6741548788160224E-4</v>
      </c>
      <c r="O260" s="39">
        <f>IFERROR(VLOOKUP($B260,Impacts!$B$6:$T$54,14,FALSE)*'P3'!$C287,"")</f>
        <v>3.3493117261300208E-4</v>
      </c>
      <c r="P260" s="39">
        <f>IFERROR(VLOOKUP($B260,Impacts!$B$6:$T$54,15,FALSE)*'P3'!$C287,"")</f>
        <v>3.3962903072664718E-4</v>
      </c>
      <c r="Q260" s="39">
        <f>IFERROR(VLOOKUP($B260,Impacts!$B$6:$T$54,16,FALSE)*'P3'!$C287,"")</f>
        <v>1.0161658191796091E-7</v>
      </c>
      <c r="R260" s="39">
        <f>IFERROR(VLOOKUP($B260,Impacts!$B$6:$T$54,17,FALSE)*'P3'!$C287,"")</f>
        <v>9.434051945483139E-4</v>
      </c>
      <c r="S260" s="39">
        <f>IFERROR(VLOOKUP($B260,Impacts!$B$6:$T$54,18,FALSE)*'P3'!$C287,"")</f>
        <v>0.88608595417025648</v>
      </c>
      <c r="T260" s="39">
        <f>IFERROR(VLOOKUP($B260,Impacts!$B$6:$T$54,19,FALSE)*'P3'!$C287,"")</f>
        <v>4.3930532946292707E-3</v>
      </c>
    </row>
    <row r="261" spans="2:20" hidden="1">
      <c r="B261" s="12" t="str">
        <f>'P3'!B288</f>
        <v>----</v>
      </c>
      <c r="C261" s="39" t="str">
        <f>IFERROR(VLOOKUP($B261,Impacts!$B$6:$T$54,2,FALSE)*'P3'!$C288,"")</f>
        <v/>
      </c>
      <c r="D261" s="39" t="str">
        <f>IFERROR(VLOOKUP($B261,Impacts!$B$6:$T$54,3,FALSE)*'P3'!$C288,"")</f>
        <v/>
      </c>
      <c r="E261" s="39" t="str">
        <f>IFERROR(VLOOKUP($B261,Impacts!$B$6:$T$54,4,FALSE)*'P3'!$C288,"")</f>
        <v/>
      </c>
      <c r="F261" s="39" t="str">
        <f>IFERROR(VLOOKUP($B261,Impacts!$B$6:$T$54,5,FALSE)*'P3'!$C288,"")</f>
        <v/>
      </c>
      <c r="G261" s="39" t="str">
        <f>IFERROR(VLOOKUP($B261,Impacts!$B$6:$T$54,6,FALSE)*'P3'!$C288,"")</f>
        <v/>
      </c>
      <c r="H261" s="39" t="str">
        <f>IFERROR(VLOOKUP($B261,Impacts!$B$6:$T$54,7,FALSE)*'P3'!$C288,"")</f>
        <v/>
      </c>
      <c r="I261" s="39" t="str">
        <f>IFERROR(VLOOKUP($B261,Impacts!$B$6:$T$54,8,FALSE)*'P3'!$C288,"")</f>
        <v/>
      </c>
      <c r="J261" s="39" t="str">
        <f>IFERROR(VLOOKUP($B261,Impacts!$B$6:$T$54,9,FALSE)*'P3'!$C288,"")</f>
        <v/>
      </c>
      <c r="K261" s="39" t="str">
        <f>IFERROR(VLOOKUP($B261,Impacts!$B$6:$T$54,10,FALSE)*'P3'!$C288,"")</f>
        <v/>
      </c>
      <c r="L261" s="39" t="str">
        <f>IFERROR(VLOOKUP($B261,Impacts!$B$6:$T$54,11,FALSE)*'P3'!$C288,"")</f>
        <v/>
      </c>
      <c r="M261" s="39" t="str">
        <f>IFERROR(VLOOKUP($B261,Impacts!$B$6:$T$54,12,FALSE)*'P3'!$C288,"")</f>
        <v/>
      </c>
      <c r="N261" s="39" t="str">
        <f>IFERROR(VLOOKUP($B261,Impacts!$B$6:$T$54,13,FALSE)*'P3'!$C288,"")</f>
        <v/>
      </c>
      <c r="O261" s="39" t="str">
        <f>IFERROR(VLOOKUP($B261,Impacts!$B$6:$T$54,14,FALSE)*'P3'!$C288,"")</f>
        <v/>
      </c>
      <c r="P261" s="39" t="str">
        <f>IFERROR(VLOOKUP($B261,Impacts!$B$6:$T$54,15,FALSE)*'P3'!$C288,"")</f>
        <v/>
      </c>
      <c r="Q261" s="39" t="str">
        <f>IFERROR(VLOOKUP($B261,Impacts!$B$6:$T$54,16,FALSE)*'P3'!$C288,"")</f>
        <v/>
      </c>
      <c r="R261" s="39" t="str">
        <f>IFERROR(VLOOKUP($B261,Impacts!$B$6:$T$54,17,FALSE)*'P3'!$C288,"")</f>
        <v/>
      </c>
      <c r="S261" s="39" t="str">
        <f>IFERROR(VLOOKUP($B261,Impacts!$B$6:$T$54,18,FALSE)*'P3'!$C288,"")</f>
        <v/>
      </c>
      <c r="T261" s="39" t="str">
        <f>IFERROR(VLOOKUP($B261,Impacts!$B$6:$T$54,19,FALSE)*'P3'!$C288,"")</f>
        <v/>
      </c>
    </row>
    <row r="262" spans="2:20" hidden="1">
      <c r="B262" s="12" t="str">
        <f>'P3'!B289</f>
        <v>----</v>
      </c>
      <c r="C262" s="39" t="str">
        <f>IFERROR(VLOOKUP($B262,Impacts!$B$6:$T$54,2,FALSE)*'P3'!$C289,"")</f>
        <v/>
      </c>
      <c r="D262" s="39" t="str">
        <f>IFERROR(VLOOKUP($B262,Impacts!$B$6:$T$54,3,FALSE)*'P3'!$C289,"")</f>
        <v/>
      </c>
      <c r="E262" s="39" t="str">
        <f>IFERROR(VLOOKUP($B262,Impacts!$B$6:$T$54,4,FALSE)*'P3'!$C289,"")</f>
        <v/>
      </c>
      <c r="F262" s="39" t="str">
        <f>IFERROR(VLOOKUP($B262,Impacts!$B$6:$T$54,5,FALSE)*'P3'!$C289,"")</f>
        <v/>
      </c>
      <c r="G262" s="39" t="str">
        <f>IFERROR(VLOOKUP($B262,Impacts!$B$6:$T$54,6,FALSE)*'P3'!$C289,"")</f>
        <v/>
      </c>
      <c r="H262" s="39" t="str">
        <f>IFERROR(VLOOKUP($B262,Impacts!$B$6:$T$54,7,FALSE)*'P3'!$C289,"")</f>
        <v/>
      </c>
      <c r="I262" s="39" t="str">
        <f>IFERROR(VLOOKUP($B262,Impacts!$B$6:$T$54,8,FALSE)*'P3'!$C289,"")</f>
        <v/>
      </c>
      <c r="J262" s="39" t="str">
        <f>IFERROR(VLOOKUP($B262,Impacts!$B$6:$T$54,9,FALSE)*'P3'!$C289,"")</f>
        <v/>
      </c>
      <c r="K262" s="39" t="str">
        <f>IFERROR(VLOOKUP($B262,Impacts!$B$6:$T$54,10,FALSE)*'P3'!$C289,"")</f>
        <v/>
      </c>
      <c r="L262" s="39" t="str">
        <f>IFERROR(VLOOKUP($B262,Impacts!$B$6:$T$54,11,FALSE)*'P3'!$C289,"")</f>
        <v/>
      </c>
      <c r="M262" s="39" t="str">
        <f>IFERROR(VLOOKUP($B262,Impacts!$B$6:$T$54,12,FALSE)*'P3'!$C289,"")</f>
        <v/>
      </c>
      <c r="N262" s="39" t="str">
        <f>IFERROR(VLOOKUP($B262,Impacts!$B$6:$T$54,13,FALSE)*'P3'!$C289,"")</f>
        <v/>
      </c>
      <c r="O262" s="39" t="str">
        <f>IFERROR(VLOOKUP($B262,Impacts!$B$6:$T$54,14,FALSE)*'P3'!$C289,"")</f>
        <v/>
      </c>
      <c r="P262" s="39" t="str">
        <f>IFERROR(VLOOKUP($B262,Impacts!$B$6:$T$54,15,FALSE)*'P3'!$C289,"")</f>
        <v/>
      </c>
      <c r="Q262" s="39" t="str">
        <f>IFERROR(VLOOKUP($B262,Impacts!$B$6:$T$54,16,FALSE)*'P3'!$C289,"")</f>
        <v/>
      </c>
      <c r="R262" s="39" t="str">
        <f>IFERROR(VLOOKUP($B262,Impacts!$B$6:$T$54,17,FALSE)*'P3'!$C289,"")</f>
        <v/>
      </c>
      <c r="S262" s="39" t="str">
        <f>IFERROR(VLOOKUP($B262,Impacts!$B$6:$T$54,18,FALSE)*'P3'!$C289,"")</f>
        <v/>
      </c>
      <c r="T262" s="39" t="str">
        <f>IFERROR(VLOOKUP($B262,Impacts!$B$6:$T$54,19,FALSE)*'P3'!$C289,"")</f>
        <v/>
      </c>
    </row>
    <row r="263" spans="2:20" hidden="1">
      <c r="B263" s="12" t="str">
        <f>'P3'!B290</f>
        <v>----</v>
      </c>
      <c r="C263" s="39" t="str">
        <f>IFERROR(VLOOKUP($B263,Impacts!$B$6:$T$54,2,FALSE)*'P3'!$C290,"")</f>
        <v/>
      </c>
      <c r="D263" s="39" t="str">
        <f>IFERROR(VLOOKUP($B263,Impacts!$B$6:$T$54,3,FALSE)*'P3'!$C290,"")</f>
        <v/>
      </c>
      <c r="E263" s="39" t="str">
        <f>IFERROR(VLOOKUP($B263,Impacts!$B$6:$T$54,4,FALSE)*'P3'!$C290,"")</f>
        <v/>
      </c>
      <c r="F263" s="39" t="str">
        <f>IFERROR(VLOOKUP($B263,Impacts!$B$6:$T$54,5,FALSE)*'P3'!$C290,"")</f>
        <v/>
      </c>
      <c r="G263" s="39" t="str">
        <f>IFERROR(VLOOKUP($B263,Impacts!$B$6:$T$54,6,FALSE)*'P3'!$C290,"")</f>
        <v/>
      </c>
      <c r="H263" s="39" t="str">
        <f>IFERROR(VLOOKUP($B263,Impacts!$B$6:$T$54,7,FALSE)*'P3'!$C290,"")</f>
        <v/>
      </c>
      <c r="I263" s="39" t="str">
        <f>IFERROR(VLOOKUP($B263,Impacts!$B$6:$T$54,8,FALSE)*'P3'!$C290,"")</f>
        <v/>
      </c>
      <c r="J263" s="39" t="str">
        <f>IFERROR(VLOOKUP($B263,Impacts!$B$6:$T$54,9,FALSE)*'P3'!$C290,"")</f>
        <v/>
      </c>
      <c r="K263" s="39" t="str">
        <f>IFERROR(VLOOKUP($B263,Impacts!$B$6:$T$54,10,FALSE)*'P3'!$C290,"")</f>
        <v/>
      </c>
      <c r="L263" s="39" t="str">
        <f>IFERROR(VLOOKUP($B263,Impacts!$B$6:$T$54,11,FALSE)*'P3'!$C290,"")</f>
        <v/>
      </c>
      <c r="M263" s="39" t="str">
        <f>IFERROR(VLOOKUP($B263,Impacts!$B$6:$T$54,12,FALSE)*'P3'!$C290,"")</f>
        <v/>
      </c>
      <c r="N263" s="39" t="str">
        <f>IFERROR(VLOOKUP($B263,Impacts!$B$6:$T$54,13,FALSE)*'P3'!$C290,"")</f>
        <v/>
      </c>
      <c r="O263" s="39" t="str">
        <f>IFERROR(VLOOKUP($B263,Impacts!$B$6:$T$54,14,FALSE)*'P3'!$C290,"")</f>
        <v/>
      </c>
      <c r="P263" s="39" t="str">
        <f>IFERROR(VLOOKUP($B263,Impacts!$B$6:$T$54,15,FALSE)*'P3'!$C290,"")</f>
        <v/>
      </c>
      <c r="Q263" s="39" t="str">
        <f>IFERROR(VLOOKUP($B263,Impacts!$B$6:$T$54,16,FALSE)*'P3'!$C290,"")</f>
        <v/>
      </c>
      <c r="R263" s="39" t="str">
        <f>IFERROR(VLOOKUP($B263,Impacts!$B$6:$T$54,17,FALSE)*'P3'!$C290,"")</f>
        <v/>
      </c>
      <c r="S263" s="39" t="str">
        <f>IFERROR(VLOOKUP($B263,Impacts!$B$6:$T$54,18,FALSE)*'P3'!$C290,"")</f>
        <v/>
      </c>
      <c r="T263" s="39" t="str">
        <f>IFERROR(VLOOKUP($B263,Impacts!$B$6:$T$54,19,FALSE)*'P3'!$C290,"")</f>
        <v/>
      </c>
    </row>
    <row r="264" spans="2:20" hidden="1">
      <c r="B264" s="12" t="str">
        <f>'P3'!B291</f>
        <v>----</v>
      </c>
      <c r="C264" s="39" t="str">
        <f>IFERROR(VLOOKUP($B264,Impacts!$B$6:$T$54,2,FALSE)*'P3'!$C291,"")</f>
        <v/>
      </c>
      <c r="D264" s="39" t="str">
        <f>IFERROR(VLOOKUP($B264,Impacts!$B$6:$T$54,3,FALSE)*'P3'!$C291,"")</f>
        <v/>
      </c>
      <c r="E264" s="39" t="str">
        <f>IFERROR(VLOOKUP($B264,Impacts!$B$6:$T$54,4,FALSE)*'P3'!$C291,"")</f>
        <v/>
      </c>
      <c r="F264" s="39" t="str">
        <f>IFERROR(VLOOKUP($B264,Impacts!$B$6:$T$54,5,FALSE)*'P3'!$C291,"")</f>
        <v/>
      </c>
      <c r="G264" s="39" t="str">
        <f>IFERROR(VLOOKUP($B264,Impacts!$B$6:$T$54,6,FALSE)*'P3'!$C291,"")</f>
        <v/>
      </c>
      <c r="H264" s="39" t="str">
        <f>IFERROR(VLOOKUP($B264,Impacts!$B$6:$T$54,7,FALSE)*'P3'!$C291,"")</f>
        <v/>
      </c>
      <c r="I264" s="39" t="str">
        <f>IFERROR(VLOOKUP($B264,Impacts!$B$6:$T$54,8,FALSE)*'P3'!$C291,"")</f>
        <v/>
      </c>
      <c r="J264" s="39" t="str">
        <f>IFERROR(VLOOKUP($B264,Impacts!$B$6:$T$54,9,FALSE)*'P3'!$C291,"")</f>
        <v/>
      </c>
      <c r="K264" s="39" t="str">
        <f>IFERROR(VLOOKUP($B264,Impacts!$B$6:$T$54,10,FALSE)*'P3'!$C291,"")</f>
        <v/>
      </c>
      <c r="L264" s="39" t="str">
        <f>IFERROR(VLOOKUP($B264,Impacts!$B$6:$T$54,11,FALSE)*'P3'!$C291,"")</f>
        <v/>
      </c>
      <c r="M264" s="39" t="str">
        <f>IFERROR(VLOOKUP($B264,Impacts!$B$6:$T$54,12,FALSE)*'P3'!$C291,"")</f>
        <v/>
      </c>
      <c r="N264" s="39" t="str">
        <f>IFERROR(VLOOKUP($B264,Impacts!$B$6:$T$54,13,FALSE)*'P3'!$C291,"")</f>
        <v/>
      </c>
      <c r="O264" s="39" t="str">
        <f>IFERROR(VLOOKUP($B264,Impacts!$B$6:$T$54,14,FALSE)*'P3'!$C291,"")</f>
        <v/>
      </c>
      <c r="P264" s="39" t="str">
        <f>IFERROR(VLOOKUP($B264,Impacts!$B$6:$T$54,15,FALSE)*'P3'!$C291,"")</f>
        <v/>
      </c>
      <c r="Q264" s="39" t="str">
        <f>IFERROR(VLOOKUP($B264,Impacts!$B$6:$T$54,16,FALSE)*'P3'!$C291,"")</f>
        <v/>
      </c>
      <c r="R264" s="39" t="str">
        <f>IFERROR(VLOOKUP($B264,Impacts!$B$6:$T$54,17,FALSE)*'P3'!$C291,"")</f>
        <v/>
      </c>
      <c r="S264" s="39" t="str">
        <f>IFERROR(VLOOKUP($B264,Impacts!$B$6:$T$54,18,FALSE)*'P3'!$C291,"")</f>
        <v/>
      </c>
      <c r="T264" s="39" t="str">
        <f>IFERROR(VLOOKUP($B264,Impacts!$B$6:$T$54,19,FALSE)*'P3'!$C291,"")</f>
        <v/>
      </c>
    </row>
    <row r="265" spans="2:20" hidden="1">
      <c r="B265" s="12" t="str">
        <f>'P3'!B292</f>
        <v>----</v>
      </c>
      <c r="C265" s="39" t="str">
        <f>IFERROR(VLOOKUP($B265,Impacts!$B$6:$T$54,2,FALSE)*'P3'!$C292,"")</f>
        <v/>
      </c>
      <c r="D265" s="39" t="str">
        <f>IFERROR(VLOOKUP($B265,Impacts!$B$6:$T$54,3,FALSE)*'P3'!$C292,"")</f>
        <v/>
      </c>
      <c r="E265" s="39" t="str">
        <f>IFERROR(VLOOKUP($B265,Impacts!$B$6:$T$54,4,FALSE)*'P3'!$C292,"")</f>
        <v/>
      </c>
      <c r="F265" s="39" t="str">
        <f>IFERROR(VLOOKUP($B265,Impacts!$B$6:$T$54,5,FALSE)*'P3'!$C292,"")</f>
        <v/>
      </c>
      <c r="G265" s="39" t="str">
        <f>IFERROR(VLOOKUP($B265,Impacts!$B$6:$T$54,6,FALSE)*'P3'!$C292,"")</f>
        <v/>
      </c>
      <c r="H265" s="39" t="str">
        <f>IFERROR(VLOOKUP($B265,Impacts!$B$6:$T$54,7,FALSE)*'P3'!$C292,"")</f>
        <v/>
      </c>
      <c r="I265" s="39" t="str">
        <f>IFERROR(VLOOKUP($B265,Impacts!$B$6:$T$54,8,FALSE)*'P3'!$C292,"")</f>
        <v/>
      </c>
      <c r="J265" s="39" t="str">
        <f>IFERROR(VLOOKUP($B265,Impacts!$B$6:$T$54,9,FALSE)*'P3'!$C292,"")</f>
        <v/>
      </c>
      <c r="K265" s="39" t="str">
        <f>IFERROR(VLOOKUP($B265,Impacts!$B$6:$T$54,10,FALSE)*'P3'!$C292,"")</f>
        <v/>
      </c>
      <c r="L265" s="39" t="str">
        <f>IFERROR(VLOOKUP($B265,Impacts!$B$6:$T$54,11,FALSE)*'P3'!$C292,"")</f>
        <v/>
      </c>
      <c r="M265" s="39" t="str">
        <f>IFERROR(VLOOKUP($B265,Impacts!$B$6:$T$54,12,FALSE)*'P3'!$C292,"")</f>
        <v/>
      </c>
      <c r="N265" s="39" t="str">
        <f>IFERROR(VLOOKUP($B265,Impacts!$B$6:$T$54,13,FALSE)*'P3'!$C292,"")</f>
        <v/>
      </c>
      <c r="O265" s="39" t="str">
        <f>IFERROR(VLOOKUP($B265,Impacts!$B$6:$T$54,14,FALSE)*'P3'!$C292,"")</f>
        <v/>
      </c>
      <c r="P265" s="39" t="str">
        <f>IFERROR(VLOOKUP($B265,Impacts!$B$6:$T$54,15,FALSE)*'P3'!$C292,"")</f>
        <v/>
      </c>
      <c r="Q265" s="39" t="str">
        <f>IFERROR(VLOOKUP($B265,Impacts!$B$6:$T$54,16,FALSE)*'P3'!$C292,"")</f>
        <v/>
      </c>
      <c r="R265" s="39" t="str">
        <f>IFERROR(VLOOKUP($B265,Impacts!$B$6:$T$54,17,FALSE)*'P3'!$C292,"")</f>
        <v/>
      </c>
      <c r="S265" s="39" t="str">
        <f>IFERROR(VLOOKUP($B265,Impacts!$B$6:$T$54,18,FALSE)*'P3'!$C292,"")</f>
        <v/>
      </c>
      <c r="T265" s="39" t="str">
        <f>IFERROR(VLOOKUP($B265,Impacts!$B$6:$T$54,19,FALSE)*'P3'!$C292,"")</f>
        <v/>
      </c>
    </row>
    <row r="266" spans="2:20" hidden="1">
      <c r="B266" s="12" t="str">
        <f>'P3'!B293</f>
        <v>----</v>
      </c>
      <c r="C266" s="39" t="str">
        <f>IFERROR(VLOOKUP($B266,Impacts!$B$6:$T$54,2,FALSE)*'P3'!$C293,"")</f>
        <v/>
      </c>
      <c r="D266" s="39" t="str">
        <f>IFERROR(VLOOKUP($B266,Impacts!$B$6:$T$54,3,FALSE)*'P3'!$C293,"")</f>
        <v/>
      </c>
      <c r="E266" s="39" t="str">
        <f>IFERROR(VLOOKUP($B266,Impacts!$B$6:$T$54,4,FALSE)*'P3'!$C293,"")</f>
        <v/>
      </c>
      <c r="F266" s="39" t="str">
        <f>IFERROR(VLOOKUP($B266,Impacts!$B$6:$T$54,5,FALSE)*'P3'!$C293,"")</f>
        <v/>
      </c>
      <c r="G266" s="39" t="str">
        <f>IFERROR(VLOOKUP($B266,Impacts!$B$6:$T$54,6,FALSE)*'P3'!$C293,"")</f>
        <v/>
      </c>
      <c r="H266" s="39" t="str">
        <f>IFERROR(VLOOKUP($B266,Impacts!$B$6:$T$54,7,FALSE)*'P3'!$C293,"")</f>
        <v/>
      </c>
      <c r="I266" s="39" t="str">
        <f>IFERROR(VLOOKUP($B266,Impacts!$B$6:$T$54,8,FALSE)*'P3'!$C293,"")</f>
        <v/>
      </c>
      <c r="J266" s="39" t="str">
        <f>IFERROR(VLOOKUP($B266,Impacts!$B$6:$T$54,9,FALSE)*'P3'!$C293,"")</f>
        <v/>
      </c>
      <c r="K266" s="39" t="str">
        <f>IFERROR(VLOOKUP($B266,Impacts!$B$6:$T$54,10,FALSE)*'P3'!$C293,"")</f>
        <v/>
      </c>
      <c r="L266" s="39" t="str">
        <f>IFERROR(VLOOKUP($B266,Impacts!$B$6:$T$54,11,FALSE)*'P3'!$C293,"")</f>
        <v/>
      </c>
      <c r="M266" s="39" t="str">
        <f>IFERROR(VLOOKUP($B266,Impacts!$B$6:$T$54,12,FALSE)*'P3'!$C293,"")</f>
        <v/>
      </c>
      <c r="N266" s="39" t="str">
        <f>IFERROR(VLOOKUP($B266,Impacts!$B$6:$T$54,13,FALSE)*'P3'!$C293,"")</f>
        <v/>
      </c>
      <c r="O266" s="39" t="str">
        <f>IFERROR(VLOOKUP($B266,Impacts!$B$6:$T$54,14,FALSE)*'P3'!$C293,"")</f>
        <v/>
      </c>
      <c r="P266" s="39" t="str">
        <f>IFERROR(VLOOKUP($B266,Impacts!$B$6:$T$54,15,FALSE)*'P3'!$C293,"")</f>
        <v/>
      </c>
      <c r="Q266" s="39" t="str">
        <f>IFERROR(VLOOKUP($B266,Impacts!$B$6:$T$54,16,FALSE)*'P3'!$C293,"")</f>
        <v/>
      </c>
      <c r="R266" s="39" t="str">
        <f>IFERROR(VLOOKUP($B266,Impacts!$B$6:$T$54,17,FALSE)*'P3'!$C293,"")</f>
        <v/>
      </c>
      <c r="S266" s="39" t="str">
        <f>IFERROR(VLOOKUP($B266,Impacts!$B$6:$T$54,18,FALSE)*'P3'!$C293,"")</f>
        <v/>
      </c>
      <c r="T266" s="39" t="str">
        <f>IFERROR(VLOOKUP($B266,Impacts!$B$6:$T$54,19,FALSE)*'P3'!$C293,"")</f>
        <v/>
      </c>
    </row>
    <row r="267" spans="2:20" hidden="1">
      <c r="B267" s="12" t="str">
        <f>'P3'!B294</f>
        <v>----</v>
      </c>
      <c r="C267" s="39" t="str">
        <f>IFERROR(VLOOKUP($B267,Impacts!$B$6:$T$54,2,FALSE)*'P3'!$C294,"")</f>
        <v/>
      </c>
      <c r="D267" s="39" t="str">
        <f>IFERROR(VLOOKUP($B267,Impacts!$B$6:$T$54,3,FALSE)*'P3'!$C294,"")</f>
        <v/>
      </c>
      <c r="E267" s="39" t="str">
        <f>IFERROR(VLOOKUP($B267,Impacts!$B$6:$T$54,4,FALSE)*'P3'!$C294,"")</f>
        <v/>
      </c>
      <c r="F267" s="39" t="str">
        <f>IFERROR(VLOOKUP($B267,Impacts!$B$6:$T$54,5,FALSE)*'P3'!$C294,"")</f>
        <v/>
      </c>
      <c r="G267" s="39" t="str">
        <f>IFERROR(VLOOKUP($B267,Impacts!$B$6:$T$54,6,FALSE)*'P3'!$C294,"")</f>
        <v/>
      </c>
      <c r="H267" s="39" t="str">
        <f>IFERROR(VLOOKUP($B267,Impacts!$B$6:$T$54,7,FALSE)*'P3'!$C294,"")</f>
        <v/>
      </c>
      <c r="I267" s="39" t="str">
        <f>IFERROR(VLOOKUP($B267,Impacts!$B$6:$T$54,8,FALSE)*'P3'!$C294,"")</f>
        <v/>
      </c>
      <c r="J267" s="39" t="str">
        <f>IFERROR(VLOOKUP($B267,Impacts!$B$6:$T$54,9,FALSE)*'P3'!$C294,"")</f>
        <v/>
      </c>
      <c r="K267" s="39" t="str">
        <f>IFERROR(VLOOKUP($B267,Impacts!$B$6:$T$54,10,FALSE)*'P3'!$C294,"")</f>
        <v/>
      </c>
      <c r="L267" s="39" t="str">
        <f>IFERROR(VLOOKUP($B267,Impacts!$B$6:$T$54,11,FALSE)*'P3'!$C294,"")</f>
        <v/>
      </c>
      <c r="M267" s="39" t="str">
        <f>IFERROR(VLOOKUP($B267,Impacts!$B$6:$T$54,12,FALSE)*'P3'!$C294,"")</f>
        <v/>
      </c>
      <c r="N267" s="39" t="str">
        <f>IFERROR(VLOOKUP($B267,Impacts!$B$6:$T$54,13,FALSE)*'P3'!$C294,"")</f>
        <v/>
      </c>
      <c r="O267" s="39" t="str">
        <f>IFERROR(VLOOKUP($B267,Impacts!$B$6:$T$54,14,FALSE)*'P3'!$C294,"")</f>
        <v/>
      </c>
      <c r="P267" s="39" t="str">
        <f>IFERROR(VLOOKUP($B267,Impacts!$B$6:$T$54,15,FALSE)*'P3'!$C294,"")</f>
        <v/>
      </c>
      <c r="Q267" s="39" t="str">
        <f>IFERROR(VLOOKUP($B267,Impacts!$B$6:$T$54,16,FALSE)*'P3'!$C294,"")</f>
        <v/>
      </c>
      <c r="R267" s="39" t="str">
        <f>IFERROR(VLOOKUP($B267,Impacts!$B$6:$T$54,17,FALSE)*'P3'!$C294,"")</f>
        <v/>
      </c>
      <c r="S267" s="39" t="str">
        <f>IFERROR(VLOOKUP($B267,Impacts!$B$6:$T$54,18,FALSE)*'P3'!$C294,"")</f>
        <v/>
      </c>
      <c r="T267" s="39" t="str">
        <f>IFERROR(VLOOKUP($B267,Impacts!$B$6:$T$54,19,FALSE)*'P3'!$C294,"")</f>
        <v/>
      </c>
    </row>
    <row r="268" spans="2:20" hidden="1">
      <c r="B268" s="12" t="str">
        <f>'P3'!B295</f>
        <v>----</v>
      </c>
      <c r="C268" s="39" t="str">
        <f>IFERROR(VLOOKUP($B268,Impacts!$B$6:$T$54,2,FALSE)*'P3'!$C295,"")</f>
        <v/>
      </c>
      <c r="D268" s="39" t="str">
        <f>IFERROR(VLOOKUP($B268,Impacts!$B$6:$T$54,3,FALSE)*'P3'!$C295,"")</f>
        <v/>
      </c>
      <c r="E268" s="39" t="str">
        <f>IFERROR(VLOOKUP($B268,Impacts!$B$6:$T$54,4,FALSE)*'P3'!$C295,"")</f>
        <v/>
      </c>
      <c r="F268" s="39" t="str">
        <f>IFERROR(VLOOKUP($B268,Impacts!$B$6:$T$54,5,FALSE)*'P3'!$C295,"")</f>
        <v/>
      </c>
      <c r="G268" s="39" t="str">
        <f>IFERROR(VLOOKUP($B268,Impacts!$B$6:$T$54,6,FALSE)*'P3'!$C295,"")</f>
        <v/>
      </c>
      <c r="H268" s="39" t="str">
        <f>IFERROR(VLOOKUP($B268,Impacts!$B$6:$T$54,7,FALSE)*'P3'!$C295,"")</f>
        <v/>
      </c>
      <c r="I268" s="39" t="str">
        <f>IFERROR(VLOOKUP($B268,Impacts!$B$6:$T$54,8,FALSE)*'P3'!$C295,"")</f>
        <v/>
      </c>
      <c r="J268" s="39" t="str">
        <f>IFERROR(VLOOKUP($B268,Impacts!$B$6:$T$54,9,FALSE)*'P3'!$C295,"")</f>
        <v/>
      </c>
      <c r="K268" s="39" t="str">
        <f>IFERROR(VLOOKUP($B268,Impacts!$B$6:$T$54,10,FALSE)*'P3'!$C295,"")</f>
        <v/>
      </c>
      <c r="L268" s="39" t="str">
        <f>IFERROR(VLOOKUP($B268,Impacts!$B$6:$T$54,11,FALSE)*'P3'!$C295,"")</f>
        <v/>
      </c>
      <c r="M268" s="39" t="str">
        <f>IFERROR(VLOOKUP($B268,Impacts!$B$6:$T$54,12,FALSE)*'P3'!$C295,"")</f>
        <v/>
      </c>
      <c r="N268" s="39" t="str">
        <f>IFERROR(VLOOKUP($B268,Impacts!$B$6:$T$54,13,FALSE)*'P3'!$C295,"")</f>
        <v/>
      </c>
      <c r="O268" s="39" t="str">
        <f>IFERROR(VLOOKUP($B268,Impacts!$B$6:$T$54,14,FALSE)*'P3'!$C295,"")</f>
        <v/>
      </c>
      <c r="P268" s="39" t="str">
        <f>IFERROR(VLOOKUP($B268,Impacts!$B$6:$T$54,15,FALSE)*'P3'!$C295,"")</f>
        <v/>
      </c>
      <c r="Q268" s="39" t="str">
        <f>IFERROR(VLOOKUP($B268,Impacts!$B$6:$T$54,16,FALSE)*'P3'!$C295,"")</f>
        <v/>
      </c>
      <c r="R268" s="39" t="str">
        <f>IFERROR(VLOOKUP($B268,Impacts!$B$6:$T$54,17,FALSE)*'P3'!$C295,"")</f>
        <v/>
      </c>
      <c r="S268" s="39" t="str">
        <f>IFERROR(VLOOKUP($B268,Impacts!$B$6:$T$54,18,FALSE)*'P3'!$C295,"")</f>
        <v/>
      </c>
      <c r="T268" s="39" t="str">
        <f>IFERROR(VLOOKUP($B268,Impacts!$B$6:$T$54,19,FALSE)*'P3'!$C295,"")</f>
        <v/>
      </c>
    </row>
    <row r="269" spans="2:20" hidden="1">
      <c r="B269" s="12" t="str">
        <f>'P3'!B296</f>
        <v>----</v>
      </c>
      <c r="C269" s="39" t="str">
        <f>IFERROR(VLOOKUP($B269,Impacts!$B$6:$T$54,2,FALSE)*'P3'!$C296,"")</f>
        <v/>
      </c>
      <c r="D269" s="39" t="str">
        <f>IFERROR(VLOOKUP($B269,Impacts!$B$6:$T$54,3,FALSE)*'P3'!$C296,"")</f>
        <v/>
      </c>
      <c r="E269" s="39" t="str">
        <f>IFERROR(VLOOKUP($B269,Impacts!$B$6:$T$54,4,FALSE)*'P3'!$C296,"")</f>
        <v/>
      </c>
      <c r="F269" s="39" t="str">
        <f>IFERROR(VLOOKUP($B269,Impacts!$B$6:$T$54,5,FALSE)*'P3'!$C296,"")</f>
        <v/>
      </c>
      <c r="G269" s="39" t="str">
        <f>IFERROR(VLOOKUP($B269,Impacts!$B$6:$T$54,6,FALSE)*'P3'!$C296,"")</f>
        <v/>
      </c>
      <c r="H269" s="39" t="str">
        <f>IFERROR(VLOOKUP($B269,Impacts!$B$6:$T$54,7,FALSE)*'P3'!$C296,"")</f>
        <v/>
      </c>
      <c r="I269" s="39" t="str">
        <f>IFERROR(VLOOKUP($B269,Impacts!$B$6:$T$54,8,FALSE)*'P3'!$C296,"")</f>
        <v/>
      </c>
      <c r="J269" s="39" t="str">
        <f>IFERROR(VLOOKUP($B269,Impacts!$B$6:$T$54,9,FALSE)*'P3'!$C296,"")</f>
        <v/>
      </c>
      <c r="K269" s="39" t="str">
        <f>IFERROR(VLOOKUP($B269,Impacts!$B$6:$T$54,10,FALSE)*'P3'!$C296,"")</f>
        <v/>
      </c>
      <c r="L269" s="39" t="str">
        <f>IFERROR(VLOOKUP($B269,Impacts!$B$6:$T$54,11,FALSE)*'P3'!$C296,"")</f>
        <v/>
      </c>
      <c r="M269" s="39" t="str">
        <f>IFERROR(VLOOKUP($B269,Impacts!$B$6:$T$54,12,FALSE)*'P3'!$C296,"")</f>
        <v/>
      </c>
      <c r="N269" s="39" t="str">
        <f>IFERROR(VLOOKUP($B269,Impacts!$B$6:$T$54,13,FALSE)*'P3'!$C296,"")</f>
        <v/>
      </c>
      <c r="O269" s="39" t="str">
        <f>IFERROR(VLOOKUP($B269,Impacts!$B$6:$T$54,14,FALSE)*'P3'!$C296,"")</f>
        <v/>
      </c>
      <c r="P269" s="39" t="str">
        <f>IFERROR(VLOOKUP($B269,Impacts!$B$6:$T$54,15,FALSE)*'P3'!$C296,"")</f>
        <v/>
      </c>
      <c r="Q269" s="39" t="str">
        <f>IFERROR(VLOOKUP($B269,Impacts!$B$6:$T$54,16,FALSE)*'P3'!$C296,"")</f>
        <v/>
      </c>
      <c r="R269" s="39" t="str">
        <f>IFERROR(VLOOKUP($B269,Impacts!$B$6:$T$54,17,FALSE)*'P3'!$C296,"")</f>
        <v/>
      </c>
      <c r="S269" s="39" t="str">
        <f>IFERROR(VLOOKUP($B269,Impacts!$B$6:$T$54,18,FALSE)*'P3'!$C296,"")</f>
        <v/>
      </c>
      <c r="T269" s="39" t="str">
        <f>IFERROR(VLOOKUP($B269,Impacts!$B$6:$T$54,19,FALSE)*'P3'!$C296,"")</f>
        <v/>
      </c>
    </row>
    <row r="270" spans="2:20" hidden="1">
      <c r="B270" s="12" t="str">
        <f>'P3'!B297</f>
        <v>----</v>
      </c>
      <c r="C270" s="39" t="str">
        <f>IFERROR(VLOOKUP($B270,Impacts!$B$6:$T$54,2,FALSE)*'P3'!$C297,"")</f>
        <v/>
      </c>
      <c r="D270" s="39" t="str">
        <f>IFERROR(VLOOKUP($B270,Impacts!$B$6:$T$54,3,FALSE)*'P3'!$C297,"")</f>
        <v/>
      </c>
      <c r="E270" s="39" t="str">
        <f>IFERROR(VLOOKUP($B270,Impacts!$B$6:$T$54,4,FALSE)*'P3'!$C297,"")</f>
        <v/>
      </c>
      <c r="F270" s="39" t="str">
        <f>IFERROR(VLOOKUP($B270,Impacts!$B$6:$T$54,5,FALSE)*'P3'!$C297,"")</f>
        <v/>
      </c>
      <c r="G270" s="39" t="str">
        <f>IFERROR(VLOOKUP($B270,Impacts!$B$6:$T$54,6,FALSE)*'P3'!$C297,"")</f>
        <v/>
      </c>
      <c r="H270" s="39" t="str">
        <f>IFERROR(VLOOKUP($B270,Impacts!$B$6:$T$54,7,FALSE)*'P3'!$C297,"")</f>
        <v/>
      </c>
      <c r="I270" s="39" t="str">
        <f>IFERROR(VLOOKUP($B270,Impacts!$B$6:$T$54,8,FALSE)*'P3'!$C297,"")</f>
        <v/>
      </c>
      <c r="J270" s="39" t="str">
        <f>IFERROR(VLOOKUP($B270,Impacts!$B$6:$T$54,9,FALSE)*'P3'!$C297,"")</f>
        <v/>
      </c>
      <c r="K270" s="39" t="str">
        <f>IFERROR(VLOOKUP($B270,Impacts!$B$6:$T$54,10,FALSE)*'P3'!$C297,"")</f>
        <v/>
      </c>
      <c r="L270" s="39" t="str">
        <f>IFERROR(VLOOKUP($B270,Impacts!$B$6:$T$54,11,FALSE)*'P3'!$C297,"")</f>
        <v/>
      </c>
      <c r="M270" s="39" t="str">
        <f>IFERROR(VLOOKUP($B270,Impacts!$B$6:$T$54,12,FALSE)*'P3'!$C297,"")</f>
        <v/>
      </c>
      <c r="N270" s="39" t="str">
        <f>IFERROR(VLOOKUP($B270,Impacts!$B$6:$T$54,13,FALSE)*'P3'!$C297,"")</f>
        <v/>
      </c>
      <c r="O270" s="39" t="str">
        <f>IFERROR(VLOOKUP($B270,Impacts!$B$6:$T$54,14,FALSE)*'P3'!$C297,"")</f>
        <v/>
      </c>
      <c r="P270" s="39" t="str">
        <f>IFERROR(VLOOKUP($B270,Impacts!$B$6:$T$54,15,FALSE)*'P3'!$C297,"")</f>
        <v/>
      </c>
      <c r="Q270" s="39" t="str">
        <f>IFERROR(VLOOKUP($B270,Impacts!$B$6:$T$54,16,FALSE)*'P3'!$C297,"")</f>
        <v/>
      </c>
      <c r="R270" s="39" t="str">
        <f>IFERROR(VLOOKUP($B270,Impacts!$B$6:$T$54,17,FALSE)*'P3'!$C297,"")</f>
        <v/>
      </c>
      <c r="S270" s="39" t="str">
        <f>IFERROR(VLOOKUP($B270,Impacts!$B$6:$T$54,18,FALSE)*'P3'!$C297,"")</f>
        <v/>
      </c>
      <c r="T270" s="39" t="str">
        <f>IFERROR(VLOOKUP($B270,Impacts!$B$6:$T$54,19,FALSE)*'P3'!$C297,"")</f>
        <v/>
      </c>
    </row>
    <row r="271" spans="2:20" hidden="1">
      <c r="B271" s="12" t="str">
        <f>'P3'!B298</f>
        <v>----</v>
      </c>
      <c r="C271" s="39" t="str">
        <f>IFERROR(VLOOKUP($B271,Impacts!$B$6:$T$54,2,FALSE)*'P3'!$C298,"")</f>
        <v/>
      </c>
      <c r="D271" s="39" t="str">
        <f>IFERROR(VLOOKUP($B271,Impacts!$B$6:$T$54,3,FALSE)*'P3'!$C298,"")</f>
        <v/>
      </c>
      <c r="E271" s="39" t="str">
        <f>IFERROR(VLOOKUP($B271,Impacts!$B$6:$T$54,4,FALSE)*'P3'!$C298,"")</f>
        <v/>
      </c>
      <c r="F271" s="39" t="str">
        <f>IFERROR(VLOOKUP($B271,Impacts!$B$6:$T$54,5,FALSE)*'P3'!$C298,"")</f>
        <v/>
      </c>
      <c r="G271" s="39" t="str">
        <f>IFERROR(VLOOKUP($B271,Impacts!$B$6:$T$54,6,FALSE)*'P3'!$C298,"")</f>
        <v/>
      </c>
      <c r="H271" s="39" t="str">
        <f>IFERROR(VLOOKUP($B271,Impacts!$B$6:$T$54,7,FALSE)*'P3'!$C298,"")</f>
        <v/>
      </c>
      <c r="I271" s="39" t="str">
        <f>IFERROR(VLOOKUP($B271,Impacts!$B$6:$T$54,8,FALSE)*'P3'!$C298,"")</f>
        <v/>
      </c>
      <c r="J271" s="39" t="str">
        <f>IFERROR(VLOOKUP($B271,Impacts!$B$6:$T$54,9,FALSE)*'P3'!$C298,"")</f>
        <v/>
      </c>
      <c r="K271" s="39" t="str">
        <f>IFERROR(VLOOKUP($B271,Impacts!$B$6:$T$54,10,FALSE)*'P3'!$C298,"")</f>
        <v/>
      </c>
      <c r="L271" s="39" t="str">
        <f>IFERROR(VLOOKUP($B271,Impacts!$B$6:$T$54,11,FALSE)*'P3'!$C298,"")</f>
        <v/>
      </c>
      <c r="M271" s="39" t="str">
        <f>IFERROR(VLOOKUP($B271,Impacts!$B$6:$T$54,12,FALSE)*'P3'!$C298,"")</f>
        <v/>
      </c>
      <c r="N271" s="39" t="str">
        <f>IFERROR(VLOOKUP($B271,Impacts!$B$6:$T$54,13,FALSE)*'P3'!$C298,"")</f>
        <v/>
      </c>
      <c r="O271" s="39" t="str">
        <f>IFERROR(VLOOKUP($B271,Impacts!$B$6:$T$54,14,FALSE)*'P3'!$C298,"")</f>
        <v/>
      </c>
      <c r="P271" s="39" t="str">
        <f>IFERROR(VLOOKUP($B271,Impacts!$B$6:$T$54,15,FALSE)*'P3'!$C298,"")</f>
        <v/>
      </c>
      <c r="Q271" s="39" t="str">
        <f>IFERROR(VLOOKUP($B271,Impacts!$B$6:$T$54,16,FALSE)*'P3'!$C298,"")</f>
        <v/>
      </c>
      <c r="R271" s="39" t="str">
        <f>IFERROR(VLOOKUP($B271,Impacts!$B$6:$T$54,17,FALSE)*'P3'!$C298,"")</f>
        <v/>
      </c>
      <c r="S271" s="39" t="str">
        <f>IFERROR(VLOOKUP($B271,Impacts!$B$6:$T$54,18,FALSE)*'P3'!$C298,"")</f>
        <v/>
      </c>
      <c r="T271" s="39" t="str">
        <f>IFERROR(VLOOKUP($B271,Impacts!$B$6:$T$54,19,FALSE)*'P3'!$C298,"")</f>
        <v/>
      </c>
    </row>
    <row r="272" spans="2:20" hidden="1">
      <c r="B272" s="12" t="str">
        <f>'P3'!B299</f>
        <v>----</v>
      </c>
      <c r="C272" s="39" t="str">
        <f>IFERROR(VLOOKUP($B272,Impacts!$B$6:$T$54,2,FALSE)*'P3'!$C299,"")</f>
        <v/>
      </c>
      <c r="D272" s="39" t="str">
        <f>IFERROR(VLOOKUP($B272,Impacts!$B$6:$T$54,3,FALSE)*'P3'!$C299,"")</f>
        <v/>
      </c>
      <c r="E272" s="39" t="str">
        <f>IFERROR(VLOOKUP($B272,Impacts!$B$6:$T$54,4,FALSE)*'P3'!$C299,"")</f>
        <v/>
      </c>
      <c r="F272" s="39" t="str">
        <f>IFERROR(VLOOKUP($B272,Impacts!$B$6:$T$54,5,FALSE)*'P3'!$C299,"")</f>
        <v/>
      </c>
      <c r="G272" s="39" t="str">
        <f>IFERROR(VLOOKUP($B272,Impacts!$B$6:$T$54,6,FALSE)*'P3'!$C299,"")</f>
        <v/>
      </c>
      <c r="H272" s="39" t="str">
        <f>IFERROR(VLOOKUP($B272,Impacts!$B$6:$T$54,7,FALSE)*'P3'!$C299,"")</f>
        <v/>
      </c>
      <c r="I272" s="39" t="str">
        <f>IFERROR(VLOOKUP($B272,Impacts!$B$6:$T$54,8,FALSE)*'P3'!$C299,"")</f>
        <v/>
      </c>
      <c r="J272" s="39" t="str">
        <f>IFERROR(VLOOKUP($B272,Impacts!$B$6:$T$54,9,FALSE)*'P3'!$C299,"")</f>
        <v/>
      </c>
      <c r="K272" s="39" t="str">
        <f>IFERROR(VLOOKUP($B272,Impacts!$B$6:$T$54,10,FALSE)*'P3'!$C299,"")</f>
        <v/>
      </c>
      <c r="L272" s="39" t="str">
        <f>IFERROR(VLOOKUP($B272,Impacts!$B$6:$T$54,11,FALSE)*'P3'!$C299,"")</f>
        <v/>
      </c>
      <c r="M272" s="39" t="str">
        <f>IFERROR(VLOOKUP($B272,Impacts!$B$6:$T$54,12,FALSE)*'P3'!$C299,"")</f>
        <v/>
      </c>
      <c r="N272" s="39" t="str">
        <f>IFERROR(VLOOKUP($B272,Impacts!$B$6:$T$54,13,FALSE)*'P3'!$C299,"")</f>
        <v/>
      </c>
      <c r="O272" s="39" t="str">
        <f>IFERROR(VLOOKUP($B272,Impacts!$B$6:$T$54,14,FALSE)*'P3'!$C299,"")</f>
        <v/>
      </c>
      <c r="P272" s="39" t="str">
        <f>IFERROR(VLOOKUP($B272,Impacts!$B$6:$T$54,15,FALSE)*'P3'!$C299,"")</f>
        <v/>
      </c>
      <c r="Q272" s="39" t="str">
        <f>IFERROR(VLOOKUP($B272,Impacts!$B$6:$T$54,16,FALSE)*'P3'!$C299,"")</f>
        <v/>
      </c>
      <c r="R272" s="39" t="str">
        <f>IFERROR(VLOOKUP($B272,Impacts!$B$6:$T$54,17,FALSE)*'P3'!$C299,"")</f>
        <v/>
      </c>
      <c r="S272" s="39" t="str">
        <f>IFERROR(VLOOKUP($B272,Impacts!$B$6:$T$54,18,FALSE)*'P3'!$C299,"")</f>
        <v/>
      </c>
      <c r="T272" s="39" t="str">
        <f>IFERROR(VLOOKUP($B272,Impacts!$B$6:$T$54,19,FALSE)*'P3'!$C299,"")</f>
        <v/>
      </c>
    </row>
    <row r="273" spans="2:20" hidden="1">
      <c r="B273" s="12" t="str">
        <f>'P3'!B300</f>
        <v>----</v>
      </c>
      <c r="C273" s="39" t="str">
        <f>IFERROR(VLOOKUP($B273,Impacts!$B$6:$T$54,2,FALSE)*'P3'!$C300,"")</f>
        <v/>
      </c>
      <c r="D273" s="39" t="str">
        <f>IFERROR(VLOOKUP($B273,Impacts!$B$6:$T$54,3,FALSE)*'P3'!$C300,"")</f>
        <v/>
      </c>
      <c r="E273" s="39" t="str">
        <f>IFERROR(VLOOKUP($B273,Impacts!$B$6:$T$54,4,FALSE)*'P3'!$C300,"")</f>
        <v/>
      </c>
      <c r="F273" s="39" t="str">
        <f>IFERROR(VLOOKUP($B273,Impacts!$B$6:$T$54,5,FALSE)*'P3'!$C300,"")</f>
        <v/>
      </c>
      <c r="G273" s="39" t="str">
        <f>IFERROR(VLOOKUP($B273,Impacts!$B$6:$T$54,6,FALSE)*'P3'!$C300,"")</f>
        <v/>
      </c>
      <c r="H273" s="39" t="str">
        <f>IFERROR(VLOOKUP($B273,Impacts!$B$6:$T$54,7,FALSE)*'P3'!$C300,"")</f>
        <v/>
      </c>
      <c r="I273" s="39" t="str">
        <f>IFERROR(VLOOKUP($B273,Impacts!$B$6:$T$54,8,FALSE)*'P3'!$C300,"")</f>
        <v/>
      </c>
      <c r="J273" s="39" t="str">
        <f>IFERROR(VLOOKUP($B273,Impacts!$B$6:$T$54,9,FALSE)*'P3'!$C300,"")</f>
        <v/>
      </c>
      <c r="K273" s="39" t="str">
        <f>IFERROR(VLOOKUP($B273,Impacts!$B$6:$T$54,10,FALSE)*'P3'!$C300,"")</f>
        <v/>
      </c>
      <c r="L273" s="39" t="str">
        <f>IFERROR(VLOOKUP($B273,Impacts!$B$6:$T$54,11,FALSE)*'P3'!$C300,"")</f>
        <v/>
      </c>
      <c r="M273" s="39" t="str">
        <f>IFERROR(VLOOKUP($B273,Impacts!$B$6:$T$54,12,FALSE)*'P3'!$C300,"")</f>
        <v/>
      </c>
      <c r="N273" s="39" t="str">
        <f>IFERROR(VLOOKUP($B273,Impacts!$B$6:$T$54,13,FALSE)*'P3'!$C300,"")</f>
        <v/>
      </c>
      <c r="O273" s="39" t="str">
        <f>IFERROR(VLOOKUP($B273,Impacts!$B$6:$T$54,14,FALSE)*'P3'!$C300,"")</f>
        <v/>
      </c>
      <c r="P273" s="39" t="str">
        <f>IFERROR(VLOOKUP($B273,Impacts!$B$6:$T$54,15,FALSE)*'P3'!$C300,"")</f>
        <v/>
      </c>
      <c r="Q273" s="39" t="str">
        <f>IFERROR(VLOOKUP($B273,Impacts!$B$6:$T$54,16,FALSE)*'P3'!$C300,"")</f>
        <v/>
      </c>
      <c r="R273" s="39" t="str">
        <f>IFERROR(VLOOKUP($B273,Impacts!$B$6:$T$54,17,FALSE)*'P3'!$C300,"")</f>
        <v/>
      </c>
      <c r="S273" s="39" t="str">
        <f>IFERROR(VLOOKUP($B273,Impacts!$B$6:$T$54,18,FALSE)*'P3'!$C300,"")</f>
        <v/>
      </c>
      <c r="T273" s="39" t="str">
        <f>IFERROR(VLOOKUP($B273,Impacts!$B$6:$T$54,19,FALSE)*'P3'!$C300,"")</f>
        <v/>
      </c>
    </row>
    <row r="274" spans="2:20" hidden="1">
      <c r="B274" s="12" t="str">
        <f>'P3'!B301</f>
        <v>----</v>
      </c>
      <c r="C274" s="39" t="str">
        <f>IFERROR(VLOOKUP($B274,Impacts!$B$6:$T$54,2,FALSE)*'P3'!$C301,"")</f>
        <v/>
      </c>
      <c r="D274" s="39" t="str">
        <f>IFERROR(VLOOKUP($B274,Impacts!$B$6:$T$54,3,FALSE)*'P3'!$C301,"")</f>
        <v/>
      </c>
      <c r="E274" s="39" t="str">
        <f>IFERROR(VLOOKUP($B274,Impacts!$B$6:$T$54,4,FALSE)*'P3'!$C301,"")</f>
        <v/>
      </c>
      <c r="F274" s="39" t="str">
        <f>IFERROR(VLOOKUP($B274,Impacts!$B$6:$T$54,5,FALSE)*'P3'!$C301,"")</f>
        <v/>
      </c>
      <c r="G274" s="39" t="str">
        <f>IFERROR(VLOOKUP($B274,Impacts!$B$6:$T$54,6,FALSE)*'P3'!$C301,"")</f>
        <v/>
      </c>
      <c r="H274" s="39" t="str">
        <f>IFERROR(VLOOKUP($B274,Impacts!$B$6:$T$54,7,FALSE)*'P3'!$C301,"")</f>
        <v/>
      </c>
      <c r="I274" s="39" t="str">
        <f>IFERROR(VLOOKUP($B274,Impacts!$B$6:$T$54,8,FALSE)*'P3'!$C301,"")</f>
        <v/>
      </c>
      <c r="J274" s="39" t="str">
        <f>IFERROR(VLOOKUP($B274,Impacts!$B$6:$T$54,9,FALSE)*'P3'!$C301,"")</f>
        <v/>
      </c>
      <c r="K274" s="39" t="str">
        <f>IFERROR(VLOOKUP($B274,Impacts!$B$6:$T$54,10,FALSE)*'P3'!$C301,"")</f>
        <v/>
      </c>
      <c r="L274" s="39" t="str">
        <f>IFERROR(VLOOKUP($B274,Impacts!$B$6:$T$54,11,FALSE)*'P3'!$C301,"")</f>
        <v/>
      </c>
      <c r="M274" s="39" t="str">
        <f>IFERROR(VLOOKUP($B274,Impacts!$B$6:$T$54,12,FALSE)*'P3'!$C301,"")</f>
        <v/>
      </c>
      <c r="N274" s="39" t="str">
        <f>IFERROR(VLOOKUP($B274,Impacts!$B$6:$T$54,13,FALSE)*'P3'!$C301,"")</f>
        <v/>
      </c>
      <c r="O274" s="39" t="str">
        <f>IFERROR(VLOOKUP($B274,Impacts!$B$6:$T$54,14,FALSE)*'P3'!$C301,"")</f>
        <v/>
      </c>
      <c r="P274" s="39" t="str">
        <f>IFERROR(VLOOKUP($B274,Impacts!$B$6:$T$54,15,FALSE)*'P3'!$C301,"")</f>
        <v/>
      </c>
      <c r="Q274" s="39" t="str">
        <f>IFERROR(VLOOKUP($B274,Impacts!$B$6:$T$54,16,FALSE)*'P3'!$C301,"")</f>
        <v/>
      </c>
      <c r="R274" s="39" t="str">
        <f>IFERROR(VLOOKUP($B274,Impacts!$B$6:$T$54,17,FALSE)*'P3'!$C301,"")</f>
        <v/>
      </c>
      <c r="S274" s="39" t="str">
        <f>IFERROR(VLOOKUP($B274,Impacts!$B$6:$T$54,18,FALSE)*'P3'!$C301,"")</f>
        <v/>
      </c>
      <c r="T274" s="39" t="str">
        <f>IFERROR(VLOOKUP($B274,Impacts!$B$6:$T$54,19,FALSE)*'P3'!$C301,"")</f>
        <v/>
      </c>
    </row>
    <row r="275" spans="2:20" hidden="1">
      <c r="B275" s="12" t="str">
        <f>'P3'!B302</f>
        <v>----</v>
      </c>
      <c r="C275" s="39" t="str">
        <f>IFERROR(VLOOKUP($B275,Impacts!$B$6:$T$54,2,FALSE)*'P3'!$C302,"")</f>
        <v/>
      </c>
      <c r="D275" s="39" t="str">
        <f>IFERROR(VLOOKUP($B275,Impacts!$B$6:$T$54,3,FALSE)*'P3'!$C302,"")</f>
        <v/>
      </c>
      <c r="E275" s="39" t="str">
        <f>IFERROR(VLOOKUP($B275,Impacts!$B$6:$T$54,4,FALSE)*'P3'!$C302,"")</f>
        <v/>
      </c>
      <c r="F275" s="39" t="str">
        <f>IFERROR(VLOOKUP($B275,Impacts!$B$6:$T$54,5,FALSE)*'P3'!$C302,"")</f>
        <v/>
      </c>
      <c r="G275" s="39" t="str">
        <f>IFERROR(VLOOKUP($B275,Impacts!$B$6:$T$54,6,FALSE)*'P3'!$C302,"")</f>
        <v/>
      </c>
      <c r="H275" s="39" t="str">
        <f>IFERROR(VLOOKUP($B275,Impacts!$B$6:$T$54,7,FALSE)*'P3'!$C302,"")</f>
        <v/>
      </c>
      <c r="I275" s="39" t="str">
        <f>IFERROR(VLOOKUP($B275,Impacts!$B$6:$T$54,8,FALSE)*'P3'!$C302,"")</f>
        <v/>
      </c>
      <c r="J275" s="39" t="str">
        <f>IFERROR(VLOOKUP($B275,Impacts!$B$6:$T$54,9,FALSE)*'P3'!$C302,"")</f>
        <v/>
      </c>
      <c r="K275" s="39" t="str">
        <f>IFERROR(VLOOKUP($B275,Impacts!$B$6:$T$54,10,FALSE)*'P3'!$C302,"")</f>
        <v/>
      </c>
      <c r="L275" s="39" t="str">
        <f>IFERROR(VLOOKUP($B275,Impacts!$B$6:$T$54,11,FALSE)*'P3'!$C302,"")</f>
        <v/>
      </c>
      <c r="M275" s="39" t="str">
        <f>IFERROR(VLOOKUP($B275,Impacts!$B$6:$T$54,12,FALSE)*'P3'!$C302,"")</f>
        <v/>
      </c>
      <c r="N275" s="39" t="str">
        <f>IFERROR(VLOOKUP($B275,Impacts!$B$6:$T$54,13,FALSE)*'P3'!$C302,"")</f>
        <v/>
      </c>
      <c r="O275" s="39" t="str">
        <f>IFERROR(VLOOKUP($B275,Impacts!$B$6:$T$54,14,FALSE)*'P3'!$C302,"")</f>
        <v/>
      </c>
      <c r="P275" s="39" t="str">
        <f>IFERROR(VLOOKUP($B275,Impacts!$B$6:$T$54,15,FALSE)*'P3'!$C302,"")</f>
        <v/>
      </c>
      <c r="Q275" s="39" t="str">
        <f>IFERROR(VLOOKUP($B275,Impacts!$B$6:$T$54,16,FALSE)*'P3'!$C302,"")</f>
        <v/>
      </c>
      <c r="R275" s="39" t="str">
        <f>IFERROR(VLOOKUP($B275,Impacts!$B$6:$T$54,17,FALSE)*'P3'!$C302,"")</f>
        <v/>
      </c>
      <c r="S275" s="39" t="str">
        <f>IFERROR(VLOOKUP($B275,Impacts!$B$6:$T$54,18,FALSE)*'P3'!$C302,"")</f>
        <v/>
      </c>
      <c r="T275" s="39" t="str">
        <f>IFERROR(VLOOKUP($B275,Impacts!$B$6:$T$54,19,FALSE)*'P3'!$C302,"")</f>
        <v/>
      </c>
    </row>
    <row r="276" spans="2:20" hidden="1">
      <c r="B276" s="12" t="str">
        <f>'P3'!B303</f>
        <v>----</v>
      </c>
      <c r="C276" s="39" t="str">
        <f>IFERROR(VLOOKUP($B276,Impacts!$B$6:$T$54,2,FALSE)*'P3'!$C303,"")</f>
        <v/>
      </c>
      <c r="D276" s="39" t="str">
        <f>IFERROR(VLOOKUP($B276,Impacts!$B$6:$T$54,3,FALSE)*'P3'!$C303,"")</f>
        <v/>
      </c>
      <c r="E276" s="39" t="str">
        <f>IFERROR(VLOOKUP($B276,Impacts!$B$6:$T$54,4,FALSE)*'P3'!$C303,"")</f>
        <v/>
      </c>
      <c r="F276" s="39" t="str">
        <f>IFERROR(VLOOKUP($B276,Impacts!$B$6:$T$54,5,FALSE)*'P3'!$C303,"")</f>
        <v/>
      </c>
      <c r="G276" s="39" t="str">
        <f>IFERROR(VLOOKUP($B276,Impacts!$B$6:$T$54,6,FALSE)*'P3'!$C303,"")</f>
        <v/>
      </c>
      <c r="H276" s="39" t="str">
        <f>IFERROR(VLOOKUP($B276,Impacts!$B$6:$T$54,7,FALSE)*'P3'!$C303,"")</f>
        <v/>
      </c>
      <c r="I276" s="39" t="str">
        <f>IFERROR(VLOOKUP($B276,Impacts!$B$6:$T$54,8,FALSE)*'P3'!$C303,"")</f>
        <v/>
      </c>
      <c r="J276" s="39" t="str">
        <f>IFERROR(VLOOKUP($B276,Impacts!$B$6:$T$54,9,FALSE)*'P3'!$C303,"")</f>
        <v/>
      </c>
      <c r="K276" s="39" t="str">
        <f>IFERROR(VLOOKUP($B276,Impacts!$B$6:$T$54,10,FALSE)*'P3'!$C303,"")</f>
        <v/>
      </c>
      <c r="L276" s="39" t="str">
        <f>IFERROR(VLOOKUP($B276,Impacts!$B$6:$T$54,11,FALSE)*'P3'!$C303,"")</f>
        <v/>
      </c>
      <c r="M276" s="39" t="str">
        <f>IFERROR(VLOOKUP($B276,Impacts!$B$6:$T$54,12,FALSE)*'P3'!$C303,"")</f>
        <v/>
      </c>
      <c r="N276" s="39" t="str">
        <f>IFERROR(VLOOKUP($B276,Impacts!$B$6:$T$54,13,FALSE)*'P3'!$C303,"")</f>
        <v/>
      </c>
      <c r="O276" s="39" t="str">
        <f>IFERROR(VLOOKUP($B276,Impacts!$B$6:$T$54,14,FALSE)*'P3'!$C303,"")</f>
        <v/>
      </c>
      <c r="P276" s="39" t="str">
        <f>IFERROR(VLOOKUP($B276,Impacts!$B$6:$T$54,15,FALSE)*'P3'!$C303,"")</f>
        <v/>
      </c>
      <c r="Q276" s="39" t="str">
        <f>IFERROR(VLOOKUP($B276,Impacts!$B$6:$T$54,16,FALSE)*'P3'!$C303,"")</f>
        <v/>
      </c>
      <c r="R276" s="39" t="str">
        <f>IFERROR(VLOOKUP($B276,Impacts!$B$6:$T$54,17,FALSE)*'P3'!$C303,"")</f>
        <v/>
      </c>
      <c r="S276" s="39" t="str">
        <f>IFERROR(VLOOKUP($B276,Impacts!$B$6:$T$54,18,FALSE)*'P3'!$C303,"")</f>
        <v/>
      </c>
      <c r="T276" s="39" t="str">
        <f>IFERROR(VLOOKUP($B276,Impacts!$B$6:$T$54,19,FALSE)*'P3'!$C303,"")</f>
        <v/>
      </c>
    </row>
    <row r="277" spans="2:20" hidden="1">
      <c r="B277" s="12" t="str">
        <f>'P3'!B304</f>
        <v>----</v>
      </c>
      <c r="C277" s="39" t="str">
        <f>IFERROR(VLOOKUP($B277,Impacts!$B$6:$T$54,2,FALSE)*'P3'!$C304,"")</f>
        <v/>
      </c>
      <c r="D277" s="39" t="str">
        <f>IFERROR(VLOOKUP($B277,Impacts!$B$6:$T$54,3,FALSE)*'P3'!$C304,"")</f>
        <v/>
      </c>
      <c r="E277" s="39" t="str">
        <f>IFERROR(VLOOKUP($B277,Impacts!$B$6:$T$54,4,FALSE)*'P3'!$C304,"")</f>
        <v/>
      </c>
      <c r="F277" s="39" t="str">
        <f>IFERROR(VLOOKUP($B277,Impacts!$B$6:$T$54,5,FALSE)*'P3'!$C304,"")</f>
        <v/>
      </c>
      <c r="G277" s="39" t="str">
        <f>IFERROR(VLOOKUP($B277,Impacts!$B$6:$T$54,6,FALSE)*'P3'!$C304,"")</f>
        <v/>
      </c>
      <c r="H277" s="39" t="str">
        <f>IFERROR(VLOOKUP($B277,Impacts!$B$6:$T$54,7,FALSE)*'P3'!$C304,"")</f>
        <v/>
      </c>
      <c r="I277" s="39" t="str">
        <f>IFERROR(VLOOKUP($B277,Impacts!$B$6:$T$54,8,FALSE)*'P3'!$C304,"")</f>
        <v/>
      </c>
      <c r="J277" s="39" t="str">
        <f>IFERROR(VLOOKUP($B277,Impacts!$B$6:$T$54,9,FALSE)*'P3'!$C304,"")</f>
        <v/>
      </c>
      <c r="K277" s="39" t="str">
        <f>IFERROR(VLOOKUP($B277,Impacts!$B$6:$T$54,10,FALSE)*'P3'!$C304,"")</f>
        <v/>
      </c>
      <c r="L277" s="39" t="str">
        <f>IFERROR(VLOOKUP($B277,Impacts!$B$6:$T$54,11,FALSE)*'P3'!$C304,"")</f>
        <v/>
      </c>
      <c r="M277" s="39" t="str">
        <f>IFERROR(VLOOKUP($B277,Impacts!$B$6:$T$54,12,FALSE)*'P3'!$C304,"")</f>
        <v/>
      </c>
      <c r="N277" s="39" t="str">
        <f>IFERROR(VLOOKUP($B277,Impacts!$B$6:$T$54,13,FALSE)*'P3'!$C304,"")</f>
        <v/>
      </c>
      <c r="O277" s="39" t="str">
        <f>IFERROR(VLOOKUP($B277,Impacts!$B$6:$T$54,14,FALSE)*'P3'!$C304,"")</f>
        <v/>
      </c>
      <c r="P277" s="39" t="str">
        <f>IFERROR(VLOOKUP($B277,Impacts!$B$6:$T$54,15,FALSE)*'P3'!$C304,"")</f>
        <v/>
      </c>
      <c r="Q277" s="39" t="str">
        <f>IFERROR(VLOOKUP($B277,Impacts!$B$6:$T$54,16,FALSE)*'P3'!$C304,"")</f>
        <v/>
      </c>
      <c r="R277" s="39" t="str">
        <f>IFERROR(VLOOKUP($B277,Impacts!$B$6:$T$54,17,FALSE)*'P3'!$C304,"")</f>
        <v/>
      </c>
      <c r="S277" s="39" t="str">
        <f>IFERROR(VLOOKUP($B277,Impacts!$B$6:$T$54,18,FALSE)*'P3'!$C304,"")</f>
        <v/>
      </c>
      <c r="T277" s="39" t="str">
        <f>IFERROR(VLOOKUP($B277,Impacts!$B$6:$T$54,19,FALSE)*'P3'!$C304,"")</f>
        <v/>
      </c>
    </row>
    <row r="278" spans="2:20" hidden="1">
      <c r="B278" s="12" t="str">
        <f>'P3'!B305</f>
        <v>----</v>
      </c>
      <c r="C278" s="39" t="str">
        <f>IFERROR(VLOOKUP($B278,Impacts!$B$6:$T$54,2,FALSE)*'P3'!$C305,"")</f>
        <v/>
      </c>
      <c r="D278" s="39" t="str">
        <f>IFERROR(VLOOKUP($B278,Impacts!$B$6:$T$54,3,FALSE)*'P3'!$C305,"")</f>
        <v/>
      </c>
      <c r="E278" s="39" t="str">
        <f>IFERROR(VLOOKUP($B278,Impacts!$B$6:$T$54,4,FALSE)*'P3'!$C305,"")</f>
        <v/>
      </c>
      <c r="F278" s="39" t="str">
        <f>IFERROR(VLOOKUP($B278,Impacts!$B$6:$T$54,5,FALSE)*'P3'!$C305,"")</f>
        <v/>
      </c>
      <c r="G278" s="39" t="str">
        <f>IFERROR(VLOOKUP($B278,Impacts!$B$6:$T$54,6,FALSE)*'P3'!$C305,"")</f>
        <v/>
      </c>
      <c r="H278" s="39" t="str">
        <f>IFERROR(VLOOKUP($B278,Impacts!$B$6:$T$54,7,FALSE)*'P3'!$C305,"")</f>
        <v/>
      </c>
      <c r="I278" s="39" t="str">
        <f>IFERROR(VLOOKUP($B278,Impacts!$B$6:$T$54,8,FALSE)*'P3'!$C305,"")</f>
        <v/>
      </c>
      <c r="J278" s="39" t="str">
        <f>IFERROR(VLOOKUP($B278,Impacts!$B$6:$T$54,9,FALSE)*'P3'!$C305,"")</f>
        <v/>
      </c>
      <c r="K278" s="39" t="str">
        <f>IFERROR(VLOOKUP($B278,Impacts!$B$6:$T$54,10,FALSE)*'P3'!$C305,"")</f>
        <v/>
      </c>
      <c r="L278" s="39" t="str">
        <f>IFERROR(VLOOKUP($B278,Impacts!$B$6:$T$54,11,FALSE)*'P3'!$C305,"")</f>
        <v/>
      </c>
      <c r="M278" s="39" t="str">
        <f>IFERROR(VLOOKUP($B278,Impacts!$B$6:$T$54,12,FALSE)*'P3'!$C305,"")</f>
        <v/>
      </c>
      <c r="N278" s="39" t="str">
        <f>IFERROR(VLOOKUP($B278,Impacts!$B$6:$T$54,13,FALSE)*'P3'!$C305,"")</f>
        <v/>
      </c>
      <c r="O278" s="39" t="str">
        <f>IFERROR(VLOOKUP($B278,Impacts!$B$6:$T$54,14,FALSE)*'P3'!$C305,"")</f>
        <v/>
      </c>
      <c r="P278" s="39" t="str">
        <f>IFERROR(VLOOKUP($B278,Impacts!$B$6:$T$54,15,FALSE)*'P3'!$C305,"")</f>
        <v/>
      </c>
      <c r="Q278" s="39" t="str">
        <f>IFERROR(VLOOKUP($B278,Impacts!$B$6:$T$54,16,FALSE)*'P3'!$C305,"")</f>
        <v/>
      </c>
      <c r="R278" s="39" t="str">
        <f>IFERROR(VLOOKUP($B278,Impacts!$B$6:$T$54,17,FALSE)*'P3'!$C305,"")</f>
        <v/>
      </c>
      <c r="S278" s="39" t="str">
        <f>IFERROR(VLOOKUP($B278,Impacts!$B$6:$T$54,18,FALSE)*'P3'!$C305,"")</f>
        <v/>
      </c>
      <c r="T278" s="39" t="str">
        <f>IFERROR(VLOOKUP($B278,Impacts!$B$6:$T$54,19,FALSE)*'P3'!$C305,"")</f>
        <v/>
      </c>
    </row>
    <row r="279" spans="2:20" hidden="1">
      <c r="B279" s="12" t="str">
        <f>'P3'!B306</f>
        <v>----</v>
      </c>
      <c r="C279" s="39" t="str">
        <f>IFERROR(VLOOKUP($B279,Impacts!$B$6:$T$54,2,FALSE)*'P3'!$C306,"")</f>
        <v/>
      </c>
      <c r="D279" s="39" t="str">
        <f>IFERROR(VLOOKUP($B279,Impacts!$B$6:$T$54,3,FALSE)*'P3'!$C306,"")</f>
        <v/>
      </c>
      <c r="E279" s="39" t="str">
        <f>IFERROR(VLOOKUP($B279,Impacts!$B$6:$T$54,4,FALSE)*'P3'!$C306,"")</f>
        <v/>
      </c>
      <c r="F279" s="39" t="str">
        <f>IFERROR(VLOOKUP($B279,Impacts!$B$6:$T$54,5,FALSE)*'P3'!$C306,"")</f>
        <v/>
      </c>
      <c r="G279" s="39" t="str">
        <f>IFERROR(VLOOKUP($B279,Impacts!$B$6:$T$54,6,FALSE)*'P3'!$C306,"")</f>
        <v/>
      </c>
      <c r="H279" s="39" t="str">
        <f>IFERROR(VLOOKUP($B279,Impacts!$B$6:$T$54,7,FALSE)*'P3'!$C306,"")</f>
        <v/>
      </c>
      <c r="I279" s="39" t="str">
        <f>IFERROR(VLOOKUP($B279,Impacts!$B$6:$T$54,8,FALSE)*'P3'!$C306,"")</f>
        <v/>
      </c>
      <c r="J279" s="39" t="str">
        <f>IFERROR(VLOOKUP($B279,Impacts!$B$6:$T$54,9,FALSE)*'P3'!$C306,"")</f>
        <v/>
      </c>
      <c r="K279" s="39" t="str">
        <f>IFERROR(VLOOKUP($B279,Impacts!$B$6:$T$54,10,FALSE)*'P3'!$C306,"")</f>
        <v/>
      </c>
      <c r="L279" s="39" t="str">
        <f>IFERROR(VLOOKUP($B279,Impacts!$B$6:$T$54,11,FALSE)*'P3'!$C306,"")</f>
        <v/>
      </c>
      <c r="M279" s="39" t="str">
        <f>IFERROR(VLOOKUP($B279,Impacts!$B$6:$T$54,12,FALSE)*'P3'!$C306,"")</f>
        <v/>
      </c>
      <c r="N279" s="39" t="str">
        <f>IFERROR(VLOOKUP($B279,Impacts!$B$6:$T$54,13,FALSE)*'P3'!$C306,"")</f>
        <v/>
      </c>
      <c r="O279" s="39" t="str">
        <f>IFERROR(VLOOKUP($B279,Impacts!$B$6:$T$54,14,FALSE)*'P3'!$C306,"")</f>
        <v/>
      </c>
      <c r="P279" s="39" t="str">
        <f>IFERROR(VLOOKUP($B279,Impacts!$B$6:$T$54,15,FALSE)*'P3'!$C306,"")</f>
        <v/>
      </c>
      <c r="Q279" s="39" t="str">
        <f>IFERROR(VLOOKUP($B279,Impacts!$B$6:$T$54,16,FALSE)*'P3'!$C306,"")</f>
        <v/>
      </c>
      <c r="R279" s="39" t="str">
        <f>IFERROR(VLOOKUP($B279,Impacts!$B$6:$T$54,17,FALSE)*'P3'!$C306,"")</f>
        <v/>
      </c>
      <c r="S279" s="39" t="str">
        <f>IFERROR(VLOOKUP($B279,Impacts!$B$6:$T$54,18,FALSE)*'P3'!$C306,"")</f>
        <v/>
      </c>
      <c r="T279" s="39" t="str">
        <f>IFERROR(VLOOKUP($B279,Impacts!$B$6:$T$54,19,FALSE)*'P3'!$C306,"")</f>
        <v/>
      </c>
    </row>
    <row r="280" spans="2:20" hidden="1">
      <c r="B280" s="12" t="str">
        <f>'P3'!B307</f>
        <v>----</v>
      </c>
      <c r="C280" s="39" t="str">
        <f>IFERROR(VLOOKUP($B280,Impacts!$B$6:$T$54,2,FALSE)*'P3'!$C307,"")</f>
        <v/>
      </c>
      <c r="D280" s="39" t="str">
        <f>IFERROR(VLOOKUP($B280,Impacts!$B$6:$T$54,3,FALSE)*'P3'!$C307,"")</f>
        <v/>
      </c>
      <c r="E280" s="39" t="str">
        <f>IFERROR(VLOOKUP($B280,Impacts!$B$6:$T$54,4,FALSE)*'P3'!$C307,"")</f>
        <v/>
      </c>
      <c r="F280" s="39" t="str">
        <f>IFERROR(VLOOKUP($B280,Impacts!$B$6:$T$54,5,FALSE)*'P3'!$C307,"")</f>
        <v/>
      </c>
      <c r="G280" s="39" t="str">
        <f>IFERROR(VLOOKUP($B280,Impacts!$B$6:$T$54,6,FALSE)*'P3'!$C307,"")</f>
        <v/>
      </c>
      <c r="H280" s="39" t="str">
        <f>IFERROR(VLOOKUP($B280,Impacts!$B$6:$T$54,7,FALSE)*'P3'!$C307,"")</f>
        <v/>
      </c>
      <c r="I280" s="39" t="str">
        <f>IFERROR(VLOOKUP($B280,Impacts!$B$6:$T$54,8,FALSE)*'P3'!$C307,"")</f>
        <v/>
      </c>
      <c r="J280" s="39" t="str">
        <f>IFERROR(VLOOKUP($B280,Impacts!$B$6:$T$54,9,FALSE)*'P3'!$C307,"")</f>
        <v/>
      </c>
      <c r="K280" s="39" t="str">
        <f>IFERROR(VLOOKUP($B280,Impacts!$B$6:$T$54,10,FALSE)*'P3'!$C307,"")</f>
        <v/>
      </c>
      <c r="L280" s="39" t="str">
        <f>IFERROR(VLOOKUP($B280,Impacts!$B$6:$T$54,11,FALSE)*'P3'!$C307,"")</f>
        <v/>
      </c>
      <c r="M280" s="39" t="str">
        <f>IFERROR(VLOOKUP($B280,Impacts!$B$6:$T$54,12,FALSE)*'P3'!$C307,"")</f>
        <v/>
      </c>
      <c r="N280" s="39" t="str">
        <f>IFERROR(VLOOKUP($B280,Impacts!$B$6:$T$54,13,FALSE)*'P3'!$C307,"")</f>
        <v/>
      </c>
      <c r="O280" s="39" t="str">
        <f>IFERROR(VLOOKUP($B280,Impacts!$B$6:$T$54,14,FALSE)*'P3'!$C307,"")</f>
        <v/>
      </c>
      <c r="P280" s="39" t="str">
        <f>IFERROR(VLOOKUP($B280,Impacts!$B$6:$T$54,15,FALSE)*'P3'!$C307,"")</f>
        <v/>
      </c>
      <c r="Q280" s="39" t="str">
        <f>IFERROR(VLOOKUP($B280,Impacts!$B$6:$T$54,16,FALSE)*'P3'!$C307,"")</f>
        <v/>
      </c>
      <c r="R280" s="39" t="str">
        <f>IFERROR(VLOOKUP($B280,Impacts!$B$6:$T$54,17,FALSE)*'P3'!$C307,"")</f>
        <v/>
      </c>
      <c r="S280" s="39" t="str">
        <f>IFERROR(VLOOKUP($B280,Impacts!$B$6:$T$54,18,FALSE)*'P3'!$C307,"")</f>
        <v/>
      </c>
      <c r="T280" s="39" t="str">
        <f>IFERROR(VLOOKUP($B280,Impacts!$B$6:$T$54,19,FALSE)*'P3'!$C307,"")</f>
        <v/>
      </c>
    </row>
    <row r="281" spans="2:20" hidden="1">
      <c r="B281" s="12" t="str">
        <f>'P3'!B308</f>
        <v>----</v>
      </c>
      <c r="C281" s="39" t="str">
        <f>IFERROR(VLOOKUP($B281,Impacts!$B$6:$T$54,2,FALSE)*'P3'!$C308,"")</f>
        <v/>
      </c>
      <c r="D281" s="39" t="str">
        <f>IFERROR(VLOOKUP($B281,Impacts!$B$6:$T$54,3,FALSE)*'P3'!$C308,"")</f>
        <v/>
      </c>
      <c r="E281" s="39" t="str">
        <f>IFERROR(VLOOKUP($B281,Impacts!$B$6:$T$54,4,FALSE)*'P3'!$C308,"")</f>
        <v/>
      </c>
      <c r="F281" s="39" t="str">
        <f>IFERROR(VLOOKUP($B281,Impacts!$B$6:$T$54,5,FALSE)*'P3'!$C308,"")</f>
        <v/>
      </c>
      <c r="G281" s="39" t="str">
        <f>IFERROR(VLOOKUP($B281,Impacts!$B$6:$T$54,6,FALSE)*'P3'!$C308,"")</f>
        <v/>
      </c>
      <c r="H281" s="39" t="str">
        <f>IFERROR(VLOOKUP($B281,Impacts!$B$6:$T$54,7,FALSE)*'P3'!$C308,"")</f>
        <v/>
      </c>
      <c r="I281" s="39" t="str">
        <f>IFERROR(VLOOKUP($B281,Impacts!$B$6:$T$54,8,FALSE)*'P3'!$C308,"")</f>
        <v/>
      </c>
      <c r="J281" s="39" t="str">
        <f>IFERROR(VLOOKUP($B281,Impacts!$B$6:$T$54,9,FALSE)*'P3'!$C308,"")</f>
        <v/>
      </c>
      <c r="K281" s="39" t="str">
        <f>IFERROR(VLOOKUP($B281,Impacts!$B$6:$T$54,10,FALSE)*'P3'!$C308,"")</f>
        <v/>
      </c>
      <c r="L281" s="39" t="str">
        <f>IFERROR(VLOOKUP($B281,Impacts!$B$6:$T$54,11,FALSE)*'P3'!$C308,"")</f>
        <v/>
      </c>
      <c r="M281" s="39" t="str">
        <f>IFERROR(VLOOKUP($B281,Impacts!$B$6:$T$54,12,FALSE)*'P3'!$C308,"")</f>
        <v/>
      </c>
      <c r="N281" s="39" t="str">
        <f>IFERROR(VLOOKUP($B281,Impacts!$B$6:$T$54,13,FALSE)*'P3'!$C308,"")</f>
        <v/>
      </c>
      <c r="O281" s="39" t="str">
        <f>IFERROR(VLOOKUP($B281,Impacts!$B$6:$T$54,14,FALSE)*'P3'!$C308,"")</f>
        <v/>
      </c>
      <c r="P281" s="39" t="str">
        <f>IFERROR(VLOOKUP($B281,Impacts!$B$6:$T$54,15,FALSE)*'P3'!$C308,"")</f>
        <v/>
      </c>
      <c r="Q281" s="39" t="str">
        <f>IFERROR(VLOOKUP($B281,Impacts!$B$6:$T$54,16,FALSE)*'P3'!$C308,"")</f>
        <v/>
      </c>
      <c r="R281" s="39" t="str">
        <f>IFERROR(VLOOKUP($B281,Impacts!$B$6:$T$54,17,FALSE)*'P3'!$C308,"")</f>
        <v/>
      </c>
      <c r="S281" s="39" t="str">
        <f>IFERROR(VLOOKUP($B281,Impacts!$B$6:$T$54,18,FALSE)*'P3'!$C308,"")</f>
        <v/>
      </c>
      <c r="T281" s="39" t="str">
        <f>IFERROR(VLOOKUP($B281,Impacts!$B$6:$T$54,19,FALSE)*'P3'!$C308,"")</f>
        <v/>
      </c>
    </row>
    <row r="282" spans="2:20" hidden="1">
      <c r="B282" s="12" t="str">
        <f>'P3'!B309</f>
        <v>----</v>
      </c>
      <c r="C282" s="39" t="str">
        <f>IFERROR(VLOOKUP($B282,Impacts!$B$6:$T$54,2,FALSE)*'P3'!$C309,"")</f>
        <v/>
      </c>
      <c r="D282" s="39" t="str">
        <f>IFERROR(VLOOKUP($B282,Impacts!$B$6:$T$54,3,FALSE)*'P3'!$C309,"")</f>
        <v/>
      </c>
      <c r="E282" s="39" t="str">
        <f>IFERROR(VLOOKUP($B282,Impacts!$B$6:$T$54,4,FALSE)*'P3'!$C309,"")</f>
        <v/>
      </c>
      <c r="F282" s="39" t="str">
        <f>IFERROR(VLOOKUP($B282,Impacts!$B$6:$T$54,5,FALSE)*'P3'!$C309,"")</f>
        <v/>
      </c>
      <c r="G282" s="39" t="str">
        <f>IFERROR(VLOOKUP($B282,Impacts!$B$6:$T$54,6,FALSE)*'P3'!$C309,"")</f>
        <v/>
      </c>
      <c r="H282" s="39" t="str">
        <f>IFERROR(VLOOKUP($B282,Impacts!$B$6:$T$54,7,FALSE)*'P3'!$C309,"")</f>
        <v/>
      </c>
      <c r="I282" s="39" t="str">
        <f>IFERROR(VLOOKUP($B282,Impacts!$B$6:$T$54,8,FALSE)*'P3'!$C309,"")</f>
        <v/>
      </c>
      <c r="J282" s="39" t="str">
        <f>IFERROR(VLOOKUP($B282,Impacts!$B$6:$T$54,9,FALSE)*'P3'!$C309,"")</f>
        <v/>
      </c>
      <c r="K282" s="39" t="str">
        <f>IFERROR(VLOOKUP($B282,Impacts!$B$6:$T$54,10,FALSE)*'P3'!$C309,"")</f>
        <v/>
      </c>
      <c r="L282" s="39" t="str">
        <f>IFERROR(VLOOKUP($B282,Impacts!$B$6:$T$54,11,FALSE)*'P3'!$C309,"")</f>
        <v/>
      </c>
      <c r="M282" s="39" t="str">
        <f>IFERROR(VLOOKUP($B282,Impacts!$B$6:$T$54,12,FALSE)*'P3'!$C309,"")</f>
        <v/>
      </c>
      <c r="N282" s="39" t="str">
        <f>IFERROR(VLOOKUP($B282,Impacts!$B$6:$T$54,13,FALSE)*'P3'!$C309,"")</f>
        <v/>
      </c>
      <c r="O282" s="39" t="str">
        <f>IFERROR(VLOOKUP($B282,Impacts!$B$6:$T$54,14,FALSE)*'P3'!$C309,"")</f>
        <v/>
      </c>
      <c r="P282" s="39" t="str">
        <f>IFERROR(VLOOKUP($B282,Impacts!$B$6:$T$54,15,FALSE)*'P3'!$C309,"")</f>
        <v/>
      </c>
      <c r="Q282" s="39" t="str">
        <f>IFERROR(VLOOKUP($B282,Impacts!$B$6:$T$54,16,FALSE)*'P3'!$C309,"")</f>
        <v/>
      </c>
      <c r="R282" s="39" t="str">
        <f>IFERROR(VLOOKUP($B282,Impacts!$B$6:$T$54,17,FALSE)*'P3'!$C309,"")</f>
        <v/>
      </c>
      <c r="S282" s="39" t="str">
        <f>IFERROR(VLOOKUP($B282,Impacts!$B$6:$T$54,18,FALSE)*'P3'!$C309,"")</f>
        <v/>
      </c>
      <c r="T282" s="39" t="str">
        <f>IFERROR(VLOOKUP($B282,Impacts!$B$6:$T$54,19,FALSE)*'P3'!$C309,"")</f>
        <v/>
      </c>
    </row>
    <row r="283" spans="2:20" hidden="1">
      <c r="B283" s="12" t="str">
        <f>'P3'!B310</f>
        <v>----</v>
      </c>
      <c r="C283" s="39" t="str">
        <f>IFERROR(VLOOKUP($B283,Impacts!$B$6:$T$54,2,FALSE)*'P3'!$C310,"")</f>
        <v/>
      </c>
      <c r="D283" s="39" t="str">
        <f>IFERROR(VLOOKUP($B283,Impacts!$B$6:$T$54,3,FALSE)*'P3'!$C310,"")</f>
        <v/>
      </c>
      <c r="E283" s="39" t="str">
        <f>IFERROR(VLOOKUP($B283,Impacts!$B$6:$T$54,4,FALSE)*'P3'!$C310,"")</f>
        <v/>
      </c>
      <c r="F283" s="39" t="str">
        <f>IFERROR(VLOOKUP($B283,Impacts!$B$6:$T$54,5,FALSE)*'P3'!$C310,"")</f>
        <v/>
      </c>
      <c r="G283" s="39" t="str">
        <f>IFERROR(VLOOKUP($B283,Impacts!$B$6:$T$54,6,FALSE)*'P3'!$C310,"")</f>
        <v/>
      </c>
      <c r="H283" s="39" t="str">
        <f>IFERROR(VLOOKUP($B283,Impacts!$B$6:$T$54,7,FALSE)*'P3'!$C310,"")</f>
        <v/>
      </c>
      <c r="I283" s="39" t="str">
        <f>IFERROR(VLOOKUP($B283,Impacts!$B$6:$T$54,8,FALSE)*'P3'!$C310,"")</f>
        <v/>
      </c>
      <c r="J283" s="39" t="str">
        <f>IFERROR(VLOOKUP($B283,Impacts!$B$6:$T$54,9,FALSE)*'P3'!$C310,"")</f>
        <v/>
      </c>
      <c r="K283" s="39" t="str">
        <f>IFERROR(VLOOKUP($B283,Impacts!$B$6:$T$54,10,FALSE)*'P3'!$C310,"")</f>
        <v/>
      </c>
      <c r="L283" s="39" t="str">
        <f>IFERROR(VLOOKUP($B283,Impacts!$B$6:$T$54,11,FALSE)*'P3'!$C310,"")</f>
        <v/>
      </c>
      <c r="M283" s="39" t="str">
        <f>IFERROR(VLOOKUP($B283,Impacts!$B$6:$T$54,12,FALSE)*'P3'!$C310,"")</f>
        <v/>
      </c>
      <c r="N283" s="39" t="str">
        <f>IFERROR(VLOOKUP($B283,Impacts!$B$6:$T$54,13,FALSE)*'P3'!$C310,"")</f>
        <v/>
      </c>
      <c r="O283" s="39" t="str">
        <f>IFERROR(VLOOKUP($B283,Impacts!$B$6:$T$54,14,FALSE)*'P3'!$C310,"")</f>
        <v/>
      </c>
      <c r="P283" s="39" t="str">
        <f>IFERROR(VLOOKUP($B283,Impacts!$B$6:$T$54,15,FALSE)*'P3'!$C310,"")</f>
        <v/>
      </c>
      <c r="Q283" s="39" t="str">
        <f>IFERROR(VLOOKUP($B283,Impacts!$B$6:$T$54,16,FALSE)*'P3'!$C310,"")</f>
        <v/>
      </c>
      <c r="R283" s="39" t="str">
        <f>IFERROR(VLOOKUP($B283,Impacts!$B$6:$T$54,17,FALSE)*'P3'!$C310,"")</f>
        <v/>
      </c>
      <c r="S283" s="39" t="str">
        <f>IFERROR(VLOOKUP($B283,Impacts!$B$6:$T$54,18,FALSE)*'P3'!$C310,"")</f>
        <v/>
      </c>
      <c r="T283" s="39" t="str">
        <f>IFERROR(VLOOKUP($B283,Impacts!$B$6:$T$54,19,FALSE)*'P3'!$C310,"")</f>
        <v/>
      </c>
    </row>
    <row r="284" spans="2:20" hidden="1">
      <c r="B284" s="12" t="str">
        <f>'P3'!B311</f>
        <v>----</v>
      </c>
      <c r="C284" s="39" t="str">
        <f>IFERROR(VLOOKUP($B284,Impacts!$B$6:$T$54,2,FALSE)*'P3'!$C311,"")</f>
        <v/>
      </c>
      <c r="D284" s="39" t="str">
        <f>IFERROR(VLOOKUP($B284,Impacts!$B$6:$T$54,3,FALSE)*'P3'!$C311,"")</f>
        <v/>
      </c>
      <c r="E284" s="39" t="str">
        <f>IFERROR(VLOOKUP($B284,Impacts!$B$6:$T$54,4,FALSE)*'P3'!$C311,"")</f>
        <v/>
      </c>
      <c r="F284" s="39" t="str">
        <f>IFERROR(VLOOKUP($B284,Impacts!$B$6:$T$54,5,FALSE)*'P3'!$C311,"")</f>
        <v/>
      </c>
      <c r="G284" s="39" t="str">
        <f>IFERROR(VLOOKUP($B284,Impacts!$B$6:$T$54,6,FALSE)*'P3'!$C311,"")</f>
        <v/>
      </c>
      <c r="H284" s="39" t="str">
        <f>IFERROR(VLOOKUP($B284,Impacts!$B$6:$T$54,7,FALSE)*'P3'!$C311,"")</f>
        <v/>
      </c>
      <c r="I284" s="39" t="str">
        <f>IFERROR(VLOOKUP($B284,Impacts!$B$6:$T$54,8,FALSE)*'P3'!$C311,"")</f>
        <v/>
      </c>
      <c r="J284" s="39" t="str">
        <f>IFERROR(VLOOKUP($B284,Impacts!$B$6:$T$54,9,FALSE)*'P3'!$C311,"")</f>
        <v/>
      </c>
      <c r="K284" s="39" t="str">
        <f>IFERROR(VLOOKUP($B284,Impacts!$B$6:$T$54,10,FALSE)*'P3'!$C311,"")</f>
        <v/>
      </c>
      <c r="L284" s="39" t="str">
        <f>IFERROR(VLOOKUP($B284,Impacts!$B$6:$T$54,11,FALSE)*'P3'!$C311,"")</f>
        <v/>
      </c>
      <c r="M284" s="39" t="str">
        <f>IFERROR(VLOOKUP($B284,Impacts!$B$6:$T$54,12,FALSE)*'P3'!$C311,"")</f>
        <v/>
      </c>
      <c r="N284" s="39" t="str">
        <f>IFERROR(VLOOKUP($B284,Impacts!$B$6:$T$54,13,FALSE)*'P3'!$C311,"")</f>
        <v/>
      </c>
      <c r="O284" s="39" t="str">
        <f>IFERROR(VLOOKUP($B284,Impacts!$B$6:$T$54,14,FALSE)*'P3'!$C311,"")</f>
        <v/>
      </c>
      <c r="P284" s="39" t="str">
        <f>IFERROR(VLOOKUP($B284,Impacts!$B$6:$T$54,15,FALSE)*'P3'!$C311,"")</f>
        <v/>
      </c>
      <c r="Q284" s="39" t="str">
        <f>IFERROR(VLOOKUP($B284,Impacts!$B$6:$T$54,16,FALSE)*'P3'!$C311,"")</f>
        <v/>
      </c>
      <c r="R284" s="39" t="str">
        <f>IFERROR(VLOOKUP($B284,Impacts!$B$6:$T$54,17,FALSE)*'P3'!$C311,"")</f>
        <v/>
      </c>
      <c r="S284" s="39" t="str">
        <f>IFERROR(VLOOKUP($B284,Impacts!$B$6:$T$54,18,FALSE)*'P3'!$C311,"")</f>
        <v/>
      </c>
      <c r="T284" s="39" t="str">
        <f>IFERROR(VLOOKUP($B284,Impacts!$B$6:$T$54,19,FALSE)*'P3'!$C311,"")</f>
        <v/>
      </c>
    </row>
    <row r="285" spans="2:20" hidden="1">
      <c r="B285" s="12" t="str">
        <f>'P3'!B312</f>
        <v>----</v>
      </c>
      <c r="C285" s="39" t="str">
        <f>IFERROR(VLOOKUP($B285,Impacts!$B$6:$T$54,2,FALSE)*'P3'!$C312,"")</f>
        <v/>
      </c>
      <c r="D285" s="39" t="str">
        <f>IFERROR(VLOOKUP($B285,Impacts!$B$6:$T$54,3,FALSE)*'P3'!$C312,"")</f>
        <v/>
      </c>
      <c r="E285" s="39" t="str">
        <f>IFERROR(VLOOKUP($B285,Impacts!$B$6:$T$54,4,FALSE)*'P3'!$C312,"")</f>
        <v/>
      </c>
      <c r="F285" s="39" t="str">
        <f>IFERROR(VLOOKUP($B285,Impacts!$B$6:$T$54,5,FALSE)*'P3'!$C312,"")</f>
        <v/>
      </c>
      <c r="G285" s="39" t="str">
        <f>IFERROR(VLOOKUP($B285,Impacts!$B$6:$T$54,6,FALSE)*'P3'!$C312,"")</f>
        <v/>
      </c>
      <c r="H285" s="39" t="str">
        <f>IFERROR(VLOOKUP($B285,Impacts!$B$6:$T$54,7,FALSE)*'P3'!$C312,"")</f>
        <v/>
      </c>
      <c r="I285" s="39" t="str">
        <f>IFERROR(VLOOKUP($B285,Impacts!$B$6:$T$54,8,FALSE)*'P3'!$C312,"")</f>
        <v/>
      </c>
      <c r="J285" s="39" t="str">
        <f>IFERROR(VLOOKUP($B285,Impacts!$B$6:$T$54,9,FALSE)*'P3'!$C312,"")</f>
        <v/>
      </c>
      <c r="K285" s="39" t="str">
        <f>IFERROR(VLOOKUP($B285,Impacts!$B$6:$T$54,10,FALSE)*'P3'!$C312,"")</f>
        <v/>
      </c>
      <c r="L285" s="39" t="str">
        <f>IFERROR(VLOOKUP($B285,Impacts!$B$6:$T$54,11,FALSE)*'P3'!$C312,"")</f>
        <v/>
      </c>
      <c r="M285" s="39" t="str">
        <f>IFERROR(VLOOKUP($B285,Impacts!$B$6:$T$54,12,FALSE)*'P3'!$C312,"")</f>
        <v/>
      </c>
      <c r="N285" s="39" t="str">
        <f>IFERROR(VLOOKUP($B285,Impacts!$B$6:$T$54,13,FALSE)*'P3'!$C312,"")</f>
        <v/>
      </c>
      <c r="O285" s="39" t="str">
        <f>IFERROR(VLOOKUP($B285,Impacts!$B$6:$T$54,14,FALSE)*'P3'!$C312,"")</f>
        <v/>
      </c>
      <c r="P285" s="39" t="str">
        <f>IFERROR(VLOOKUP($B285,Impacts!$B$6:$T$54,15,FALSE)*'P3'!$C312,"")</f>
        <v/>
      </c>
      <c r="Q285" s="39" t="str">
        <f>IFERROR(VLOOKUP($B285,Impacts!$B$6:$T$54,16,FALSE)*'P3'!$C312,"")</f>
        <v/>
      </c>
      <c r="R285" s="39" t="str">
        <f>IFERROR(VLOOKUP($B285,Impacts!$B$6:$T$54,17,FALSE)*'P3'!$C312,"")</f>
        <v/>
      </c>
      <c r="S285" s="39" t="str">
        <f>IFERROR(VLOOKUP($B285,Impacts!$B$6:$T$54,18,FALSE)*'P3'!$C312,"")</f>
        <v/>
      </c>
      <c r="T285" s="39" t="str">
        <f>IFERROR(VLOOKUP($B285,Impacts!$B$6:$T$54,19,FALSE)*'P3'!$C312,"")</f>
        <v/>
      </c>
    </row>
    <row r="286" spans="2:20" hidden="1">
      <c r="B286" s="12" t="str">
        <f>'P3'!B313</f>
        <v>----</v>
      </c>
      <c r="C286" s="39" t="str">
        <f>IFERROR(VLOOKUP($B286,Impacts!$B$6:$T$54,2,FALSE)*'P3'!$C313,"")</f>
        <v/>
      </c>
      <c r="D286" s="39" t="str">
        <f>IFERROR(VLOOKUP($B286,Impacts!$B$6:$T$54,3,FALSE)*'P3'!$C313,"")</f>
        <v/>
      </c>
      <c r="E286" s="39" t="str">
        <f>IFERROR(VLOOKUP($B286,Impacts!$B$6:$T$54,4,FALSE)*'P3'!$C313,"")</f>
        <v/>
      </c>
      <c r="F286" s="39" t="str">
        <f>IFERROR(VLOOKUP($B286,Impacts!$B$6:$T$54,5,FALSE)*'P3'!$C313,"")</f>
        <v/>
      </c>
      <c r="G286" s="39" t="str">
        <f>IFERROR(VLOOKUP($B286,Impacts!$B$6:$T$54,6,FALSE)*'P3'!$C313,"")</f>
        <v/>
      </c>
      <c r="H286" s="39" t="str">
        <f>IFERROR(VLOOKUP($B286,Impacts!$B$6:$T$54,7,FALSE)*'P3'!$C313,"")</f>
        <v/>
      </c>
      <c r="I286" s="39" t="str">
        <f>IFERROR(VLOOKUP($B286,Impacts!$B$6:$T$54,8,FALSE)*'P3'!$C313,"")</f>
        <v/>
      </c>
      <c r="J286" s="39" t="str">
        <f>IFERROR(VLOOKUP($B286,Impacts!$B$6:$T$54,9,FALSE)*'P3'!$C313,"")</f>
        <v/>
      </c>
      <c r="K286" s="39" t="str">
        <f>IFERROR(VLOOKUP($B286,Impacts!$B$6:$T$54,10,FALSE)*'P3'!$C313,"")</f>
        <v/>
      </c>
      <c r="L286" s="39" t="str">
        <f>IFERROR(VLOOKUP($B286,Impacts!$B$6:$T$54,11,FALSE)*'P3'!$C313,"")</f>
        <v/>
      </c>
      <c r="M286" s="39" t="str">
        <f>IFERROR(VLOOKUP($B286,Impacts!$B$6:$T$54,12,FALSE)*'P3'!$C313,"")</f>
        <v/>
      </c>
      <c r="N286" s="39" t="str">
        <f>IFERROR(VLOOKUP($B286,Impacts!$B$6:$T$54,13,FALSE)*'P3'!$C313,"")</f>
        <v/>
      </c>
      <c r="O286" s="39" t="str">
        <f>IFERROR(VLOOKUP($B286,Impacts!$B$6:$T$54,14,FALSE)*'P3'!$C313,"")</f>
        <v/>
      </c>
      <c r="P286" s="39" t="str">
        <f>IFERROR(VLOOKUP($B286,Impacts!$B$6:$T$54,15,FALSE)*'P3'!$C313,"")</f>
        <v/>
      </c>
      <c r="Q286" s="39" t="str">
        <f>IFERROR(VLOOKUP($B286,Impacts!$B$6:$T$54,16,FALSE)*'P3'!$C313,"")</f>
        <v/>
      </c>
      <c r="R286" s="39" t="str">
        <f>IFERROR(VLOOKUP($B286,Impacts!$B$6:$T$54,17,FALSE)*'P3'!$C313,"")</f>
        <v/>
      </c>
      <c r="S286" s="39" t="str">
        <f>IFERROR(VLOOKUP($B286,Impacts!$B$6:$T$54,18,FALSE)*'P3'!$C313,"")</f>
        <v/>
      </c>
      <c r="T286" s="39" t="str">
        <f>IFERROR(VLOOKUP($B286,Impacts!$B$6:$T$54,19,FALSE)*'P3'!$C313,"")</f>
        <v/>
      </c>
    </row>
    <row r="287" spans="2:20" hidden="1">
      <c r="B287" s="12" t="str">
        <f>'P3'!B314</f>
        <v>----</v>
      </c>
      <c r="C287" s="39" t="str">
        <f>IFERROR(VLOOKUP($B287,Impacts!$B$6:$T$54,2,FALSE)*'P3'!$C314,"")</f>
        <v/>
      </c>
      <c r="D287" s="39" t="str">
        <f>IFERROR(VLOOKUP($B287,Impacts!$B$6:$T$54,3,FALSE)*'P3'!$C314,"")</f>
        <v/>
      </c>
      <c r="E287" s="39" t="str">
        <f>IFERROR(VLOOKUP($B287,Impacts!$B$6:$T$54,4,FALSE)*'P3'!$C314,"")</f>
        <v/>
      </c>
      <c r="F287" s="39" t="str">
        <f>IFERROR(VLOOKUP($B287,Impacts!$B$6:$T$54,5,FALSE)*'P3'!$C314,"")</f>
        <v/>
      </c>
      <c r="G287" s="39" t="str">
        <f>IFERROR(VLOOKUP($B287,Impacts!$B$6:$T$54,6,FALSE)*'P3'!$C314,"")</f>
        <v/>
      </c>
      <c r="H287" s="39" t="str">
        <f>IFERROR(VLOOKUP($B287,Impacts!$B$6:$T$54,7,FALSE)*'P3'!$C314,"")</f>
        <v/>
      </c>
      <c r="I287" s="39" t="str">
        <f>IFERROR(VLOOKUP($B287,Impacts!$B$6:$T$54,8,FALSE)*'P3'!$C314,"")</f>
        <v/>
      </c>
      <c r="J287" s="39" t="str">
        <f>IFERROR(VLOOKUP($B287,Impacts!$B$6:$T$54,9,FALSE)*'P3'!$C314,"")</f>
        <v/>
      </c>
      <c r="K287" s="39" t="str">
        <f>IFERROR(VLOOKUP($B287,Impacts!$B$6:$T$54,10,FALSE)*'P3'!$C314,"")</f>
        <v/>
      </c>
      <c r="L287" s="39" t="str">
        <f>IFERROR(VLOOKUP($B287,Impacts!$B$6:$T$54,11,FALSE)*'P3'!$C314,"")</f>
        <v/>
      </c>
      <c r="M287" s="39" t="str">
        <f>IFERROR(VLOOKUP($B287,Impacts!$B$6:$T$54,12,FALSE)*'P3'!$C314,"")</f>
        <v/>
      </c>
      <c r="N287" s="39" t="str">
        <f>IFERROR(VLOOKUP($B287,Impacts!$B$6:$T$54,13,FALSE)*'P3'!$C314,"")</f>
        <v/>
      </c>
      <c r="O287" s="39" t="str">
        <f>IFERROR(VLOOKUP($B287,Impacts!$B$6:$T$54,14,FALSE)*'P3'!$C314,"")</f>
        <v/>
      </c>
      <c r="P287" s="39" t="str">
        <f>IFERROR(VLOOKUP($B287,Impacts!$B$6:$T$54,15,FALSE)*'P3'!$C314,"")</f>
        <v/>
      </c>
      <c r="Q287" s="39" t="str">
        <f>IFERROR(VLOOKUP($B287,Impacts!$B$6:$T$54,16,FALSE)*'P3'!$C314,"")</f>
        <v/>
      </c>
      <c r="R287" s="39" t="str">
        <f>IFERROR(VLOOKUP($B287,Impacts!$B$6:$T$54,17,FALSE)*'P3'!$C314,"")</f>
        <v/>
      </c>
      <c r="S287" s="39" t="str">
        <f>IFERROR(VLOOKUP($B287,Impacts!$B$6:$T$54,18,FALSE)*'P3'!$C314,"")</f>
        <v/>
      </c>
      <c r="T287" s="39" t="str">
        <f>IFERROR(VLOOKUP($B287,Impacts!$B$6:$T$54,19,FALSE)*'P3'!$C314,"")</f>
        <v/>
      </c>
    </row>
    <row r="288" spans="2:20" hidden="1">
      <c r="B288" s="12" t="str">
        <f>'P3'!B315</f>
        <v>----</v>
      </c>
      <c r="C288" s="39" t="str">
        <f>IFERROR(VLOOKUP($B288,Impacts!$B$6:$T$54,2,FALSE)*'P3'!$C315,"")</f>
        <v/>
      </c>
      <c r="D288" s="39" t="str">
        <f>IFERROR(VLOOKUP($B288,Impacts!$B$6:$T$54,3,FALSE)*'P3'!$C315,"")</f>
        <v/>
      </c>
      <c r="E288" s="39" t="str">
        <f>IFERROR(VLOOKUP($B288,Impacts!$B$6:$T$54,4,FALSE)*'P3'!$C315,"")</f>
        <v/>
      </c>
      <c r="F288" s="39" t="str">
        <f>IFERROR(VLOOKUP($B288,Impacts!$B$6:$T$54,5,FALSE)*'P3'!$C315,"")</f>
        <v/>
      </c>
      <c r="G288" s="39" t="str">
        <f>IFERROR(VLOOKUP($B288,Impacts!$B$6:$T$54,6,FALSE)*'P3'!$C315,"")</f>
        <v/>
      </c>
      <c r="H288" s="39" t="str">
        <f>IFERROR(VLOOKUP($B288,Impacts!$B$6:$T$54,7,FALSE)*'P3'!$C315,"")</f>
        <v/>
      </c>
      <c r="I288" s="39" t="str">
        <f>IFERROR(VLOOKUP($B288,Impacts!$B$6:$T$54,8,FALSE)*'P3'!$C315,"")</f>
        <v/>
      </c>
      <c r="J288" s="39" t="str">
        <f>IFERROR(VLOOKUP($B288,Impacts!$B$6:$T$54,9,FALSE)*'P3'!$C315,"")</f>
        <v/>
      </c>
      <c r="K288" s="39" t="str">
        <f>IFERROR(VLOOKUP($B288,Impacts!$B$6:$T$54,10,FALSE)*'P3'!$C315,"")</f>
        <v/>
      </c>
      <c r="L288" s="39" t="str">
        <f>IFERROR(VLOOKUP($B288,Impacts!$B$6:$T$54,11,FALSE)*'P3'!$C315,"")</f>
        <v/>
      </c>
      <c r="M288" s="39" t="str">
        <f>IFERROR(VLOOKUP($B288,Impacts!$B$6:$T$54,12,FALSE)*'P3'!$C315,"")</f>
        <v/>
      </c>
      <c r="N288" s="39" t="str">
        <f>IFERROR(VLOOKUP($B288,Impacts!$B$6:$T$54,13,FALSE)*'P3'!$C315,"")</f>
        <v/>
      </c>
      <c r="O288" s="39" t="str">
        <f>IFERROR(VLOOKUP($B288,Impacts!$B$6:$T$54,14,FALSE)*'P3'!$C315,"")</f>
        <v/>
      </c>
      <c r="P288" s="39" t="str">
        <f>IFERROR(VLOOKUP($B288,Impacts!$B$6:$T$54,15,FALSE)*'P3'!$C315,"")</f>
        <v/>
      </c>
      <c r="Q288" s="39" t="str">
        <f>IFERROR(VLOOKUP($B288,Impacts!$B$6:$T$54,16,FALSE)*'P3'!$C315,"")</f>
        <v/>
      </c>
      <c r="R288" s="39" t="str">
        <f>IFERROR(VLOOKUP($B288,Impacts!$B$6:$T$54,17,FALSE)*'P3'!$C315,"")</f>
        <v/>
      </c>
      <c r="S288" s="39" t="str">
        <f>IFERROR(VLOOKUP($B288,Impacts!$B$6:$T$54,18,FALSE)*'P3'!$C315,"")</f>
        <v/>
      </c>
      <c r="T288" s="39" t="str">
        <f>IFERROR(VLOOKUP($B288,Impacts!$B$6:$T$54,19,FALSE)*'P3'!$C315,"")</f>
        <v/>
      </c>
    </row>
    <row r="289" spans="2:20" hidden="1">
      <c r="B289" s="12" t="str">
        <f>'P3'!B316</f>
        <v>----</v>
      </c>
      <c r="C289" s="39" t="str">
        <f>IFERROR(VLOOKUP($B289,Impacts!$B$6:$T$54,2,FALSE)*'P3'!$C316,"")</f>
        <v/>
      </c>
      <c r="D289" s="39" t="str">
        <f>IFERROR(VLOOKUP($B289,Impacts!$B$6:$T$54,3,FALSE)*'P3'!$C316,"")</f>
        <v/>
      </c>
      <c r="E289" s="39" t="str">
        <f>IFERROR(VLOOKUP($B289,Impacts!$B$6:$T$54,4,FALSE)*'P3'!$C316,"")</f>
        <v/>
      </c>
      <c r="F289" s="39" t="str">
        <f>IFERROR(VLOOKUP($B289,Impacts!$B$6:$T$54,5,FALSE)*'P3'!$C316,"")</f>
        <v/>
      </c>
      <c r="G289" s="39" t="str">
        <f>IFERROR(VLOOKUP($B289,Impacts!$B$6:$T$54,6,FALSE)*'P3'!$C316,"")</f>
        <v/>
      </c>
      <c r="H289" s="39" t="str">
        <f>IFERROR(VLOOKUP($B289,Impacts!$B$6:$T$54,7,FALSE)*'P3'!$C316,"")</f>
        <v/>
      </c>
      <c r="I289" s="39" t="str">
        <f>IFERROR(VLOOKUP($B289,Impacts!$B$6:$T$54,8,FALSE)*'P3'!$C316,"")</f>
        <v/>
      </c>
      <c r="J289" s="39" t="str">
        <f>IFERROR(VLOOKUP($B289,Impacts!$B$6:$T$54,9,FALSE)*'P3'!$C316,"")</f>
        <v/>
      </c>
      <c r="K289" s="39" t="str">
        <f>IFERROR(VLOOKUP($B289,Impacts!$B$6:$T$54,10,FALSE)*'P3'!$C316,"")</f>
        <v/>
      </c>
      <c r="L289" s="39" t="str">
        <f>IFERROR(VLOOKUP($B289,Impacts!$B$6:$T$54,11,FALSE)*'P3'!$C316,"")</f>
        <v/>
      </c>
      <c r="M289" s="39" t="str">
        <f>IFERROR(VLOOKUP($B289,Impacts!$B$6:$T$54,12,FALSE)*'P3'!$C316,"")</f>
        <v/>
      </c>
      <c r="N289" s="39" t="str">
        <f>IFERROR(VLOOKUP($B289,Impacts!$B$6:$T$54,13,FALSE)*'P3'!$C316,"")</f>
        <v/>
      </c>
      <c r="O289" s="39" t="str">
        <f>IFERROR(VLOOKUP($B289,Impacts!$B$6:$T$54,14,FALSE)*'P3'!$C316,"")</f>
        <v/>
      </c>
      <c r="P289" s="39" t="str">
        <f>IFERROR(VLOOKUP($B289,Impacts!$B$6:$T$54,15,FALSE)*'P3'!$C316,"")</f>
        <v/>
      </c>
      <c r="Q289" s="39" t="str">
        <f>IFERROR(VLOOKUP($B289,Impacts!$B$6:$T$54,16,FALSE)*'P3'!$C316,"")</f>
        <v/>
      </c>
      <c r="R289" s="39" t="str">
        <f>IFERROR(VLOOKUP($B289,Impacts!$B$6:$T$54,17,FALSE)*'P3'!$C316,"")</f>
        <v/>
      </c>
      <c r="S289" s="39" t="str">
        <f>IFERROR(VLOOKUP($B289,Impacts!$B$6:$T$54,18,FALSE)*'P3'!$C316,"")</f>
        <v/>
      </c>
      <c r="T289" s="39" t="str">
        <f>IFERROR(VLOOKUP($B289,Impacts!$B$6:$T$54,19,FALSE)*'P3'!$C316,"")</f>
        <v/>
      </c>
    </row>
    <row r="290" spans="2:20" hidden="1">
      <c r="B290" s="12" t="str">
        <f>'P3'!B317</f>
        <v>----</v>
      </c>
      <c r="C290" s="39" t="str">
        <f>IFERROR(VLOOKUP($B290,Impacts!$B$6:$T$54,2,FALSE)*'P3'!$C317,"")</f>
        <v/>
      </c>
      <c r="D290" s="39" t="str">
        <f>IFERROR(VLOOKUP($B290,Impacts!$B$6:$T$54,3,FALSE)*'P3'!$C317,"")</f>
        <v/>
      </c>
      <c r="E290" s="39" t="str">
        <f>IFERROR(VLOOKUP($B290,Impacts!$B$6:$T$54,4,FALSE)*'P3'!$C317,"")</f>
        <v/>
      </c>
      <c r="F290" s="39" t="str">
        <f>IFERROR(VLOOKUP($B290,Impacts!$B$6:$T$54,5,FALSE)*'P3'!$C317,"")</f>
        <v/>
      </c>
      <c r="G290" s="39" t="str">
        <f>IFERROR(VLOOKUP($B290,Impacts!$B$6:$T$54,6,FALSE)*'P3'!$C317,"")</f>
        <v/>
      </c>
      <c r="H290" s="39" t="str">
        <f>IFERROR(VLOOKUP($B290,Impacts!$B$6:$T$54,7,FALSE)*'P3'!$C317,"")</f>
        <v/>
      </c>
      <c r="I290" s="39" t="str">
        <f>IFERROR(VLOOKUP($B290,Impacts!$B$6:$T$54,8,FALSE)*'P3'!$C317,"")</f>
        <v/>
      </c>
      <c r="J290" s="39" t="str">
        <f>IFERROR(VLOOKUP($B290,Impacts!$B$6:$T$54,9,FALSE)*'P3'!$C317,"")</f>
        <v/>
      </c>
      <c r="K290" s="39" t="str">
        <f>IFERROR(VLOOKUP($B290,Impacts!$B$6:$T$54,10,FALSE)*'P3'!$C317,"")</f>
        <v/>
      </c>
      <c r="L290" s="39" t="str">
        <f>IFERROR(VLOOKUP($B290,Impacts!$B$6:$T$54,11,FALSE)*'P3'!$C317,"")</f>
        <v/>
      </c>
      <c r="M290" s="39" t="str">
        <f>IFERROR(VLOOKUP($B290,Impacts!$B$6:$T$54,12,FALSE)*'P3'!$C317,"")</f>
        <v/>
      </c>
      <c r="N290" s="39" t="str">
        <f>IFERROR(VLOOKUP($B290,Impacts!$B$6:$T$54,13,FALSE)*'P3'!$C317,"")</f>
        <v/>
      </c>
      <c r="O290" s="39" t="str">
        <f>IFERROR(VLOOKUP($B290,Impacts!$B$6:$T$54,14,FALSE)*'P3'!$C317,"")</f>
        <v/>
      </c>
      <c r="P290" s="39" t="str">
        <f>IFERROR(VLOOKUP($B290,Impacts!$B$6:$T$54,15,FALSE)*'P3'!$C317,"")</f>
        <v/>
      </c>
      <c r="Q290" s="39" t="str">
        <f>IFERROR(VLOOKUP($B290,Impacts!$B$6:$T$54,16,FALSE)*'P3'!$C317,"")</f>
        <v/>
      </c>
      <c r="R290" s="39" t="str">
        <f>IFERROR(VLOOKUP($B290,Impacts!$B$6:$T$54,17,FALSE)*'P3'!$C317,"")</f>
        <v/>
      </c>
      <c r="S290" s="39" t="str">
        <f>IFERROR(VLOOKUP($B290,Impacts!$B$6:$T$54,18,FALSE)*'P3'!$C317,"")</f>
        <v/>
      </c>
      <c r="T290" s="39" t="str">
        <f>IFERROR(VLOOKUP($B290,Impacts!$B$6:$T$54,19,FALSE)*'P3'!$C317,"")</f>
        <v/>
      </c>
    </row>
    <row r="291" spans="2:20">
      <c r="B291" s="76" t="s">
        <v>49</v>
      </c>
      <c r="C291" s="77">
        <f>SUM(C200:C290)</f>
        <v>3.1764420461990765E-3</v>
      </c>
      <c r="D291" s="77">
        <f t="shared" ref="D291" si="2">SUM(D200:D290)</f>
        <v>0.36589845546036381</v>
      </c>
      <c r="E291" s="77">
        <f t="shared" ref="E291" si="3">SUM(E200:E290)</f>
        <v>0.10421008751150669</v>
      </c>
      <c r="F291" s="77">
        <f t="shared" ref="F291" si="4">SUM(F200:F290)</f>
        <v>6.6223671373292505E-4</v>
      </c>
      <c r="G291" s="77">
        <f t="shared" ref="G291" si="5">SUM(G200:G290)</f>
        <v>1.5224166469107216</v>
      </c>
      <c r="H291" s="77">
        <f t="shared" ref="H291" si="6">SUM(H200:H290)</f>
        <v>9.8094455258442959E-2</v>
      </c>
      <c r="I291" s="77">
        <f t="shared" ref="I291" si="7">SUM(I200:I290)</f>
        <v>1.7816978439736575</v>
      </c>
      <c r="J291" s="77">
        <f t="shared" ref="J291" si="8">SUM(J200:J290)</f>
        <v>0.14644831892860821</v>
      </c>
      <c r="K291" s="77">
        <f t="shared" ref="K291" si="9">SUM(K200:K290)</f>
        <v>2.2043472401020892E-2</v>
      </c>
      <c r="L291" s="77">
        <f t="shared" ref="L291" si="10">SUM(L200:L290)</f>
        <v>0.13422555108430873</v>
      </c>
      <c r="M291" s="77">
        <f t="shared" ref="M291" si="11">SUM(M200:M290)</f>
        <v>7.2863384397988629E-5</v>
      </c>
      <c r="N291" s="77">
        <f t="shared" ref="N291" si="12">SUM(N200:N290)</f>
        <v>4.9512209192802562E-3</v>
      </c>
      <c r="O291" s="77">
        <f t="shared" ref="O291" si="13">SUM(O200:O290)</f>
        <v>3.7337001783351916E-3</v>
      </c>
      <c r="P291" s="77">
        <f t="shared" ref="P291" si="14">SUM(P200:P290)</f>
        <v>3.772800289591708E-3</v>
      </c>
      <c r="Q291" s="77">
        <f t="shared" ref="Q291" si="15">SUM(Q200:Q290)</f>
        <v>1.511246820765436E-6</v>
      </c>
      <c r="R291" s="77">
        <f t="shared" ref="R291" si="16">SUM(R200:R290)</f>
        <v>5.9403546438391358E-3</v>
      </c>
      <c r="S291" s="77">
        <f t="shared" ref="S291" si="17">SUM(S200:S290)</f>
        <v>6.450386855642452</v>
      </c>
      <c r="T291" s="78">
        <f t="shared" ref="T291" si="18">SUM(T200:T290)</f>
        <v>3.9238833627628207E-2</v>
      </c>
    </row>
  </sheetData>
  <pageMargins left="0.7" right="0.7" top="0.75" bottom="0.75" header="0.3" footer="0.3"/>
  <pageSetup orientation="portrait" r:id="rId1"/>
  <ignoredErrors>
    <ignoredError sqref="B200:B290 C199 B194 C102:C194 C5:P67 Q5:T67 C200:C291" calculatedColumn="1"/>
  </ignoredErrors>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241A0-396A-4C68-A759-27BE34491D0D}">
  <dimension ref="A1"/>
  <sheetViews>
    <sheetView workbookViewId="0">
      <selection activeCell="L36" sqref="L36"/>
    </sheetView>
  </sheetViews>
  <sheetFormatPr baseColWidth="10" defaultColWidth="11.42578125" defaultRowHeight="16.5"/>
  <cols>
    <col min="1" max="16384" width="11.42578125" style="68"/>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DDC49-1CC4-4557-87B9-94AC5149B1DE}">
  <sheetPr codeName="Hoja3"/>
  <dimension ref="A1:Z115"/>
  <sheetViews>
    <sheetView zoomScale="85" zoomScaleNormal="85" workbookViewId="0">
      <selection activeCell="F16" sqref="F16"/>
    </sheetView>
  </sheetViews>
  <sheetFormatPr baseColWidth="10" defaultColWidth="11.42578125" defaultRowHeight="15"/>
  <cols>
    <col min="1" max="1" width="18.42578125" style="92" customWidth="1"/>
    <col min="2" max="2" width="41.85546875" style="92" bestFit="1" customWidth="1"/>
    <col min="3" max="3" width="15" style="92" bestFit="1" customWidth="1"/>
    <col min="4" max="4" width="12" style="92" bestFit="1" customWidth="1"/>
    <col min="5" max="5" width="14" style="92" customWidth="1"/>
    <col min="6" max="6" width="14.28515625" style="92" customWidth="1"/>
    <col min="7" max="7" width="12" style="92" bestFit="1" customWidth="1"/>
    <col min="8" max="8" width="14.42578125" style="92" customWidth="1"/>
    <col min="9" max="9" width="15.42578125" style="92" customWidth="1"/>
    <col min="10" max="10" width="11.140625" style="92" bestFit="1" customWidth="1"/>
    <col min="11" max="11" width="14.28515625" style="92" bestFit="1" customWidth="1"/>
    <col min="12" max="12" width="15" style="92" customWidth="1"/>
    <col min="13" max="13" width="16.28515625" style="92" customWidth="1"/>
    <col min="14" max="14" width="12.28515625" style="92" bestFit="1" customWidth="1"/>
    <col min="15" max="15" width="15.140625" style="92" customWidth="1"/>
    <col min="16" max="16" width="14.28515625" style="92" customWidth="1"/>
    <col min="17" max="17" width="15.28515625" style="92" customWidth="1"/>
    <col min="18" max="18" width="14.7109375" style="92" customWidth="1"/>
    <col min="19" max="19" width="13.85546875" style="92" customWidth="1"/>
    <col min="20" max="20" width="15.7109375" style="92" bestFit="1" customWidth="1"/>
    <col min="21" max="21" width="145.85546875" style="92" bestFit="1" customWidth="1"/>
    <col min="22" max="22" width="11.42578125" style="92"/>
    <col min="23" max="23" width="30.85546875" style="92" customWidth="1"/>
    <col min="24" max="26" width="11" style="92" bestFit="1" customWidth="1"/>
    <col min="27" max="16384" width="11.42578125" style="92"/>
  </cols>
  <sheetData>
    <row r="1" spans="1:26">
      <c r="A1" s="90"/>
      <c r="B1" s="91"/>
      <c r="C1" s="90"/>
      <c r="D1" s="90"/>
      <c r="E1" s="90"/>
      <c r="F1" s="90"/>
      <c r="G1" s="90"/>
      <c r="H1" s="90"/>
      <c r="I1" s="90"/>
      <c r="J1" s="90"/>
      <c r="K1" s="90"/>
      <c r="L1" s="90"/>
      <c r="M1" s="90"/>
      <c r="N1" s="90"/>
      <c r="O1" s="90"/>
      <c r="P1" s="90"/>
      <c r="Q1" s="90"/>
      <c r="R1" s="90"/>
      <c r="S1" s="90"/>
      <c r="T1" s="90"/>
      <c r="U1" s="90"/>
      <c r="V1" s="90"/>
      <c r="W1" s="90"/>
      <c r="X1" s="90"/>
      <c r="Y1" s="90"/>
      <c r="Z1" s="90"/>
    </row>
    <row r="2" spans="1:26">
      <c r="A2" s="90"/>
      <c r="B2" s="90"/>
      <c r="C2" s="90"/>
      <c r="D2" s="90"/>
      <c r="E2" s="90"/>
      <c r="F2" s="90"/>
      <c r="G2" s="90"/>
      <c r="H2" s="90"/>
      <c r="I2" s="90"/>
      <c r="J2" s="90"/>
      <c r="K2" s="90"/>
      <c r="L2" s="90"/>
      <c r="M2" s="90"/>
      <c r="N2" s="90"/>
      <c r="O2" s="90"/>
      <c r="P2" s="90"/>
      <c r="Q2" s="90"/>
      <c r="R2" s="90"/>
      <c r="S2" s="90"/>
      <c r="T2" s="90"/>
      <c r="U2" s="90"/>
      <c r="V2" s="90"/>
      <c r="W2" s="90"/>
      <c r="X2" s="90"/>
      <c r="Y2" s="90"/>
      <c r="Z2" s="90"/>
    </row>
    <row r="3" spans="1:26" ht="22.5">
      <c r="A3" s="90"/>
      <c r="B3" s="93" t="s">
        <v>102</v>
      </c>
      <c r="C3" s="90"/>
      <c r="D3" s="90"/>
      <c r="E3" s="90"/>
      <c r="F3" s="90"/>
      <c r="G3" s="90"/>
      <c r="H3" s="90"/>
      <c r="I3" s="90"/>
      <c r="J3" s="90"/>
      <c r="K3" s="90"/>
      <c r="L3" s="90"/>
      <c r="M3" s="90"/>
      <c r="N3" s="90"/>
      <c r="O3" s="90"/>
      <c r="P3" s="90"/>
      <c r="Q3" s="90"/>
      <c r="R3" s="90"/>
      <c r="S3" s="90"/>
      <c r="T3" s="90"/>
      <c r="U3" s="90"/>
      <c r="V3" s="90"/>
      <c r="W3" s="90"/>
      <c r="X3" s="90"/>
      <c r="Y3" s="90"/>
      <c r="Z3" s="90"/>
    </row>
    <row r="4" spans="1:26" ht="57">
      <c r="A4" s="90"/>
      <c r="B4" s="94" t="s">
        <v>103</v>
      </c>
      <c r="C4" s="95" t="s">
        <v>72</v>
      </c>
      <c r="D4" s="95" t="s">
        <v>73</v>
      </c>
      <c r="E4" s="95" t="s">
        <v>74</v>
      </c>
      <c r="F4" s="95" t="s">
        <v>75</v>
      </c>
      <c r="G4" s="95" t="s">
        <v>76</v>
      </c>
      <c r="H4" s="95" t="s">
        <v>77</v>
      </c>
      <c r="I4" s="95" t="s">
        <v>78</v>
      </c>
      <c r="J4" s="95" t="s">
        <v>79</v>
      </c>
      <c r="K4" s="95" t="s">
        <v>80</v>
      </c>
      <c r="L4" s="95" t="s">
        <v>81</v>
      </c>
      <c r="M4" s="95" t="s">
        <v>82</v>
      </c>
      <c r="N4" s="95" t="s">
        <v>83</v>
      </c>
      <c r="O4" s="95" t="s">
        <v>84</v>
      </c>
      <c r="P4" s="95" t="s">
        <v>85</v>
      </c>
      <c r="Q4" s="95" t="s">
        <v>86</v>
      </c>
      <c r="R4" s="95" t="s">
        <v>87</v>
      </c>
      <c r="S4" s="95" t="s">
        <v>88</v>
      </c>
      <c r="T4" s="95" t="s">
        <v>17</v>
      </c>
      <c r="U4" s="96" t="s">
        <v>104</v>
      </c>
      <c r="V4" s="90"/>
      <c r="W4" s="90"/>
      <c r="X4" s="90"/>
      <c r="Y4" s="90"/>
      <c r="Z4" s="90"/>
    </row>
    <row r="5" spans="1:26">
      <c r="A5" s="106">
        <v>1</v>
      </c>
      <c r="B5" s="97" t="s">
        <v>105</v>
      </c>
      <c r="C5" s="98" t="s">
        <v>89</v>
      </c>
      <c r="D5" s="98" t="s">
        <v>90</v>
      </c>
      <c r="E5" s="98" t="s">
        <v>91</v>
      </c>
      <c r="F5" s="98" t="s">
        <v>92</v>
      </c>
      <c r="G5" s="98" t="s">
        <v>93</v>
      </c>
      <c r="H5" s="98" t="s">
        <v>91</v>
      </c>
      <c r="I5" s="98" t="s">
        <v>91</v>
      </c>
      <c r="J5" s="98" t="s">
        <v>94</v>
      </c>
      <c r="K5" s="98" t="s">
        <v>95</v>
      </c>
      <c r="L5" s="98" t="s">
        <v>91</v>
      </c>
      <c r="M5" s="98" t="s">
        <v>96</v>
      </c>
      <c r="N5" s="98" t="s">
        <v>97</v>
      </c>
      <c r="O5" s="98" t="s">
        <v>98</v>
      </c>
      <c r="P5" s="98" t="s">
        <v>98</v>
      </c>
      <c r="Q5" s="98" t="s">
        <v>99</v>
      </c>
      <c r="R5" s="98" t="s">
        <v>100</v>
      </c>
      <c r="S5" s="98" t="s">
        <v>91</v>
      </c>
      <c r="T5" s="98" t="s">
        <v>101</v>
      </c>
      <c r="U5" s="99"/>
      <c r="V5" s="90"/>
      <c r="W5" s="90"/>
      <c r="X5" s="90"/>
      <c r="Y5" s="90"/>
      <c r="Z5" s="90"/>
    </row>
    <row r="6" spans="1:26">
      <c r="A6" s="106">
        <v>2</v>
      </c>
      <c r="B6" s="100" t="s">
        <v>39</v>
      </c>
      <c r="C6" s="100" t="s">
        <v>39</v>
      </c>
      <c r="D6" s="100" t="s">
        <v>39</v>
      </c>
      <c r="E6" s="100" t="s">
        <v>39</v>
      </c>
      <c r="F6" s="100" t="s">
        <v>39</v>
      </c>
      <c r="G6" s="100" t="s">
        <v>39</v>
      </c>
      <c r="H6" s="100" t="s">
        <v>39</v>
      </c>
      <c r="I6" s="100" t="s">
        <v>39</v>
      </c>
      <c r="J6" s="100" t="s">
        <v>39</v>
      </c>
      <c r="K6" s="100" t="s">
        <v>39</v>
      </c>
      <c r="L6" s="100" t="s">
        <v>39</v>
      </c>
      <c r="M6" s="100" t="s">
        <v>39</v>
      </c>
      <c r="N6" s="100" t="s">
        <v>39</v>
      </c>
      <c r="O6" s="100" t="s">
        <v>39</v>
      </c>
      <c r="P6" s="100" t="s">
        <v>39</v>
      </c>
      <c r="Q6" s="100" t="s">
        <v>39</v>
      </c>
      <c r="R6" s="100" t="s">
        <v>39</v>
      </c>
      <c r="S6" s="100" t="s">
        <v>39</v>
      </c>
      <c r="T6" s="100" t="s">
        <v>39</v>
      </c>
      <c r="U6" s="100" t="s">
        <v>39</v>
      </c>
      <c r="V6" s="90"/>
      <c r="W6" s="90"/>
      <c r="X6" s="90"/>
      <c r="Y6" s="90"/>
      <c r="Z6" s="90"/>
    </row>
    <row r="7" spans="1:26">
      <c r="A7" s="106">
        <v>3</v>
      </c>
      <c r="B7" s="101" t="s">
        <v>106</v>
      </c>
      <c r="C7" s="102">
        <v>6.2438250448292292E-4</v>
      </c>
      <c r="D7" s="102">
        <v>6.3186980293800002E-2</v>
      </c>
      <c r="E7" s="102">
        <v>3.5043975787542529E-2</v>
      </c>
      <c r="F7" s="102">
        <v>1.3504996468642903E-4</v>
      </c>
      <c r="G7" s="102">
        <v>0.24661213017511255</v>
      </c>
      <c r="H7" s="102">
        <v>3.3879216424538658E-2</v>
      </c>
      <c r="I7" s="102">
        <v>0.6172604302614908</v>
      </c>
      <c r="J7" s="102">
        <v>2.7249202752586243E-2</v>
      </c>
      <c r="K7" s="102">
        <v>7.3341858923711848E-3</v>
      </c>
      <c r="L7" s="102">
        <v>4.5680943516802137E-2</v>
      </c>
      <c r="M7" s="102">
        <v>9.4253567634227139E-6</v>
      </c>
      <c r="N7" s="102">
        <v>2.7294725641954787E-3</v>
      </c>
      <c r="O7" s="102">
        <v>8.0463190586829041E-4</v>
      </c>
      <c r="P7" s="102">
        <v>8.1476249522212125E-4</v>
      </c>
      <c r="Q7" s="102">
        <v>1.0816184068706793E-7</v>
      </c>
      <c r="R7" s="102">
        <v>1.2240385619766247E-3</v>
      </c>
      <c r="S7" s="102">
        <v>3.0125398899767726</v>
      </c>
      <c r="T7" s="102">
        <v>2.0044923739999587E-3</v>
      </c>
      <c r="U7" s="101" t="s">
        <v>107</v>
      </c>
      <c r="V7" s="90"/>
      <c r="W7" s="90"/>
      <c r="X7" s="90"/>
      <c r="Y7" s="90"/>
      <c r="Z7" s="90"/>
    </row>
    <row r="8" spans="1:26">
      <c r="A8" s="106">
        <v>4</v>
      </c>
      <c r="B8" s="101" t="s">
        <v>44</v>
      </c>
      <c r="C8" s="102">
        <v>2.0917598797771343E-3</v>
      </c>
      <c r="D8" s="102">
        <v>0.2097635818612</v>
      </c>
      <c r="E8" s="102">
        <v>0.12746021815851041</v>
      </c>
      <c r="F8" s="102">
        <v>4.4313558462155613E-4</v>
      </c>
      <c r="G8" s="102">
        <v>0.84470964821022931</v>
      </c>
      <c r="H8" s="102">
        <v>0.12215821963164214</v>
      </c>
      <c r="I8" s="102">
        <v>2.1681073482952877</v>
      </c>
      <c r="J8" s="102">
        <v>7.2274365581807248E-2</v>
      </c>
      <c r="K8" s="102">
        <v>2.7315720207943133E-2</v>
      </c>
      <c r="L8" s="102">
        <v>0.16514522769839748</v>
      </c>
      <c r="M8" s="102">
        <v>4.3965623180518172E-5</v>
      </c>
      <c r="N8" s="102">
        <v>9.5718111004955211E-3</v>
      </c>
      <c r="O8" s="102">
        <v>2.4473469724242934E-3</v>
      </c>
      <c r="P8" s="102">
        <v>2.4833182569752076E-3</v>
      </c>
      <c r="Q8" s="102">
        <v>7.5297055664607878E-7</v>
      </c>
      <c r="R8" s="102">
        <v>3.9977497150769752E-3</v>
      </c>
      <c r="S8" s="102">
        <v>9.9694262472062789</v>
      </c>
      <c r="T8" s="102">
        <v>1.7737443660000018E-2</v>
      </c>
      <c r="U8" s="101" t="s">
        <v>108</v>
      </c>
      <c r="V8" s="90"/>
      <c r="W8" s="90"/>
      <c r="X8" s="90"/>
      <c r="Y8" s="90"/>
      <c r="Z8" s="90"/>
    </row>
    <row r="9" spans="1:26">
      <c r="A9" s="106">
        <v>5</v>
      </c>
      <c r="B9" s="101" t="s">
        <v>109</v>
      </c>
      <c r="C9" s="102">
        <v>2.8651156874266088E-3</v>
      </c>
      <c r="D9" s="102">
        <v>0.32487901865579999</v>
      </c>
      <c r="E9" s="102">
        <v>6.944453029502641E-2</v>
      </c>
      <c r="F9" s="102">
        <v>6.1589274084974249E-4</v>
      </c>
      <c r="G9" s="102">
        <v>1.2964384230108483</v>
      </c>
      <c r="H9" s="102">
        <v>8.7259926933439244E-2</v>
      </c>
      <c r="I9" s="102">
        <v>1.5861650485960506</v>
      </c>
      <c r="J9" s="102">
        <v>0.14545586934742344</v>
      </c>
      <c r="K9" s="102">
        <v>2.1634801881992689E-2</v>
      </c>
      <c r="L9" s="102">
        <v>9.1697327284984614E-2</v>
      </c>
      <c r="M9" s="102">
        <v>6.9923609643132907E-5</v>
      </c>
      <c r="N9" s="102">
        <v>4.3838054313986539E-3</v>
      </c>
      <c r="O9" s="102">
        <v>3.3987690057221895E-3</v>
      </c>
      <c r="P9" s="102">
        <v>3.4331712588650609E-3</v>
      </c>
      <c r="Q9" s="102">
        <v>1.4096302388474751E-6</v>
      </c>
      <c r="R9" s="102">
        <v>4.9969494492908221E-3</v>
      </c>
      <c r="S9" s="102">
        <v>5.5643009014721958</v>
      </c>
      <c r="T9" s="102">
        <v>3.4845780332998934E-2</v>
      </c>
      <c r="U9" s="101" t="s">
        <v>110</v>
      </c>
      <c r="V9" s="90"/>
      <c r="W9" s="90"/>
      <c r="X9" s="90"/>
      <c r="Y9" s="90"/>
      <c r="Z9" s="90"/>
    </row>
    <row r="10" spans="1:26">
      <c r="A10" s="106">
        <v>6</v>
      </c>
      <c r="B10" s="101" t="s">
        <v>42</v>
      </c>
      <c r="C10" s="102">
        <v>8.1112564191449504E-3</v>
      </c>
      <c r="D10" s="102">
        <v>1.7961765906823919</v>
      </c>
      <c r="E10" s="102">
        <v>8.3162550366643009E-2</v>
      </c>
      <c r="F10" s="102">
        <v>1.0412813185538983E-3</v>
      </c>
      <c r="G10" s="102">
        <v>4.6450856058483927</v>
      </c>
      <c r="H10" s="102">
        <v>0.14145802851620859</v>
      </c>
      <c r="I10" s="102">
        <v>2.5807951137056193</v>
      </c>
      <c r="J10" s="102">
        <v>0.16954731754151789</v>
      </c>
      <c r="K10" s="102">
        <v>1.997546658575201E-2</v>
      </c>
      <c r="L10" s="102">
        <v>0.11907583005763415</v>
      </c>
      <c r="M10" s="102">
        <v>9.6711244286283604E-4</v>
      </c>
      <c r="N10" s="102">
        <v>8.2559685060876777E-3</v>
      </c>
      <c r="O10" s="102">
        <v>1.3638577864161294E-2</v>
      </c>
      <c r="P10" s="102">
        <v>1.3958997321167304E-2</v>
      </c>
      <c r="Q10" s="102">
        <v>8.6871927141602019E-6</v>
      </c>
      <c r="R10" s="102">
        <v>1.934247575310612E-2</v>
      </c>
      <c r="S10" s="102">
        <v>8.5161026693039421</v>
      </c>
      <c r="T10" s="102">
        <v>3.6711260431028597E-2</v>
      </c>
      <c r="U10" s="101" t="s">
        <v>111</v>
      </c>
      <c r="V10" s="90"/>
      <c r="W10" s="90"/>
      <c r="X10" s="90"/>
      <c r="Y10" s="90"/>
      <c r="Z10" s="90"/>
    </row>
    <row r="11" spans="1:26">
      <c r="A11" s="106">
        <v>7</v>
      </c>
      <c r="B11" s="101" t="s">
        <v>40</v>
      </c>
      <c r="C11" s="102">
        <v>1.0860109085457245E-2</v>
      </c>
      <c r="D11" s="102">
        <v>2.8968161648462001</v>
      </c>
      <c r="E11" s="102">
        <v>4.3606382193133696E-2</v>
      </c>
      <c r="F11" s="102">
        <v>3.4184933973018721E-4</v>
      </c>
      <c r="G11" s="102">
        <v>9.0846158703226472</v>
      </c>
      <c r="H11" s="102">
        <v>0.18715162109513228</v>
      </c>
      <c r="I11" s="102">
        <v>0.98258100967105044</v>
      </c>
      <c r="J11" s="102">
        <v>3.1817705158204979E-3</v>
      </c>
      <c r="K11" s="102">
        <v>3.860674577728593E-3</v>
      </c>
      <c r="L11" s="102">
        <v>5.9526635948527529E-2</v>
      </c>
      <c r="M11" s="102">
        <v>5.2164422501211922E-4</v>
      </c>
      <c r="N11" s="102">
        <v>1.1452655022257312E-3</v>
      </c>
      <c r="O11" s="102">
        <v>1.8002565841454408E-2</v>
      </c>
      <c r="P11" s="102">
        <v>1.9701242441542546E-2</v>
      </c>
      <c r="Q11" s="102">
        <v>7.6063570569741109E-8</v>
      </c>
      <c r="R11" s="102">
        <v>3.4802806916485823E-2</v>
      </c>
      <c r="S11" s="102">
        <v>1.8676976933667653</v>
      </c>
      <c r="T11" s="102">
        <v>3.3531506315199973E-2</v>
      </c>
      <c r="U11" s="101" t="s">
        <v>112</v>
      </c>
      <c r="V11" s="90"/>
      <c r="W11" s="90"/>
      <c r="X11" s="90"/>
      <c r="Y11" s="90"/>
      <c r="Z11" s="90"/>
    </row>
    <row r="12" spans="1:26">
      <c r="A12" s="106">
        <v>8</v>
      </c>
      <c r="B12" s="101" t="s">
        <v>29</v>
      </c>
      <c r="C12" s="102">
        <v>2.6069454859237993E-3</v>
      </c>
      <c r="D12" s="102">
        <v>0.13058265290910001</v>
      </c>
      <c r="E12" s="102">
        <v>3.6155507810011825E-2</v>
      </c>
      <c r="F12" s="102">
        <v>2.10539625134385E-4</v>
      </c>
      <c r="G12" s="102">
        <v>0.68521992979295654</v>
      </c>
      <c r="H12" s="102">
        <v>2.9605310399177614E-2</v>
      </c>
      <c r="I12" s="102">
        <v>1.3027989696365112</v>
      </c>
      <c r="J12" s="102">
        <v>1.8095600776980861E-2</v>
      </c>
      <c r="K12" s="102">
        <v>1.0628324962362468</v>
      </c>
      <c r="L12" s="102">
        <v>3.209472375827041E-2</v>
      </c>
      <c r="M12" s="102">
        <v>1.3905502072930316E-3</v>
      </c>
      <c r="N12" s="102">
        <v>3.1622020514463609E-3</v>
      </c>
      <c r="O12" s="102">
        <v>3.4121270548351729E-3</v>
      </c>
      <c r="P12" s="102">
        <v>3.5407734801445245E-3</v>
      </c>
      <c r="Q12" s="102">
        <v>6.4062106574052381E-6</v>
      </c>
      <c r="R12" s="102">
        <v>8.0553192625791147E-3</v>
      </c>
      <c r="S12" s="102">
        <v>2.9172436018970007</v>
      </c>
      <c r="T12" s="102">
        <v>0.10660168076999992</v>
      </c>
      <c r="U12" s="101" t="s">
        <v>113</v>
      </c>
      <c r="V12" s="90"/>
      <c r="W12" s="90"/>
      <c r="X12" s="90"/>
      <c r="Y12" s="90"/>
      <c r="Z12" s="90"/>
    </row>
    <row r="13" spans="1:26">
      <c r="A13" s="106">
        <v>9</v>
      </c>
      <c r="B13" s="101" t="s">
        <v>15</v>
      </c>
      <c r="C13" s="103">
        <v>2.8302396252042499E-4</v>
      </c>
      <c r="D13" s="103">
        <v>3.7290397095057999E-2</v>
      </c>
      <c r="E13" s="103">
        <v>3.1605052014982073E-2</v>
      </c>
      <c r="F13" s="103">
        <v>4.2130884439256863E-5</v>
      </c>
      <c r="G13" s="103">
        <v>0.20543474899988487</v>
      </c>
      <c r="H13" s="103">
        <v>9.8495712045488289E-3</v>
      </c>
      <c r="I13" s="103">
        <v>0.17775708670691531</v>
      </c>
      <c r="J13" s="103">
        <v>9.0222689198616668E-4</v>
      </c>
      <c r="K13" s="103">
        <v>3.7151865366200152E-4</v>
      </c>
      <c r="L13" s="103">
        <v>3.866202163574918E-2</v>
      </c>
      <c r="M13" s="103">
        <v>2.6725225044142937E-6</v>
      </c>
      <c r="N13" s="103">
        <v>5.1583226171054747E-4</v>
      </c>
      <c r="O13" s="103">
        <v>3.0448288419363824E-4</v>
      </c>
      <c r="P13" s="103">
        <v>3.0875366429695196E-4</v>
      </c>
      <c r="Q13" s="103">
        <v>9.2378710834509912E-8</v>
      </c>
      <c r="R13" s="103">
        <v>8.5764108595301253E-4</v>
      </c>
      <c r="S13" s="103">
        <v>0.80553268560932401</v>
      </c>
      <c r="T13" s="103">
        <v>3.9936848132993367E-3</v>
      </c>
      <c r="U13" s="101" t="s">
        <v>114</v>
      </c>
      <c r="V13" s="90"/>
      <c r="W13" s="90"/>
      <c r="X13" s="90"/>
      <c r="Y13" s="90"/>
      <c r="Z13" s="90"/>
    </row>
    <row r="14" spans="1:26">
      <c r="A14" s="106">
        <v>10</v>
      </c>
      <c r="B14" s="101" t="s">
        <v>115</v>
      </c>
      <c r="C14" s="103">
        <v>2.3700007708145148E-4</v>
      </c>
      <c r="D14" s="103">
        <v>3.3722151197971999E-2</v>
      </c>
      <c r="E14" s="103">
        <v>6.0185152098315726E-3</v>
      </c>
      <c r="F14" s="103">
        <v>3.1677478362423446E-5</v>
      </c>
      <c r="G14" s="103">
        <v>0.1866515610531127</v>
      </c>
      <c r="H14" s="103">
        <v>5.8569769922093267E-3</v>
      </c>
      <c r="I14" s="103">
        <v>7.7909772493727714E-2</v>
      </c>
      <c r="J14" s="103">
        <v>5.3009217373666321E-4</v>
      </c>
      <c r="K14" s="103">
        <v>2.5227522466124045E-4</v>
      </c>
      <c r="L14" s="103">
        <v>7.5913390590118092E-3</v>
      </c>
      <c r="M14" s="103">
        <v>2.1921840597138813E-6</v>
      </c>
      <c r="N14" s="103">
        <v>1.9735657938983441E-4</v>
      </c>
      <c r="O14" s="103">
        <v>2.6745932077495705E-4</v>
      </c>
      <c r="P14" s="103">
        <v>2.7108940769917235E-4</v>
      </c>
      <c r="Q14" s="103">
        <v>8.2894510561647428E-8</v>
      </c>
      <c r="R14" s="103">
        <v>7.2153599564505147E-4</v>
      </c>
      <c r="S14" s="103">
        <v>0.21888354223794129</v>
      </c>
      <c r="T14" s="103">
        <v>3.6248093687000797E-3</v>
      </c>
      <c r="U14" s="104" t="s">
        <v>116</v>
      </c>
      <c r="V14" s="90"/>
      <c r="W14" s="90"/>
      <c r="X14" s="90"/>
      <c r="Y14" s="90"/>
      <c r="Z14" s="90"/>
    </row>
    <row r="15" spans="1:26">
      <c r="A15" s="106">
        <v>11</v>
      </c>
      <c r="B15" s="101" t="s">
        <v>117</v>
      </c>
      <c r="C15" s="103">
        <v>8.2624670024848519E-7</v>
      </c>
      <c r="D15" s="103">
        <v>8.0858827264599994E-5</v>
      </c>
      <c r="E15" s="103">
        <v>4.5145544120005314E-5</v>
      </c>
      <c r="F15" s="103">
        <v>1.3623889718084355E-7</v>
      </c>
      <c r="G15" s="103">
        <v>3.2126683743152447E-4</v>
      </c>
      <c r="H15" s="103">
        <v>3.9309946774334448E-5</v>
      </c>
      <c r="I15" s="103">
        <v>8.9195781623119773E-4</v>
      </c>
      <c r="J15" s="103">
        <v>2.1986454118290765E-5</v>
      </c>
      <c r="K15" s="103">
        <v>4.5729648774699056E-6</v>
      </c>
      <c r="L15" s="103">
        <v>5.9174171600139812E-5</v>
      </c>
      <c r="M15" s="103">
        <v>1.4091640727168487E-8</v>
      </c>
      <c r="N15" s="103">
        <v>3.7969918432963251E-6</v>
      </c>
      <c r="O15" s="103">
        <v>7.4708531638551424E-7</v>
      </c>
      <c r="P15" s="103">
        <v>7.5856919958731126E-7</v>
      </c>
      <c r="Q15" s="103">
        <v>3.0126383996825394E-10</v>
      </c>
      <c r="R15" s="103">
        <v>1.9677146674029469E-6</v>
      </c>
      <c r="S15" s="103">
        <v>4.5540554542407852E-3</v>
      </c>
      <c r="T15" s="103">
        <v>6.9840899154300024E-4</v>
      </c>
      <c r="U15" s="104" t="s">
        <v>118</v>
      </c>
      <c r="V15" s="90"/>
      <c r="W15" s="90"/>
      <c r="X15" s="90"/>
      <c r="Y15" s="90"/>
      <c r="Z15" s="90"/>
    </row>
    <row r="16" spans="1:26">
      <c r="A16" s="106">
        <v>12</v>
      </c>
      <c r="B16" s="101" t="s">
        <v>119</v>
      </c>
      <c r="C16" s="103">
        <v>9.3133121877675321E-2</v>
      </c>
      <c r="D16" s="103">
        <v>1.9105693094439999</v>
      </c>
      <c r="E16" s="103">
        <v>25.421844824299683</v>
      </c>
      <c r="F16" s="103">
        <v>3.0902159294681326E-2</v>
      </c>
      <c r="G16" s="103">
        <v>6.8585731420678053</v>
      </c>
      <c r="H16" s="103">
        <v>3.18809931238208</v>
      </c>
      <c r="I16" s="103">
        <v>394.91006017169161</v>
      </c>
      <c r="J16" s="103">
        <v>1.3673253750325454</v>
      </c>
      <c r="K16" s="103">
        <v>-7.8585869974621372E-2</v>
      </c>
      <c r="L16" s="103">
        <v>32.611267008266303</v>
      </c>
      <c r="M16" s="103">
        <v>1.0715055000076891E-3</v>
      </c>
      <c r="N16" s="103">
        <v>1.1997557192243047</v>
      </c>
      <c r="O16" s="103">
        <v>5.2091394187777765E-2</v>
      </c>
      <c r="P16" s="103">
        <v>5.301816266036076E-2</v>
      </c>
      <c r="Q16" s="103">
        <v>8.5845777490015751E-6</v>
      </c>
      <c r="R16" s="103">
        <v>0.28746853313391507</v>
      </c>
      <c r="S16" s="103">
        <v>2270.6792189844077</v>
      </c>
      <c r="T16" s="103">
        <v>0.21342304139001764</v>
      </c>
      <c r="U16" s="104" t="s">
        <v>120</v>
      </c>
      <c r="V16" s="90"/>
      <c r="W16" s="90"/>
      <c r="X16" s="90"/>
      <c r="Y16" s="90"/>
      <c r="Z16" s="90"/>
    </row>
    <row r="17" spans="1:26">
      <c r="A17" s="106">
        <v>13</v>
      </c>
      <c r="B17" s="101" t="s">
        <v>33</v>
      </c>
      <c r="C17" s="103">
        <v>5.2245550431052662E-4</v>
      </c>
      <c r="D17" s="103">
        <v>0.9667631293393798</v>
      </c>
      <c r="E17" s="103">
        <v>5.4425564315412241E-3</v>
      </c>
      <c r="F17" s="103">
        <v>2.1131898615652119E-5</v>
      </c>
      <c r="G17" s="103">
        <v>0.621812751682562</v>
      </c>
      <c r="H17" s="103">
        <v>1.7069838637247838E-2</v>
      </c>
      <c r="I17" s="103">
        <v>0.11926425070550739</v>
      </c>
      <c r="J17" s="103">
        <v>4.5020316145446609E-3</v>
      </c>
      <c r="K17" s="103">
        <v>1.838792336494225E-3</v>
      </c>
      <c r="L17" s="103">
        <v>8.0853281341836461E-3</v>
      </c>
      <c r="M17" s="103">
        <v>5.4185599713470572E-6</v>
      </c>
      <c r="N17" s="103">
        <v>6.7004821165625157E-4</v>
      </c>
      <c r="O17" s="103">
        <v>9.0031918728102317E-4</v>
      </c>
      <c r="P17" s="103">
        <v>1.0101186542041134E-3</v>
      </c>
      <c r="Q17" s="103">
        <v>3.5389479383926642E-7</v>
      </c>
      <c r="R17" s="103">
        <v>1.5876199884995797E-3</v>
      </c>
      <c r="S17" s="103">
        <v>0.2939359239362373</v>
      </c>
      <c r="T17" s="103">
        <v>4.9288477249997574E-4</v>
      </c>
      <c r="U17" s="104" t="s">
        <v>121</v>
      </c>
      <c r="V17" s="90"/>
      <c r="W17" s="90"/>
      <c r="X17" s="90"/>
      <c r="Y17" s="90"/>
      <c r="Z17" s="90"/>
    </row>
    <row r="18" spans="1:26">
      <c r="A18" s="106">
        <v>14</v>
      </c>
      <c r="B18" s="101" t="s">
        <v>122</v>
      </c>
      <c r="C18" s="103">
        <v>1.45323174202369E-3</v>
      </c>
      <c r="D18" s="103">
        <v>1.2837147213348401</v>
      </c>
      <c r="E18" s="103">
        <v>5.3871295446986725E-3</v>
      </c>
      <c r="F18" s="103">
        <v>3.2664936182171428E-5</v>
      </c>
      <c r="G18" s="103">
        <v>0.63499047186945057</v>
      </c>
      <c r="H18" s="103">
        <v>1.7404637711688844E-2</v>
      </c>
      <c r="I18" s="103">
        <v>0.17571537082999422</v>
      </c>
      <c r="J18" s="103">
        <v>3.3764267851316573E-2</v>
      </c>
      <c r="K18" s="103">
        <v>5.4613916924389225E-3</v>
      </c>
      <c r="L18" s="103">
        <v>9.6589743588801381E-3</v>
      </c>
      <c r="M18" s="103">
        <v>5.194297229502695E-6</v>
      </c>
      <c r="N18" s="103">
        <v>9.2224117831997063E-4</v>
      </c>
      <c r="O18" s="103">
        <v>2.440564705184447E-3</v>
      </c>
      <c r="P18" s="103">
        <v>2.6139602903223653E-3</v>
      </c>
      <c r="Q18" s="103">
        <v>1.054255744524084E-6</v>
      </c>
      <c r="R18" s="103">
        <v>4.2771248427917298E-3</v>
      </c>
      <c r="S18" s="103">
        <v>1.753595530086403</v>
      </c>
      <c r="T18" s="103">
        <v>9.0667296768000005E-3</v>
      </c>
      <c r="U18" s="104" t="s">
        <v>123</v>
      </c>
      <c r="V18" s="90"/>
      <c r="W18" s="90"/>
      <c r="X18" s="90"/>
      <c r="Y18" s="90"/>
      <c r="Z18" s="90"/>
    </row>
    <row r="19" spans="1:26">
      <c r="A19" s="106">
        <v>15</v>
      </c>
      <c r="B19" s="101" t="s">
        <v>124</v>
      </c>
      <c r="C19" s="103">
        <v>1.0959920936614252E-3</v>
      </c>
      <c r="D19" s="103">
        <v>0.57807114890280009</v>
      </c>
      <c r="E19" s="103">
        <v>3.1082708490930335E-2</v>
      </c>
      <c r="F19" s="103">
        <v>9.7644434585556742E-4</v>
      </c>
      <c r="G19" s="103">
        <v>0.45732050569650046</v>
      </c>
      <c r="H19" s="103">
        <v>7.0428090589226944E-2</v>
      </c>
      <c r="I19" s="103">
        <v>1.2356602714270108</v>
      </c>
      <c r="J19" s="103">
        <v>7.505840451587001E-3</v>
      </c>
      <c r="K19" s="103">
        <v>4.0492037454839553E-3</v>
      </c>
      <c r="L19" s="103">
        <v>4.3011005219810709E-2</v>
      </c>
      <c r="M19" s="103">
        <v>6.0789960085228329E-5</v>
      </c>
      <c r="N19" s="103">
        <v>5.1472508620620293E-4</v>
      </c>
      <c r="O19" s="103">
        <v>2.0335611975707429E-3</v>
      </c>
      <c r="P19" s="103">
        <v>2.056775909150519E-3</v>
      </c>
      <c r="Q19" s="103">
        <v>1.2345913882224193E-7</v>
      </c>
      <c r="R19" s="103">
        <v>3.4237118555560928E-3</v>
      </c>
      <c r="S19" s="103">
        <v>0.4411877690328897</v>
      </c>
      <c r="T19" s="103">
        <v>9.0873697799999657E-4</v>
      </c>
      <c r="U19" s="104" t="s">
        <v>125</v>
      </c>
      <c r="V19" s="90"/>
      <c r="W19" s="90"/>
      <c r="X19" s="90"/>
      <c r="Y19" s="90"/>
      <c r="Z19" s="90"/>
    </row>
    <row r="20" spans="1:26">
      <c r="A20" s="106">
        <v>16</v>
      </c>
      <c r="B20" s="101" t="s">
        <v>126</v>
      </c>
      <c r="C20" s="103">
        <v>1.7358808464281214E-5</v>
      </c>
      <c r="D20" s="103">
        <v>2.1324825186480006E-3</v>
      </c>
      <c r="E20" s="103">
        <v>3.7225296379330784E-3</v>
      </c>
      <c r="F20" s="103">
        <v>3.5412713348550568E-6</v>
      </c>
      <c r="G20" s="103">
        <v>8.1955258439851998E-3</v>
      </c>
      <c r="H20" s="103">
        <v>6.0781581496449997E-3</v>
      </c>
      <c r="I20" s="103">
        <v>2.019679004423984E-2</v>
      </c>
      <c r="J20" s="103">
        <v>3.9706334862429817E-4</v>
      </c>
      <c r="K20" s="103">
        <v>5.3201447972553505E-4</v>
      </c>
      <c r="L20" s="103">
        <v>4.6054657878123574E-3</v>
      </c>
      <c r="M20" s="103">
        <v>5.4226536472468964E-7</v>
      </c>
      <c r="N20" s="103">
        <v>2.4879477826841748E-4</v>
      </c>
      <c r="O20" s="103">
        <v>2.3617211512206256E-5</v>
      </c>
      <c r="P20" s="103">
        <v>2.4705016743307012E-5</v>
      </c>
      <c r="Q20" s="103">
        <v>3.2279246097753243E-9</v>
      </c>
      <c r="R20" s="103">
        <v>3.3675963185218939E-5</v>
      </c>
      <c r="S20" s="103">
        <v>0.11578887542638551</v>
      </c>
      <c r="T20" s="103">
        <v>9.183623980998912E-5</v>
      </c>
      <c r="U20" s="101" t="s">
        <v>127</v>
      </c>
      <c r="V20" s="90"/>
      <c r="W20" s="90"/>
      <c r="X20" s="90"/>
      <c r="Y20" s="90"/>
      <c r="Z20" s="90"/>
    </row>
    <row r="21" spans="1:26">
      <c r="A21" s="106">
        <v>17</v>
      </c>
      <c r="B21" s="101" t="s">
        <v>128</v>
      </c>
      <c r="C21" s="103">
        <v>2.6032886575912454E-3</v>
      </c>
      <c r="D21" s="103">
        <v>0.36050089412334202</v>
      </c>
      <c r="E21" s="103">
        <v>2.6933487135529558E-3</v>
      </c>
      <c r="F21" s="103">
        <v>1.2495127265756986E-5</v>
      </c>
      <c r="G21" s="103">
        <v>1.2489720455490823</v>
      </c>
      <c r="H21" s="103">
        <v>9.3564669130335107E-3</v>
      </c>
      <c r="I21" s="103">
        <v>9.8074306341337542E-2</v>
      </c>
      <c r="J21" s="103">
        <v>9.7845330099558571E-3</v>
      </c>
      <c r="K21" s="103">
        <v>1.539278827507461E-3</v>
      </c>
      <c r="L21" s="103">
        <v>6.9518919584929144E-3</v>
      </c>
      <c r="M21" s="103">
        <v>3.4804924339046413E-5</v>
      </c>
      <c r="N21" s="103">
        <v>3.2198913255248847E-4</v>
      </c>
      <c r="O21" s="103">
        <v>4.2535748718282255E-3</v>
      </c>
      <c r="P21" s="103">
        <v>4.29522757716631E-3</v>
      </c>
      <c r="Q21" s="103">
        <v>8.8608627737954716E-7</v>
      </c>
      <c r="R21" s="103">
        <v>8.28983960722403E-3</v>
      </c>
      <c r="S21" s="103">
        <v>4.6187605456684135</v>
      </c>
      <c r="T21" s="103">
        <v>2.7083848629999808E-3</v>
      </c>
      <c r="U21" s="101" t="s">
        <v>129</v>
      </c>
      <c r="V21" s="90"/>
      <c r="W21" s="90"/>
      <c r="X21" s="90"/>
      <c r="Y21" s="90"/>
      <c r="Z21" s="90"/>
    </row>
    <row r="22" spans="1:26">
      <c r="A22" s="106">
        <v>18</v>
      </c>
      <c r="B22" s="101" t="s">
        <v>130</v>
      </c>
      <c r="C22" s="103">
        <v>2.6627889945623387E-5</v>
      </c>
      <c r="D22" s="103">
        <v>1.8237021948960001E-3</v>
      </c>
      <c r="E22" s="103">
        <v>1.050058488685961E-3</v>
      </c>
      <c r="F22" s="103">
        <v>4.1154126210346101E-6</v>
      </c>
      <c r="G22" s="103">
        <v>6.4859956295230427E-3</v>
      </c>
      <c r="H22" s="103">
        <v>2.9357662990467069E-3</v>
      </c>
      <c r="I22" s="103">
        <v>8.6563887852257423E-2</v>
      </c>
      <c r="J22" s="103">
        <v>0.6926849397017637</v>
      </c>
      <c r="K22" s="103">
        <v>1.4604383995874516E-4</v>
      </c>
      <c r="L22" s="103">
        <v>1.4786648620075755E-3</v>
      </c>
      <c r="M22" s="103">
        <v>1.2715665076929921E-5</v>
      </c>
      <c r="N22" s="103">
        <v>6.9216217202784799E-4</v>
      </c>
      <c r="O22" s="103">
        <v>3.3748826843670242E-5</v>
      </c>
      <c r="P22" s="103">
        <v>3.4421174093900986E-5</v>
      </c>
      <c r="Q22" s="103">
        <v>5.0001504712557336E-9</v>
      </c>
      <c r="R22" s="103">
        <v>3.475505724286905E-5</v>
      </c>
      <c r="S22" s="103">
        <v>0.23544026121900183</v>
      </c>
      <c r="T22" s="103">
        <v>3.0631755431000367E-3</v>
      </c>
      <c r="U22" s="101" t="s">
        <v>131</v>
      </c>
      <c r="V22" s="90"/>
      <c r="W22" s="90"/>
      <c r="X22" s="90"/>
      <c r="Y22" s="90"/>
      <c r="Z22" s="90"/>
    </row>
    <row r="23" spans="1:26">
      <c r="A23" s="106">
        <v>19</v>
      </c>
      <c r="B23" s="101" t="s">
        <v>132</v>
      </c>
      <c r="C23" s="103">
        <v>1.3173935892824108E-5</v>
      </c>
      <c r="D23" s="103">
        <v>1.4920356334233997E-3</v>
      </c>
      <c r="E23" s="103">
        <v>1.7564563662934914E-4</v>
      </c>
      <c r="F23" s="103">
        <v>4.7270888928594789E-5</v>
      </c>
      <c r="G23" s="103">
        <v>6.116716446615828E-3</v>
      </c>
      <c r="H23" s="103">
        <v>9.9551894360488838E-4</v>
      </c>
      <c r="I23" s="103">
        <v>4.8409213458838031E-3</v>
      </c>
      <c r="J23" s="103">
        <v>5.233722566349709E-4</v>
      </c>
      <c r="K23" s="103">
        <v>5.9124954715573456E-5</v>
      </c>
      <c r="L23" s="103">
        <v>2.3630494587717469E-4</v>
      </c>
      <c r="M23" s="103">
        <v>6.4706732301881068E-6</v>
      </c>
      <c r="N23" s="103">
        <v>1.712435017173771E-5</v>
      </c>
      <c r="O23" s="103">
        <v>1.3469971692624161E-5</v>
      </c>
      <c r="P23" s="103">
        <v>1.3623671535285348E-5</v>
      </c>
      <c r="Q23" s="103">
        <v>4.7140546854864239E-9</v>
      </c>
      <c r="R23" s="103">
        <v>1.9890917331729875E-5</v>
      </c>
      <c r="S23" s="103">
        <v>9.6061059444362603E-3</v>
      </c>
      <c r="T23" s="103">
        <v>1.1482137181599889E-3</v>
      </c>
      <c r="U23" s="101" t="s">
        <v>133</v>
      </c>
      <c r="V23" s="90"/>
      <c r="W23" s="90"/>
      <c r="X23" s="90"/>
      <c r="Y23" s="90"/>
      <c r="Z23" s="90"/>
    </row>
    <row r="24" spans="1:26">
      <c r="A24" s="106">
        <v>20</v>
      </c>
      <c r="B24" s="101" t="s">
        <v>34</v>
      </c>
      <c r="C24" s="103">
        <v>8.3621513704104298E-7</v>
      </c>
      <c r="D24" s="103">
        <v>1.0425052352916001E-4</v>
      </c>
      <c r="E24" s="103">
        <v>3.2925760026679179E-5</v>
      </c>
      <c r="F24" s="103">
        <v>1.323996696426901E-7</v>
      </c>
      <c r="G24" s="103">
        <v>4.7802953973885012E-4</v>
      </c>
      <c r="H24" s="103">
        <v>4.3224035964283447E-4</v>
      </c>
      <c r="I24" s="103">
        <v>5.5831617473014463E-4</v>
      </c>
      <c r="J24" s="103">
        <v>1.1147880597455254E-5</v>
      </c>
      <c r="K24" s="103">
        <v>5.2780168021853154E-6</v>
      </c>
      <c r="L24" s="103">
        <v>4.4321787589718952E-5</v>
      </c>
      <c r="M24" s="103">
        <v>2.2404665741593426E-8</v>
      </c>
      <c r="N24" s="103">
        <v>7.1402028417921692E-6</v>
      </c>
      <c r="O24" s="103">
        <v>1.1280831009392657E-6</v>
      </c>
      <c r="P24" s="103">
        <v>1.1601625800251426E-6</v>
      </c>
      <c r="Q24" s="103">
        <v>1.9377237945182242E-10</v>
      </c>
      <c r="R24" s="103">
        <v>1.902424722129886E-6</v>
      </c>
      <c r="S24" s="103">
        <v>2.5756515974167571E-3</v>
      </c>
      <c r="T24" s="103">
        <v>1.0132741880899997E-3</v>
      </c>
      <c r="U24" s="101" t="s">
        <v>134</v>
      </c>
      <c r="V24" s="90"/>
      <c r="W24" s="90"/>
      <c r="X24" s="90"/>
      <c r="Y24" s="90"/>
      <c r="Z24" s="90"/>
    </row>
    <row r="25" spans="1:26">
      <c r="A25" s="106">
        <v>21</v>
      </c>
      <c r="B25" s="101" t="s">
        <v>135</v>
      </c>
      <c r="C25" s="103">
        <v>1.3437972228940542E-7</v>
      </c>
      <c r="D25" s="103">
        <v>2.6352628429399997E-5</v>
      </c>
      <c r="E25" s="103">
        <v>4.3373038597788583E-6</v>
      </c>
      <c r="F25" s="103">
        <v>2.3130001663450186E-7</v>
      </c>
      <c r="G25" s="103">
        <v>8.2352302723598088E-5</v>
      </c>
      <c r="H25" s="103">
        <v>4.040372956261367E-5</v>
      </c>
      <c r="I25" s="103">
        <v>3.9776947337564984E-4</v>
      </c>
      <c r="J25" s="103">
        <v>1.3446648752041848E-5</v>
      </c>
      <c r="K25" s="103">
        <v>2.5440824556279164E-6</v>
      </c>
      <c r="L25" s="103">
        <v>5.8974146296513955E-6</v>
      </c>
      <c r="M25" s="103">
        <v>2.0705075729876394E-7</v>
      </c>
      <c r="N25" s="103">
        <v>2.3234060391662781E-7</v>
      </c>
      <c r="O25" s="103">
        <v>2.1254052027370478E-7</v>
      </c>
      <c r="P25" s="103">
        <v>2.1574936240182486E-7</v>
      </c>
      <c r="Q25" s="103">
        <v>4.2810510288742349E-11</v>
      </c>
      <c r="R25" s="103">
        <v>3.2603954777840297E-7</v>
      </c>
      <c r="S25" s="103">
        <v>2.0800541952894667E-4</v>
      </c>
      <c r="T25" s="103">
        <v>1.0085360735226998E-3</v>
      </c>
      <c r="U25" s="101" t="s">
        <v>136</v>
      </c>
      <c r="V25" s="90"/>
      <c r="W25" s="90"/>
      <c r="X25" s="90"/>
      <c r="Y25" s="90"/>
      <c r="Z25" s="90"/>
    </row>
    <row r="26" spans="1:26">
      <c r="A26" s="106">
        <v>22</v>
      </c>
      <c r="B26" s="101" t="s">
        <v>137</v>
      </c>
      <c r="C26" s="103">
        <v>9.9403640200954272E-3</v>
      </c>
      <c r="D26" s="103">
        <v>1.0588129292199999</v>
      </c>
      <c r="E26" s="103">
        <v>3.6251536833792253</v>
      </c>
      <c r="F26" s="103">
        <v>4.935629251150455E-3</v>
      </c>
      <c r="G26" s="103">
        <v>3.9758322804682695</v>
      </c>
      <c r="H26" s="103">
        <v>1.6199489283054935</v>
      </c>
      <c r="I26" s="103">
        <v>133.14131406365675</v>
      </c>
      <c r="J26" s="103">
        <v>0.71924498056089614</v>
      </c>
      <c r="K26" s="103">
        <v>-3.3743653545361116E-2</v>
      </c>
      <c r="L26" s="103">
        <v>4.9972930144952716</v>
      </c>
      <c r="M26" s="103">
        <v>3.014046656803668E-4</v>
      </c>
      <c r="N26" s="103">
        <v>0.37408822035753092</v>
      </c>
      <c r="O26" s="103">
        <v>2.1161569960216869E-2</v>
      </c>
      <c r="P26" s="103">
        <v>2.1317940724832105E-2</v>
      </c>
      <c r="Q26" s="103">
        <v>2.5189689463183219E-6</v>
      </c>
      <c r="R26" s="103">
        <v>2.6811556256671785E-2</v>
      </c>
      <c r="S26" s="103">
        <v>175.48224411726673</v>
      </c>
      <c r="T26" s="103">
        <v>0.11828467275999799</v>
      </c>
      <c r="U26" s="104" t="s">
        <v>138</v>
      </c>
      <c r="V26" s="90"/>
      <c r="W26" s="90"/>
      <c r="X26" s="90"/>
      <c r="Y26" s="90"/>
      <c r="Z26" s="90"/>
    </row>
    <row r="27" spans="1:26">
      <c r="A27" s="106">
        <v>23</v>
      </c>
      <c r="B27" s="101" t="s">
        <v>139</v>
      </c>
      <c r="C27" s="103">
        <v>2.306026857743562E-3</v>
      </c>
      <c r="D27" s="103">
        <v>6.4137750311139996E-2</v>
      </c>
      <c r="E27" s="103">
        <v>0.22459245516844159</v>
      </c>
      <c r="F27" s="103">
        <v>2.8823707970815381E-4</v>
      </c>
      <c r="G27" s="103">
        <v>0.16352680821104215</v>
      </c>
      <c r="H27" s="103">
        <v>4.4356354569322638E-2</v>
      </c>
      <c r="I27" s="103">
        <v>4.2313157042236753</v>
      </c>
      <c r="J27" s="103">
        <v>1.1305020438739212E-2</v>
      </c>
      <c r="K27" s="103">
        <v>7.8608800091402461E-4</v>
      </c>
      <c r="L27" s="103">
        <v>0.29294732765898751</v>
      </c>
      <c r="M27" s="103">
        <v>9.1413074751976731E-6</v>
      </c>
      <c r="N27" s="103">
        <v>1.4432101760265556E-2</v>
      </c>
      <c r="O27" s="103">
        <v>1.0113258930100762E-3</v>
      </c>
      <c r="P27" s="103">
        <v>1.0289434027418041E-3</v>
      </c>
      <c r="Q27" s="103">
        <v>1.1048889205871709E-7</v>
      </c>
      <c r="R27" s="103">
        <v>7.3731816593101528E-3</v>
      </c>
      <c r="S27" s="103">
        <v>25.59173944201488</v>
      </c>
      <c r="T27" s="103">
        <v>1.3759249713E-2</v>
      </c>
      <c r="U27" s="101" t="s">
        <v>140</v>
      </c>
      <c r="V27" s="90"/>
      <c r="W27" s="90"/>
      <c r="X27" s="90"/>
      <c r="Y27" s="90"/>
      <c r="Z27" s="90"/>
    </row>
    <row r="28" spans="1:26">
      <c r="A28" s="106">
        <v>24</v>
      </c>
      <c r="B28" s="101" t="s">
        <v>47</v>
      </c>
      <c r="C28" s="103">
        <v>1.2964465141864057E-2</v>
      </c>
      <c r="D28" s="103">
        <v>1.3237015295974</v>
      </c>
      <c r="E28" s="103">
        <v>0.38836494312214775</v>
      </c>
      <c r="F28" s="103">
        <v>1.9838154889632192E-3</v>
      </c>
      <c r="G28" s="103">
        <v>6.1248514993678782</v>
      </c>
      <c r="H28" s="103">
        <v>0.32788184184316721</v>
      </c>
      <c r="I28" s="103">
        <v>8.4990749032831783</v>
      </c>
      <c r="J28" s="103">
        <v>0.20432435893813752</v>
      </c>
      <c r="K28" s="103">
        <v>0.8490375368368076</v>
      </c>
      <c r="L28" s="103">
        <v>0.50287195485978586</v>
      </c>
      <c r="M28" s="103">
        <v>1.7359413578591487E-3</v>
      </c>
      <c r="N28" s="103">
        <v>2.7369940403553276E-2</v>
      </c>
      <c r="O28" s="103">
        <v>1.6180162070789338E-2</v>
      </c>
      <c r="P28" s="103">
        <v>1.637674952452289E-2</v>
      </c>
      <c r="Q28" s="103">
        <v>1.3711517666938048E-5</v>
      </c>
      <c r="R28" s="103">
        <v>3.649167160490293E-2</v>
      </c>
      <c r="S28" s="103">
        <v>40.662860254428949</v>
      </c>
      <c r="T28" s="103">
        <v>0.19080765060999721</v>
      </c>
      <c r="U28" s="101" t="s">
        <v>141</v>
      </c>
      <c r="V28" s="90"/>
      <c r="W28" s="90"/>
      <c r="X28" s="90"/>
      <c r="Y28" s="90"/>
      <c r="Z28" s="90"/>
    </row>
    <row r="29" spans="1:26">
      <c r="A29" s="106">
        <v>25</v>
      </c>
      <c r="B29" s="101" t="s">
        <v>142</v>
      </c>
      <c r="C29" s="103">
        <v>5.2692186209866744E-3</v>
      </c>
      <c r="D29" s="103">
        <v>0.72898952822239993</v>
      </c>
      <c r="E29" s="103">
        <v>0.15078512090280119</v>
      </c>
      <c r="F29" s="103">
        <v>1.0349032634518025E-3</v>
      </c>
      <c r="G29" s="103">
        <v>2.6667740063736978</v>
      </c>
      <c r="H29" s="103">
        <v>0.18103501958843421</v>
      </c>
      <c r="I29" s="103">
        <v>3.2056441518641901</v>
      </c>
      <c r="J29" s="103">
        <v>0.21511764628995506</v>
      </c>
      <c r="K29" s="103">
        <v>5.8370788350182244E-2</v>
      </c>
      <c r="L29" s="103">
        <v>0.19964264627321593</v>
      </c>
      <c r="M29" s="103">
        <v>7.9475663872091503E-5</v>
      </c>
      <c r="N29" s="103">
        <v>1.1127624918453814E-2</v>
      </c>
      <c r="O29" s="103">
        <v>7.1714999034627261E-3</v>
      </c>
      <c r="P29" s="103">
        <v>7.2687547599174854E-3</v>
      </c>
      <c r="Q29" s="103">
        <v>1.0729637117575718E-6</v>
      </c>
      <c r="R29" s="103">
        <v>1.0326847734942151E-2</v>
      </c>
      <c r="S29" s="103">
        <v>14.246515733410261</v>
      </c>
      <c r="T29" s="103">
        <v>2.5890487761999498E-2</v>
      </c>
      <c r="U29" s="104" t="s">
        <v>143</v>
      </c>
      <c r="V29" s="90"/>
      <c r="W29" s="90"/>
      <c r="X29" s="90"/>
      <c r="Y29" s="90"/>
      <c r="Z29" s="90"/>
    </row>
    <row r="30" spans="1:26">
      <c r="A30" s="106">
        <v>26</v>
      </c>
      <c r="B30" s="101" t="s">
        <v>144</v>
      </c>
      <c r="C30" s="103">
        <v>1.9563443253068072E-3</v>
      </c>
      <c r="D30" s="103">
        <v>0.24584760215339999</v>
      </c>
      <c r="E30" s="103">
        <v>7.1065842256669745E-2</v>
      </c>
      <c r="F30" s="103">
        <v>4.2127608529555225E-4</v>
      </c>
      <c r="G30" s="103">
        <v>0.91936046502531488</v>
      </c>
      <c r="H30" s="103">
        <v>7.9000040969844962E-2</v>
      </c>
      <c r="I30" s="103">
        <v>1.4215968293956518</v>
      </c>
      <c r="J30" s="103">
        <v>0.10054455107830093</v>
      </c>
      <c r="K30" s="103">
        <v>2.0536675983917688E-2</v>
      </c>
      <c r="L30" s="103">
        <v>9.3679685747704786E-2</v>
      </c>
      <c r="M30" s="103">
        <v>3.9420717961111135E-5</v>
      </c>
      <c r="N30" s="103">
        <v>8.6236430333326147E-3</v>
      </c>
      <c r="O30" s="103">
        <v>2.6653046562376804E-3</v>
      </c>
      <c r="P30" s="103">
        <v>2.7002352203062932E-3</v>
      </c>
      <c r="Q30" s="103">
        <v>6.9634056400511384E-7</v>
      </c>
      <c r="R30" s="103">
        <v>3.6780180189163818E-3</v>
      </c>
      <c r="S30" s="103">
        <v>6.6700255277769118</v>
      </c>
      <c r="T30" s="103">
        <v>1.5506640622000883E-2</v>
      </c>
      <c r="U30" s="101" t="s">
        <v>145</v>
      </c>
      <c r="V30" s="90"/>
      <c r="W30" s="90"/>
      <c r="X30" s="90"/>
      <c r="Y30" s="90"/>
      <c r="Z30" s="90"/>
    </row>
    <row r="31" spans="1:26">
      <c r="A31" s="106">
        <v>27</v>
      </c>
      <c r="B31" s="101" t="s">
        <v>146</v>
      </c>
      <c r="C31" s="103">
        <v>6.2746237554253638E-4</v>
      </c>
      <c r="D31" s="103">
        <v>6.679330594720001E-2</v>
      </c>
      <c r="E31" s="103">
        <v>3.6767627072393332E-2</v>
      </c>
      <c r="F31" s="103">
        <v>1.3965897691109011E-4</v>
      </c>
      <c r="G31" s="103">
        <v>0.2728333610030001</v>
      </c>
      <c r="H31" s="103">
        <v>3.6670710003010858E-2</v>
      </c>
      <c r="I31" s="103">
        <v>0.68742438297472896</v>
      </c>
      <c r="J31" s="103">
        <v>2.3972935093713933E-2</v>
      </c>
      <c r="K31" s="103">
        <v>8.9074846262655518E-3</v>
      </c>
      <c r="L31" s="103">
        <v>4.8091426947467417E-2</v>
      </c>
      <c r="M31" s="103">
        <v>3.9316180503514189E-5</v>
      </c>
      <c r="N31" s="103">
        <v>2.8672704240359382E-3</v>
      </c>
      <c r="O31" s="103">
        <v>8.648303116635806E-4</v>
      </c>
      <c r="P31" s="103">
        <v>8.7753499582991171E-4</v>
      </c>
      <c r="Q31" s="103">
        <v>1.1324532079197321E-7</v>
      </c>
      <c r="R31" s="103">
        <v>1.3235649135160937E-3</v>
      </c>
      <c r="S31" s="103">
        <v>3.3429520120743477</v>
      </c>
      <c r="T31" s="103">
        <v>4.2488471440002076E-3</v>
      </c>
      <c r="U31" s="104" t="s">
        <v>147</v>
      </c>
      <c r="V31" s="90"/>
      <c r="W31" s="90"/>
      <c r="X31" s="90"/>
      <c r="Y31" s="90"/>
      <c r="Z31" s="90"/>
    </row>
    <row r="32" spans="1:26">
      <c r="A32" s="106">
        <v>28</v>
      </c>
      <c r="B32" s="101" t="s">
        <v>148</v>
      </c>
      <c r="C32" s="103">
        <v>2.8741230757419311E-3</v>
      </c>
      <c r="D32" s="103">
        <v>0.9977790073959999</v>
      </c>
      <c r="E32" s="103">
        <v>6.9995488895633839E-2</v>
      </c>
      <c r="F32" s="103">
        <v>5.0218238708403745E-4</v>
      </c>
      <c r="G32" s="103">
        <v>1.6598058465694627</v>
      </c>
      <c r="H32" s="103">
        <v>8.6198348658742457E-2</v>
      </c>
      <c r="I32" s="103">
        <v>1.4779008299482104</v>
      </c>
      <c r="J32" s="103">
        <v>0.12148487820720755</v>
      </c>
      <c r="K32" s="103">
        <v>2.1597781734729603E-2</v>
      </c>
      <c r="L32" s="103">
        <v>9.2820741696797465E-2</v>
      </c>
      <c r="M32" s="103">
        <v>3.8539460399942594E-5</v>
      </c>
      <c r="N32" s="103">
        <v>5.0235061995465048E-3</v>
      </c>
      <c r="O32" s="103">
        <v>4.1608563466985779E-3</v>
      </c>
      <c r="P32" s="103">
        <v>4.4378703621446927E-3</v>
      </c>
      <c r="Q32" s="103">
        <v>8.3744693418800481E-7</v>
      </c>
      <c r="R32" s="103">
        <v>6.069462947997796E-3</v>
      </c>
      <c r="S32" s="103">
        <v>6.2027803691804699</v>
      </c>
      <c r="T32" s="103">
        <v>4.414149287100054E-2</v>
      </c>
      <c r="U32" s="101" t="s">
        <v>149</v>
      </c>
      <c r="V32" s="90"/>
      <c r="W32" s="90"/>
      <c r="X32" s="90"/>
      <c r="Y32" s="90"/>
      <c r="Z32" s="90"/>
    </row>
    <row r="33" spans="1:26">
      <c r="A33" s="106">
        <v>29</v>
      </c>
      <c r="B33" s="101" t="s">
        <v>150</v>
      </c>
      <c r="C33" s="103">
        <v>2.3396638146175341E-3</v>
      </c>
      <c r="D33" s="103">
        <v>0.46529188142245997</v>
      </c>
      <c r="E33" s="103">
        <v>8.6502676309219775E-2</v>
      </c>
      <c r="F33" s="103">
        <v>3.7888256029086826E-4</v>
      </c>
      <c r="G33" s="103">
        <v>1.5394866340855142</v>
      </c>
      <c r="H33" s="103">
        <v>0.1943556391247579</v>
      </c>
      <c r="I33" s="103">
        <v>1.9522267669985549</v>
      </c>
      <c r="J33" s="103">
        <v>5.7302221896239486E-2</v>
      </c>
      <c r="K33" s="103">
        <v>1.3206197729146546E-2</v>
      </c>
      <c r="L33" s="103">
        <v>0.11565178195950783</v>
      </c>
      <c r="M33" s="103">
        <v>1.01211762555136E-4</v>
      </c>
      <c r="N33" s="103">
        <v>4.2318646643407076E-3</v>
      </c>
      <c r="O33" s="103">
        <v>3.093655810296342E-3</v>
      </c>
      <c r="P33" s="103">
        <v>3.2259133553538279E-3</v>
      </c>
      <c r="Q33" s="103">
        <v>4.4660669311490629E-7</v>
      </c>
      <c r="R33" s="103">
        <v>4.597146676874656E-3</v>
      </c>
      <c r="S33" s="103">
        <v>6.6171930782651938</v>
      </c>
      <c r="T33" s="103">
        <v>7.5161438009999804E-2</v>
      </c>
      <c r="U33" s="104" t="s">
        <v>151</v>
      </c>
      <c r="V33" s="90"/>
      <c r="W33" s="90"/>
      <c r="X33" s="90"/>
      <c r="Y33" s="90"/>
      <c r="Z33" s="90"/>
    </row>
    <row r="34" spans="1:26">
      <c r="A34" s="106">
        <v>30</v>
      </c>
      <c r="B34" s="101" t="s">
        <v>152</v>
      </c>
      <c r="C34" s="103">
        <v>6.763513621864543E-3</v>
      </c>
      <c r="D34" s="103">
        <v>0.53681637877999999</v>
      </c>
      <c r="E34" s="103">
        <v>1.041407008567129</v>
      </c>
      <c r="F34" s="103">
        <v>1.4993400226520489E-3</v>
      </c>
      <c r="G34" s="103">
        <v>2.1416624037621363</v>
      </c>
      <c r="H34" s="103">
        <v>1.4033659530290725</v>
      </c>
      <c r="I34" s="103">
        <v>47.208069117463808</v>
      </c>
      <c r="J34" s="103">
        <v>0.14794826163069491</v>
      </c>
      <c r="K34" s="103">
        <v>2.5052021465321289E-2</v>
      </c>
      <c r="L34" s="103">
        <v>1.4208698946963576</v>
      </c>
      <c r="M34" s="103">
        <v>1.1721722939451562E-4</v>
      </c>
      <c r="N34" s="103">
        <v>0.21812413687337118</v>
      </c>
      <c r="O34" s="103">
        <v>6.1292243664888375E-3</v>
      </c>
      <c r="P34" s="103">
        <v>6.2957681925106769E-3</v>
      </c>
      <c r="Q34" s="103">
        <v>8.2051927323676884E-7</v>
      </c>
      <c r="R34" s="103">
        <v>1.6567747838405922E-2</v>
      </c>
      <c r="S34" s="103">
        <v>56.023512289639854</v>
      </c>
      <c r="T34" s="103">
        <v>3.0012256930000321E-2</v>
      </c>
      <c r="U34" s="101" t="s">
        <v>153</v>
      </c>
      <c r="V34" s="90"/>
      <c r="W34" s="90"/>
      <c r="X34" s="90"/>
      <c r="Y34" s="90"/>
      <c r="Z34" s="90"/>
    </row>
    <row r="35" spans="1:26">
      <c r="A35" s="106">
        <v>31</v>
      </c>
      <c r="B35" s="101" t="s">
        <v>154</v>
      </c>
      <c r="C35" s="103">
        <v>4.0646340843169355E-3</v>
      </c>
      <c r="D35" s="103">
        <v>0.330725267426</v>
      </c>
      <c r="E35" s="103">
        <v>0.57706185971983703</v>
      </c>
      <c r="F35" s="103">
        <v>9.1068488896750945E-4</v>
      </c>
      <c r="G35" s="103">
        <v>1.277291223872979</v>
      </c>
      <c r="H35" s="103">
        <v>0.25945166627189264</v>
      </c>
      <c r="I35" s="103">
        <v>15.598302772538997</v>
      </c>
      <c r="J35" s="103">
        <v>9.4564684487427594E-2</v>
      </c>
      <c r="K35" s="103">
        <v>1.6400993673370525E-2</v>
      </c>
      <c r="L35" s="103">
        <v>0.7721342993035305</v>
      </c>
      <c r="M35" s="103">
        <v>6.56750895950956E-4</v>
      </c>
      <c r="N35" s="103">
        <v>6.2282523455984118E-2</v>
      </c>
      <c r="O35" s="103">
        <v>4.4327249563432024E-3</v>
      </c>
      <c r="P35" s="103">
        <v>4.5285424160329069E-3</v>
      </c>
      <c r="Q35" s="103">
        <v>4.6733771460434045E-7</v>
      </c>
      <c r="R35" s="103">
        <v>1.2518231818360896E-2</v>
      </c>
      <c r="S35" s="103">
        <v>63.073903584864361</v>
      </c>
      <c r="T35" s="103">
        <v>2.6529319579999822E-2</v>
      </c>
      <c r="U35" s="104" t="s">
        <v>155</v>
      </c>
      <c r="V35" s="90"/>
      <c r="W35" s="90"/>
      <c r="X35" s="90"/>
      <c r="Y35" s="90"/>
      <c r="Z35" s="90"/>
    </row>
    <row r="36" spans="1:26">
      <c r="A36" s="106">
        <v>32</v>
      </c>
      <c r="B36" s="101" t="s">
        <v>46</v>
      </c>
      <c r="C36" s="103">
        <v>2.1505910564517958E-3</v>
      </c>
      <c r="D36" s="103">
        <v>0.1551730906304</v>
      </c>
      <c r="E36" s="103">
        <v>0.1349722914716629</v>
      </c>
      <c r="F36" s="103">
        <v>3.1456071285301069E-4</v>
      </c>
      <c r="G36" s="103">
        <v>0.58727400465475199</v>
      </c>
      <c r="H36" s="103">
        <v>6.5353827128630401E-2</v>
      </c>
      <c r="I36" s="103">
        <v>2.6030561665296514</v>
      </c>
      <c r="J36" s="103">
        <v>3.3399920122587717E-2</v>
      </c>
      <c r="K36" s="103">
        <v>3.7830800741970448E-2</v>
      </c>
      <c r="L36" s="103">
        <v>0.17672839923353917</v>
      </c>
      <c r="M36" s="103">
        <v>3.6164004717342451E-5</v>
      </c>
      <c r="N36" s="103">
        <v>9.8330290228411492E-3</v>
      </c>
      <c r="O36" s="103">
        <v>2.0608846175745343E-3</v>
      </c>
      <c r="P36" s="103">
        <v>2.0909399295572359E-3</v>
      </c>
      <c r="Q36" s="103">
        <v>2.5539037640682135E-7</v>
      </c>
      <c r="R36" s="103">
        <v>5.7024071657203685E-3</v>
      </c>
      <c r="S36" s="103">
        <v>14.820096892573071</v>
      </c>
      <c r="T36" s="103">
        <v>1.7238994305000088E-2</v>
      </c>
      <c r="U36" s="104" t="s">
        <v>156</v>
      </c>
      <c r="V36" s="90"/>
      <c r="W36" s="90"/>
      <c r="X36" s="90"/>
      <c r="Y36" s="90"/>
      <c r="Z36" s="90"/>
    </row>
    <row r="37" spans="1:26">
      <c r="A37" s="106">
        <v>33</v>
      </c>
      <c r="B37" s="101" t="s">
        <v>157</v>
      </c>
      <c r="C37" s="105">
        <v>4.2862287174245776E-3</v>
      </c>
      <c r="D37" s="105">
        <v>1.7767328877163999</v>
      </c>
      <c r="E37" s="105">
        <v>8.4037902054201419E-2</v>
      </c>
      <c r="F37" s="105">
        <v>6.539089029293652E-4</v>
      </c>
      <c r="G37" s="105">
        <v>3.2803748928737946</v>
      </c>
      <c r="H37" s="105">
        <v>0.12193250118000691</v>
      </c>
      <c r="I37" s="105">
        <v>1.8017588330852188</v>
      </c>
      <c r="J37" s="105">
        <v>9.004252466000609E-2</v>
      </c>
      <c r="K37" s="105">
        <v>2.0109808874028245E-2</v>
      </c>
      <c r="L37" s="105">
        <v>0.10873640127988803</v>
      </c>
      <c r="M37" s="105">
        <v>4.8672124957320381E-5</v>
      </c>
      <c r="N37" s="105">
        <v>5.519467870183278E-3</v>
      </c>
      <c r="O37" s="105">
        <v>7.0566222950826313E-3</v>
      </c>
      <c r="P37" s="105">
        <v>7.7630512026801886E-3</v>
      </c>
      <c r="Q37" s="105">
        <v>4.976154848024885E-7</v>
      </c>
      <c r="R37" s="105">
        <v>9.1783386937289695E-3</v>
      </c>
      <c r="S37" s="105">
        <v>7.2657803228404916</v>
      </c>
      <c r="T37" s="105">
        <v>4.5638892415001193E-2</v>
      </c>
      <c r="U37" s="104" t="s">
        <v>158</v>
      </c>
      <c r="V37" s="90"/>
      <c r="W37" s="90"/>
      <c r="X37" s="90"/>
      <c r="Y37" s="90"/>
      <c r="Z37" s="90"/>
    </row>
    <row r="38" spans="1:26">
      <c r="A38" s="106">
        <v>34</v>
      </c>
      <c r="B38" s="101" t="s">
        <v>159</v>
      </c>
      <c r="C38" s="103">
        <v>3.1983434500638692E-3</v>
      </c>
      <c r="D38" s="103">
        <v>1.4587912206847999</v>
      </c>
      <c r="E38" s="103">
        <v>5.2114626046708634E-2</v>
      </c>
      <c r="F38" s="103">
        <v>3.7067093279058639E-4</v>
      </c>
      <c r="G38" s="103">
        <v>2.6307823575835307</v>
      </c>
      <c r="H38" s="103">
        <v>7.5092897863019981E-2</v>
      </c>
      <c r="I38" s="103">
        <v>1.1173616093271539</v>
      </c>
      <c r="J38" s="103">
        <v>3.1125804230409677E-2</v>
      </c>
      <c r="K38" s="103">
        <v>9.5902824725539459E-3</v>
      </c>
      <c r="L38" s="103">
        <v>6.9104010417802703E-2</v>
      </c>
      <c r="M38" s="103">
        <v>2.2627696267533445E-5</v>
      </c>
      <c r="N38" s="103">
        <v>3.6390201978589009E-3</v>
      </c>
      <c r="O38" s="103">
        <v>6.7178275099131655E-3</v>
      </c>
      <c r="P38" s="103">
        <v>7.6721677026720739E-3</v>
      </c>
      <c r="Q38" s="103">
        <v>2.6178095286861171E-7</v>
      </c>
      <c r="R38" s="103">
        <v>8.8564528865330734E-3</v>
      </c>
      <c r="S38" s="103">
        <v>5.5855673231810909</v>
      </c>
      <c r="T38" s="103">
        <v>2.8122351687999744E-2</v>
      </c>
      <c r="U38" s="104" t="s">
        <v>160</v>
      </c>
      <c r="V38" s="90"/>
      <c r="W38" s="90"/>
      <c r="X38" s="90"/>
      <c r="Y38" s="90"/>
      <c r="Z38" s="90"/>
    </row>
    <row r="39" spans="1:26">
      <c r="A39" s="106">
        <v>35</v>
      </c>
      <c r="B39" s="101" t="s">
        <v>161</v>
      </c>
      <c r="C39" s="103">
        <v>2.5096392676763812E-3</v>
      </c>
      <c r="D39" s="103">
        <v>0.89399814060958005</v>
      </c>
      <c r="E39" s="103">
        <v>6.5422879490600896E-2</v>
      </c>
      <c r="F39" s="103">
        <v>7.4515415799368654E-4</v>
      </c>
      <c r="G39" s="103">
        <v>3.3371483525626235</v>
      </c>
      <c r="H39" s="103">
        <v>0.10073024981094818</v>
      </c>
      <c r="I39" s="103">
        <v>1.7592760242648544</v>
      </c>
      <c r="J39" s="103">
        <v>3.3837978985563136E-2</v>
      </c>
      <c r="K39" s="103">
        <v>2.543882688329327E-2</v>
      </c>
      <c r="L39" s="103">
        <v>8.745791518789657E-2</v>
      </c>
      <c r="M39" s="103">
        <v>8.8479504239673864E-5</v>
      </c>
      <c r="N39" s="103">
        <v>6.0380372465282687E-3</v>
      </c>
      <c r="O39" s="103">
        <v>4.3750132961659187E-3</v>
      </c>
      <c r="P39" s="103">
        <v>4.4792565586306843E-3</v>
      </c>
      <c r="Q39" s="103">
        <v>3.9293269677609918E-7</v>
      </c>
      <c r="R39" s="103">
        <v>6.9129912605067614E-3</v>
      </c>
      <c r="S39" s="103">
        <v>4.9393326364952914</v>
      </c>
      <c r="T39" s="103">
        <v>5.7786413509999843E-2</v>
      </c>
      <c r="U39" s="104" t="s">
        <v>162</v>
      </c>
      <c r="V39" s="90"/>
      <c r="W39" s="90"/>
      <c r="X39" s="90"/>
      <c r="Y39" s="90"/>
      <c r="Z39" s="90"/>
    </row>
    <row r="40" spans="1:26">
      <c r="A40" s="106">
        <v>36</v>
      </c>
      <c r="B40" s="101" t="s">
        <v>163</v>
      </c>
      <c r="C40" s="103">
        <v>1.6261077344705836E-2</v>
      </c>
      <c r="D40" s="103">
        <v>1.6400438530881998</v>
      </c>
      <c r="E40" s="103">
        <v>0.49063467340498917</v>
      </c>
      <c r="F40" s="103">
        <v>2.5287452401378308E-3</v>
      </c>
      <c r="G40" s="103">
        <v>6.7590220367380631</v>
      </c>
      <c r="H40" s="103">
        <v>0.33423016796381877</v>
      </c>
      <c r="I40" s="103">
        <v>10.985540702457207</v>
      </c>
      <c r="J40" s="103">
        <v>0.2278022507670816</v>
      </c>
      <c r="K40" s="103">
        <v>-0.10577877444569354</v>
      </c>
      <c r="L40" s="103">
        <v>0.65157082280246614</v>
      </c>
      <c r="M40" s="103">
        <v>4.0675360556293626E-4</v>
      </c>
      <c r="N40" s="103">
        <v>0.87864303424105272</v>
      </c>
      <c r="O40" s="103">
        <v>1.7535991641457211E-2</v>
      </c>
      <c r="P40" s="103">
        <v>1.7745160031464612E-2</v>
      </c>
      <c r="Q40" s="103">
        <v>2.4222539743940293E-6</v>
      </c>
      <c r="R40" s="103">
        <v>4.1129315770568255E-2</v>
      </c>
      <c r="S40" s="103">
        <v>36.221167436795241</v>
      </c>
      <c r="T40" s="103">
        <v>0.11882953436999749</v>
      </c>
      <c r="U40" s="104" t="s">
        <v>164</v>
      </c>
      <c r="V40" s="90"/>
      <c r="W40" s="90"/>
      <c r="X40" s="90"/>
      <c r="Y40" s="90"/>
      <c r="Z40" s="90"/>
    </row>
    <row r="41" spans="1:26">
      <c r="A41" s="106">
        <v>37</v>
      </c>
      <c r="B41" s="101" t="s">
        <v>165</v>
      </c>
      <c r="C41" s="103">
        <v>1.9606224336677445E-3</v>
      </c>
      <c r="D41" s="103">
        <v>0.15377117912899996</v>
      </c>
      <c r="E41" s="103">
        <v>7.3366364446602675E-2</v>
      </c>
      <c r="F41" s="103">
        <v>3.122185208715776E-4</v>
      </c>
      <c r="G41" s="103">
        <v>0.73170099609764117</v>
      </c>
      <c r="H41" s="103">
        <v>6.9136280983467926E-2</v>
      </c>
      <c r="I41" s="103">
        <v>1.5496771415174255</v>
      </c>
      <c r="J41" s="103">
        <v>2.6161491866519521E-2</v>
      </c>
      <c r="K41" s="103">
        <v>4.1204919762044379E-2</v>
      </c>
      <c r="L41" s="103">
        <v>9.6571513027569764E-2</v>
      </c>
      <c r="M41" s="103">
        <v>5.3749581154731472E-5</v>
      </c>
      <c r="N41" s="103">
        <v>5.7071135423835207E-3</v>
      </c>
      <c r="O41" s="103">
        <v>2.2027792653713896E-3</v>
      </c>
      <c r="P41" s="103">
        <v>2.2302450121222572E-3</v>
      </c>
      <c r="Q41" s="103">
        <v>2.185790442908778E-7</v>
      </c>
      <c r="R41" s="103">
        <v>6.3129674330766345E-3</v>
      </c>
      <c r="S41" s="103">
        <v>6.3933342021908253</v>
      </c>
      <c r="T41" s="103">
        <v>2.4217389148999655E-2</v>
      </c>
      <c r="U41" s="104" t="s">
        <v>166</v>
      </c>
      <c r="V41" s="90"/>
      <c r="W41" s="90"/>
      <c r="X41" s="90"/>
      <c r="Y41" s="90"/>
      <c r="Z41" s="90"/>
    </row>
    <row r="42" spans="1:26">
      <c r="A42" s="106">
        <v>38</v>
      </c>
      <c r="B42" s="101" t="s">
        <v>167</v>
      </c>
      <c r="C42" s="103">
        <v>1.294140147345601E-3</v>
      </c>
      <c r="D42" s="103">
        <v>0.26486253563039996</v>
      </c>
      <c r="E42" s="103">
        <v>8.6258356039472711E-2</v>
      </c>
      <c r="F42" s="103">
        <v>2.6390740423263924E-4</v>
      </c>
      <c r="G42" s="103">
        <v>0.85445192222858879</v>
      </c>
      <c r="H42" s="103">
        <v>8.6361166618707991E-2</v>
      </c>
      <c r="I42" s="103">
        <v>4.7579799666006375</v>
      </c>
      <c r="J42" s="103">
        <v>5.7967321612448601E-2</v>
      </c>
      <c r="K42" s="103">
        <v>2.4780250117328605E-2</v>
      </c>
      <c r="L42" s="103">
        <v>0.15660615208301923</v>
      </c>
      <c r="M42" s="103">
        <v>2.4880549677446296E-5</v>
      </c>
      <c r="N42" s="103">
        <v>5.6722717566049336E-3</v>
      </c>
      <c r="O42" s="103">
        <v>2.0511381625443392E-3</v>
      </c>
      <c r="P42" s="103">
        <v>2.100750334702195E-3</v>
      </c>
      <c r="Q42" s="103">
        <v>3.4995379854363903E-7</v>
      </c>
      <c r="R42" s="103">
        <v>2.6670949163256365E-3</v>
      </c>
      <c r="S42" s="103">
        <v>63.063386023037793</v>
      </c>
      <c r="T42" s="103">
        <v>4.5679476869995598E-3</v>
      </c>
      <c r="U42" s="104" t="s">
        <v>168</v>
      </c>
      <c r="V42" s="90"/>
      <c r="W42" s="90"/>
      <c r="X42" s="90"/>
      <c r="Y42" s="90"/>
      <c r="Z42" s="90"/>
    </row>
    <row r="43" spans="1:26">
      <c r="A43" s="106">
        <v>39</v>
      </c>
      <c r="B43" s="101" t="s">
        <v>169</v>
      </c>
      <c r="C43" s="103">
        <v>8.7541867929542426E-4</v>
      </c>
      <c r="D43" s="103">
        <v>0.14306466857861999</v>
      </c>
      <c r="E43" s="103">
        <v>5.0019341017908892E-2</v>
      </c>
      <c r="F43" s="103">
        <v>1.5382265006869244E-4</v>
      </c>
      <c r="G43" s="103">
        <v>0.44826394076083187</v>
      </c>
      <c r="H43" s="103">
        <v>5.3824111416848452E-2</v>
      </c>
      <c r="I43" s="103">
        <v>0.88337479187500034</v>
      </c>
      <c r="J43" s="103">
        <v>2.0226766063283743E-2</v>
      </c>
      <c r="K43" s="103">
        <v>1.8667188730816728E-2</v>
      </c>
      <c r="L43" s="103">
        <v>6.6025391451687607E-2</v>
      </c>
      <c r="M43" s="103">
        <v>1.1817683725457047E-5</v>
      </c>
      <c r="N43" s="103">
        <v>4.5670036127303621E-3</v>
      </c>
      <c r="O43" s="103">
        <v>1.7645257267783104E-3</v>
      </c>
      <c r="P43" s="103">
        <v>1.7970914959206351E-3</v>
      </c>
      <c r="Q43" s="103">
        <v>2.459455639010557E-7</v>
      </c>
      <c r="R43" s="103">
        <v>2.005776667029671E-3</v>
      </c>
      <c r="S43" s="103">
        <v>5.6971650609856423</v>
      </c>
      <c r="T43" s="103">
        <v>8.8483192100000316E-3</v>
      </c>
      <c r="U43" s="104" t="s">
        <v>170</v>
      </c>
      <c r="V43" s="90"/>
      <c r="W43" s="90"/>
      <c r="X43" s="90"/>
      <c r="Y43" s="90"/>
      <c r="Z43" s="90"/>
    </row>
    <row r="44" spans="1:26">
      <c r="A44" s="106">
        <v>40</v>
      </c>
      <c r="B44" s="101" t="s">
        <v>171</v>
      </c>
      <c r="C44" s="103">
        <v>7.3539378497248305E-4</v>
      </c>
      <c r="D44" s="103">
        <v>0.1165119236819</v>
      </c>
      <c r="E44" s="103">
        <v>3.5356042591654625E-2</v>
      </c>
      <c r="F44" s="103">
        <v>9.6188033901398014E-5</v>
      </c>
      <c r="G44" s="103">
        <v>0.39833918378224098</v>
      </c>
      <c r="H44" s="103">
        <v>3.4029794041653148E-2</v>
      </c>
      <c r="I44" s="103">
        <v>0.63743379112265963</v>
      </c>
      <c r="J44" s="103">
        <v>1.5604964214116798E-2</v>
      </c>
      <c r="K44" s="103">
        <v>8.7234363750250468E-3</v>
      </c>
      <c r="L44" s="103">
        <v>4.649252918756458E-2</v>
      </c>
      <c r="M44" s="103">
        <v>8.5357521123304644E-6</v>
      </c>
      <c r="N44" s="103">
        <v>5.6794703613836138E-3</v>
      </c>
      <c r="O44" s="103">
        <v>1.3771862818996068E-3</v>
      </c>
      <c r="P44" s="103">
        <v>1.4034178224869092E-3</v>
      </c>
      <c r="Q44" s="103">
        <v>1.5105983424768483E-7</v>
      </c>
      <c r="R44" s="103">
        <v>1.8088492327781626E-3</v>
      </c>
      <c r="S44" s="103">
        <v>4.0301942227397953</v>
      </c>
      <c r="T44" s="103">
        <v>5.0854768960001129E-3</v>
      </c>
      <c r="U44" s="104" t="s">
        <v>172</v>
      </c>
      <c r="V44" s="90"/>
      <c r="W44" s="90"/>
      <c r="X44" s="90"/>
      <c r="Y44" s="90"/>
      <c r="Z44" s="90"/>
    </row>
    <row r="45" spans="1:26">
      <c r="A45" s="106">
        <v>41</v>
      </c>
      <c r="B45" s="101" t="s">
        <v>173</v>
      </c>
      <c r="C45" s="103">
        <v>3.4892780993691455E-3</v>
      </c>
      <c r="D45" s="103">
        <v>0.1986142307132</v>
      </c>
      <c r="E45" s="103">
        <v>4.8386986610027181E-2</v>
      </c>
      <c r="F45" s="103">
        <v>3.5783022856494481E-4</v>
      </c>
      <c r="G45" s="103">
        <v>1.5440432832403941</v>
      </c>
      <c r="H45" s="103">
        <v>0.18004695642768978</v>
      </c>
      <c r="I45" s="103">
        <v>0.70810991670182921</v>
      </c>
      <c r="J45" s="103">
        <v>3.9342807783733502E-2</v>
      </c>
      <c r="K45" s="103">
        <v>1.0254660310605204</v>
      </c>
      <c r="L45" s="103">
        <v>6.3352616600953093E-2</v>
      </c>
      <c r="M45" s="103">
        <v>1.6908972081286484E-3</v>
      </c>
      <c r="N45" s="103">
        <v>9.2036987074150759E-3</v>
      </c>
      <c r="O45" s="103">
        <v>3.2698822414165543E-3</v>
      </c>
      <c r="P45" s="103">
        <v>3.3526512736407688E-3</v>
      </c>
      <c r="Q45" s="103">
        <v>6.0566745383831754E-6</v>
      </c>
      <c r="R45" s="103">
        <v>1.4834022794353729E-2</v>
      </c>
      <c r="S45" s="103">
        <v>4.8165622171579088</v>
      </c>
      <c r="T45" s="103">
        <v>4.5000416569999924E-2</v>
      </c>
      <c r="U45" s="104" t="s">
        <v>174</v>
      </c>
      <c r="V45" s="90"/>
      <c r="W45" s="90"/>
      <c r="X45" s="90"/>
      <c r="Y45" s="90"/>
      <c r="Z45" s="90"/>
    </row>
    <row r="46" spans="1:26">
      <c r="A46" s="106">
        <v>42</v>
      </c>
      <c r="B46" s="99" t="s">
        <v>175</v>
      </c>
      <c r="C46" s="105">
        <v>2.905223774351047E-3</v>
      </c>
      <c r="D46" s="105">
        <v>0.34500974751219993</v>
      </c>
      <c r="E46" s="105">
        <v>9.0963110457044027E-2</v>
      </c>
      <c r="F46" s="105">
        <v>4.4522212438583535E-4</v>
      </c>
      <c r="G46" s="105">
        <v>1.3252792733893111</v>
      </c>
      <c r="H46" s="105">
        <v>9.2446489114011238E-2</v>
      </c>
      <c r="I46" s="105">
        <v>0.3756260492740579</v>
      </c>
      <c r="J46" s="105">
        <v>8.0083841966675687E-2</v>
      </c>
      <c r="K46" s="105">
        <v>0.68226915431842527</v>
      </c>
      <c r="L46" s="105">
        <v>0.113709105675132</v>
      </c>
      <c r="M46" s="105">
        <v>1.2433215872342412E-3</v>
      </c>
      <c r="N46" s="105">
        <v>7.4635223071803473E-3</v>
      </c>
      <c r="O46" s="105">
        <v>3.1891167940081002E-3</v>
      </c>
      <c r="P46" s="105">
        <v>3.2487448754417131E-3</v>
      </c>
      <c r="Q46" s="105">
        <v>5.4688933992970593E-6</v>
      </c>
      <c r="R46" s="105">
        <v>1.1004809575591008E-2</v>
      </c>
      <c r="S46" s="105">
        <v>8.9931794246345191</v>
      </c>
      <c r="T46" s="105">
        <v>2.9146897509998979E-2</v>
      </c>
      <c r="U46" s="104" t="s">
        <v>176</v>
      </c>
      <c r="V46" s="90"/>
      <c r="W46" s="90"/>
      <c r="X46" s="90"/>
      <c r="Y46" s="90"/>
      <c r="Z46" s="90"/>
    </row>
    <row r="47" spans="1:26">
      <c r="A47" s="106">
        <v>43</v>
      </c>
      <c r="B47" s="101" t="s">
        <v>177</v>
      </c>
      <c r="C47" s="103">
        <v>2.1955982214667928E-3</v>
      </c>
      <c r="D47" s="103">
        <v>1.1901487628008003</v>
      </c>
      <c r="E47" s="103">
        <v>5.3730389757103231E-2</v>
      </c>
      <c r="F47" s="103">
        <v>2.7309091263991219E-4</v>
      </c>
      <c r="G47" s="103">
        <v>2.0577782160703473</v>
      </c>
      <c r="H47" s="103">
        <v>9.3566529830704431E-2</v>
      </c>
      <c r="I47" s="103">
        <v>1.1830700040720599</v>
      </c>
      <c r="J47" s="103">
        <v>5.5103464023525089E-2</v>
      </c>
      <c r="K47" s="103">
        <v>1.4680895121103493E-2</v>
      </c>
      <c r="L47" s="103">
        <v>7.2697574503528178E-2</v>
      </c>
      <c r="M47" s="103">
        <v>6.6526280916317355E-5</v>
      </c>
      <c r="N47" s="103">
        <v>7.2351205742439148E-3</v>
      </c>
      <c r="O47" s="103">
        <v>4.0772191191104064E-3</v>
      </c>
      <c r="P47" s="103">
        <v>4.3139641544755513E-3</v>
      </c>
      <c r="Q47" s="103">
        <v>2.2441404625398258E-5</v>
      </c>
      <c r="R47" s="103">
        <v>5.4112346308394657E-3</v>
      </c>
      <c r="S47" s="103">
        <v>7.9265730589900212</v>
      </c>
      <c r="T47" s="103">
        <v>2.8028757421999891E-2</v>
      </c>
      <c r="U47" s="104" t="s">
        <v>178</v>
      </c>
      <c r="V47" s="90"/>
      <c r="W47" s="90"/>
      <c r="X47" s="90"/>
      <c r="Y47" s="90"/>
      <c r="Z47" s="90"/>
    </row>
    <row r="48" spans="1:26">
      <c r="A48" s="106">
        <v>44</v>
      </c>
      <c r="B48" s="101" t="s">
        <v>179</v>
      </c>
      <c r="C48" s="103">
        <v>6.0147639241122652E-3</v>
      </c>
      <c r="D48" s="103">
        <v>0.83324768050699993</v>
      </c>
      <c r="E48" s="103">
        <v>7.3970917495980226E-2</v>
      </c>
      <c r="F48" s="103">
        <v>1.4498853699515255E-3</v>
      </c>
      <c r="G48" s="103">
        <v>3.1301051825418083</v>
      </c>
      <c r="H48" s="103">
        <v>0.16312505400336444</v>
      </c>
      <c r="I48" s="103">
        <v>2.8198003396468168</v>
      </c>
      <c r="J48" s="103">
        <v>0.17679646746419742</v>
      </c>
      <c r="K48" s="103">
        <v>2.4209630336377609E-2</v>
      </c>
      <c r="L48" s="103">
        <v>0.10123947975202305</v>
      </c>
      <c r="M48" s="103">
        <v>9.8886605995069244E-5</v>
      </c>
      <c r="N48" s="103">
        <v>4.610832505886996E-3</v>
      </c>
      <c r="O48" s="103">
        <v>7.4843254238265841E-3</v>
      </c>
      <c r="P48" s="103">
        <v>7.5578841389742782E-3</v>
      </c>
      <c r="Q48" s="103">
        <v>7.7082582485703849E-7</v>
      </c>
      <c r="R48" s="103">
        <v>1.5621946853022029E-2</v>
      </c>
      <c r="S48" s="103">
        <v>4.4639645852014462</v>
      </c>
      <c r="T48" s="103">
        <v>1.6373793040279983</v>
      </c>
      <c r="U48" s="104" t="s">
        <v>180</v>
      </c>
      <c r="V48" s="90"/>
      <c r="W48" s="90"/>
      <c r="X48" s="90"/>
      <c r="Y48" s="90"/>
      <c r="Z48" s="90"/>
    </row>
    <row r="49" spans="1:26">
      <c r="A49" s="106">
        <v>45</v>
      </c>
      <c r="B49" s="101" t="s">
        <v>181</v>
      </c>
      <c r="C49" s="103">
        <v>7.3122136342310354E-3</v>
      </c>
      <c r="D49" s="103">
        <v>0.88118163885800005</v>
      </c>
      <c r="E49" s="103">
        <v>0.19469642807207682</v>
      </c>
      <c r="F49" s="103">
        <v>1.7081672285563379E-3</v>
      </c>
      <c r="G49" s="103">
        <v>3.3597698211799987</v>
      </c>
      <c r="H49" s="103">
        <v>0.25139363815745391</v>
      </c>
      <c r="I49" s="103">
        <v>4.4275776597713374</v>
      </c>
      <c r="J49" s="103">
        <v>0.26374795203286583</v>
      </c>
      <c r="K49" s="103">
        <v>-0.348864628898503</v>
      </c>
      <c r="L49" s="103">
        <v>0.2581748646605968</v>
      </c>
      <c r="M49" s="103">
        <v>1.8527804304349982E-4</v>
      </c>
      <c r="N49" s="103">
        <v>0.67200532591696593</v>
      </c>
      <c r="O49" s="103">
        <v>1.1441083552417634E-2</v>
      </c>
      <c r="P49" s="103">
        <v>1.1570616751024285E-2</v>
      </c>
      <c r="Q49" s="103">
        <v>2.7980771928317387E-6</v>
      </c>
      <c r="R49" s="103">
        <v>1.551040271482629E-2</v>
      </c>
      <c r="S49" s="103">
        <v>16.265009435764121</v>
      </c>
      <c r="T49" s="103">
        <v>0.1034724340800004</v>
      </c>
      <c r="U49" s="104" t="s">
        <v>182</v>
      </c>
      <c r="V49" s="90"/>
      <c r="W49" s="90"/>
      <c r="X49" s="90"/>
      <c r="Y49" s="90"/>
      <c r="Z49" s="90"/>
    </row>
    <row r="50" spans="1:26">
      <c r="A50" s="106">
        <v>46</v>
      </c>
      <c r="B50" s="101" t="s">
        <v>183</v>
      </c>
      <c r="C50" s="103">
        <v>1.2600157901224288E-3</v>
      </c>
      <c r="D50" s="103">
        <v>0.84906877293955996</v>
      </c>
      <c r="E50" s="103">
        <v>4.0867056094593214E-2</v>
      </c>
      <c r="F50" s="103">
        <v>1.7440367902915918E-4</v>
      </c>
      <c r="G50" s="103">
        <v>1.0369318556525913</v>
      </c>
      <c r="H50" s="103">
        <v>4.9595966979218704E-2</v>
      </c>
      <c r="I50" s="103">
        <v>0.75421569150536549</v>
      </c>
      <c r="J50" s="103">
        <v>2.7758269277872019E-2</v>
      </c>
      <c r="K50" s="103">
        <v>1.0484486313201711E-2</v>
      </c>
      <c r="L50" s="103">
        <v>5.4331726702292298E-2</v>
      </c>
      <c r="M50" s="103">
        <v>1.4001477900546161E-5</v>
      </c>
      <c r="N50" s="103">
        <v>3.5116042299442383E-3</v>
      </c>
      <c r="O50" s="103">
        <v>2.6266351976866114E-3</v>
      </c>
      <c r="P50" s="103">
        <v>2.7397384557708068E-3</v>
      </c>
      <c r="Q50" s="103">
        <v>4.7674689992339901E-7</v>
      </c>
      <c r="R50" s="103">
        <v>3.1007823544166356E-3</v>
      </c>
      <c r="S50" s="103">
        <v>3.8417992370030061</v>
      </c>
      <c r="T50" s="103">
        <v>6.0053478709999912E-3</v>
      </c>
      <c r="U50" s="104" t="s">
        <v>184</v>
      </c>
      <c r="V50" s="90"/>
      <c r="W50" s="90"/>
      <c r="X50" s="90"/>
      <c r="Y50" s="90"/>
      <c r="Z50" s="90"/>
    </row>
    <row r="51" spans="1:26">
      <c r="A51" s="106">
        <v>47</v>
      </c>
      <c r="B51" s="101" t="s">
        <v>185</v>
      </c>
      <c r="C51" s="103">
        <v>2.7088917077624928E-2</v>
      </c>
      <c r="D51" s="103">
        <v>3.419778769304</v>
      </c>
      <c r="E51" s="103">
        <v>2.7905451304211413</v>
      </c>
      <c r="F51" s="103">
        <v>6.4570241072245214E-3</v>
      </c>
      <c r="G51" s="103">
        <v>15.070806390910128</v>
      </c>
      <c r="H51" s="103">
        <v>1.1322307685867929</v>
      </c>
      <c r="I51" s="103">
        <v>97.493221533228223</v>
      </c>
      <c r="J51" s="103">
        <v>0.84472070202800875</v>
      </c>
      <c r="K51" s="103">
        <v>-0.67495467536116605</v>
      </c>
      <c r="L51" s="103">
        <v>3.5809525724496098</v>
      </c>
      <c r="M51" s="103">
        <v>5.3373009973210775E-2</v>
      </c>
      <c r="N51" s="103">
        <v>2.2892164995861739</v>
      </c>
      <c r="O51" s="103">
        <v>4.4394387291982286E-2</v>
      </c>
      <c r="P51" s="103">
        <v>4.4933238041545955E-2</v>
      </c>
      <c r="Q51" s="103">
        <v>8.0487956210341532E-6</v>
      </c>
      <c r="R51" s="103">
        <v>6.0584423732698123E-2</v>
      </c>
      <c r="S51" s="103">
        <v>102.67182182545514</v>
      </c>
      <c r="T51" s="103">
        <v>0.13631262167000352</v>
      </c>
      <c r="U51" s="104" t="s">
        <v>186</v>
      </c>
      <c r="V51" s="90"/>
      <c r="W51" s="90"/>
      <c r="X51" s="90"/>
      <c r="Y51" s="90"/>
      <c r="Z51" s="90"/>
    </row>
    <row r="52" spans="1:26">
      <c r="A52" s="106">
        <v>48</v>
      </c>
      <c r="B52" s="101" t="s">
        <v>187</v>
      </c>
      <c r="C52" s="103">
        <v>8.902042542001198E-3</v>
      </c>
      <c r="D52" s="103">
        <v>0.49029560235060005</v>
      </c>
      <c r="E52" s="103">
        <v>0.45984705659106384</v>
      </c>
      <c r="F52" s="103">
        <v>2.0866977486530031E-3</v>
      </c>
      <c r="G52" s="103">
        <v>2.8538279423667259</v>
      </c>
      <c r="H52" s="103">
        <v>1.2020840925194987</v>
      </c>
      <c r="I52" s="103">
        <v>9.4731769688979188</v>
      </c>
      <c r="J52" s="103">
        <v>8.5687460957699246E-2</v>
      </c>
      <c r="K52" s="103">
        <v>0.34737325243046829</v>
      </c>
      <c r="L52" s="103">
        <v>0.61263935970329308</v>
      </c>
      <c r="M52" s="103">
        <v>7.9950699592028329E-5</v>
      </c>
      <c r="N52" s="103">
        <v>7.1394782604615722E-2</v>
      </c>
      <c r="O52" s="103">
        <v>6.1190022459111241E-3</v>
      </c>
      <c r="P52" s="103">
        <v>6.2209464619598694E-3</v>
      </c>
      <c r="Q52" s="103">
        <v>7.3295222184738512E-7</v>
      </c>
      <c r="R52" s="103">
        <v>2.6841001807301514E-2</v>
      </c>
      <c r="S52" s="103">
        <v>44.926922386539225</v>
      </c>
      <c r="T52" s="103">
        <v>0.1344554569800005</v>
      </c>
      <c r="U52" s="104" t="s">
        <v>188</v>
      </c>
      <c r="V52" s="90"/>
      <c r="W52" s="90"/>
      <c r="X52" s="90"/>
      <c r="Y52" s="90"/>
      <c r="Z52" s="90"/>
    </row>
    <row r="53" spans="1:26">
      <c r="A53" s="106">
        <v>49</v>
      </c>
      <c r="B53" s="101" t="s">
        <v>189</v>
      </c>
      <c r="C53" s="103">
        <v>7.6227539397984044E-3</v>
      </c>
      <c r="D53" s="103">
        <v>0.95468571018000015</v>
      </c>
      <c r="E53" s="103">
        <v>0.20320903422565259</v>
      </c>
      <c r="F53" s="103">
        <v>1.2704878023375248E-3</v>
      </c>
      <c r="G53" s="103">
        <v>3.5154758843008289</v>
      </c>
      <c r="H53" s="103">
        <v>0.19763676808892044</v>
      </c>
      <c r="I53" s="103">
        <v>3.6285048135322064</v>
      </c>
      <c r="J53" s="103">
        <v>0.26051131380143999</v>
      </c>
      <c r="K53" s="103">
        <v>0.75706419134070635</v>
      </c>
      <c r="L53" s="103">
        <v>0.25998717912875713</v>
      </c>
      <c r="M53" s="103">
        <v>1.3954975087071956E-3</v>
      </c>
      <c r="N53" s="103">
        <v>2.1523256321164398E-2</v>
      </c>
      <c r="O53" s="103">
        <v>8.6327118019898993E-3</v>
      </c>
      <c r="P53" s="103">
        <v>8.7760553273820915E-3</v>
      </c>
      <c r="Q53" s="103">
        <v>6.7423839360378668E-6</v>
      </c>
      <c r="R53" s="103">
        <v>2.1677571403462784E-2</v>
      </c>
      <c r="S53" s="103">
        <v>15.172252832195715</v>
      </c>
      <c r="T53" s="103">
        <v>5.1463135629999247E-2</v>
      </c>
      <c r="U53" s="104" t="s">
        <v>190</v>
      </c>
      <c r="V53" s="90"/>
      <c r="W53" s="90"/>
      <c r="X53" s="90"/>
      <c r="Y53" s="90"/>
      <c r="Z53" s="90"/>
    </row>
    <row r="54" spans="1:26">
      <c r="A54" s="106">
        <v>50</v>
      </c>
      <c r="B54" s="101" t="s">
        <v>37</v>
      </c>
      <c r="C54" s="103">
        <v>0.10584223205644931</v>
      </c>
      <c r="D54" s="103">
        <v>2.048824984516</v>
      </c>
      <c r="E54" s="103">
        <v>28.474709984313328</v>
      </c>
      <c r="F54" s="103">
        <v>3.4648462655866609E-2</v>
      </c>
      <c r="G54" s="103">
        <v>7.3227665872037457</v>
      </c>
      <c r="H54" s="103">
        <v>3.2998118091899498</v>
      </c>
      <c r="I54" s="103">
        <v>419.2246611025293</v>
      </c>
      <c r="J54" s="103">
        <v>1.4413953698375941</v>
      </c>
      <c r="K54" s="103">
        <v>-7.9321362338816884E-2</v>
      </c>
      <c r="L54" s="103">
        <v>36.396985007121529</v>
      </c>
      <c r="M54" s="103">
        <v>1.1770318944718701E-3</v>
      </c>
      <c r="N54" s="103">
        <v>1.2951039452576818</v>
      </c>
      <c r="O54" s="103">
        <v>5.5448837026157813E-2</v>
      </c>
      <c r="P54" s="103">
        <v>5.648761535276519E-2</v>
      </c>
      <c r="Q54" s="103">
        <v>9.4272498051625222E-6</v>
      </c>
      <c r="R54" s="103">
        <v>0.32691142967812536</v>
      </c>
      <c r="S54" s="103">
        <v>2527.403967705498</v>
      </c>
      <c r="T54" s="103">
        <v>0.22078201955999829</v>
      </c>
      <c r="U54" s="104" t="s">
        <v>191</v>
      </c>
      <c r="V54" s="90"/>
      <c r="W54" s="90"/>
      <c r="X54" s="90"/>
      <c r="Y54" s="90"/>
      <c r="Z54" s="90"/>
    </row>
    <row r="55" spans="1:26">
      <c r="A55" s="106">
        <v>51</v>
      </c>
      <c r="B55" s="101"/>
      <c r="C55" s="103"/>
      <c r="D55" s="103"/>
      <c r="E55" s="103"/>
      <c r="F55" s="103"/>
      <c r="G55" s="103"/>
      <c r="H55" s="103"/>
      <c r="I55" s="103"/>
      <c r="J55" s="103"/>
      <c r="K55" s="103"/>
      <c r="L55" s="103"/>
      <c r="M55" s="103"/>
      <c r="N55" s="103"/>
      <c r="O55" s="103"/>
      <c r="P55" s="103"/>
      <c r="Q55" s="103"/>
      <c r="R55" s="103"/>
      <c r="S55" s="103"/>
      <c r="T55" s="103"/>
      <c r="U55" s="104"/>
      <c r="V55" s="90"/>
      <c r="W55" s="90"/>
      <c r="X55" s="90"/>
      <c r="Y55" s="90"/>
      <c r="Z55" s="90"/>
    </row>
    <row r="56" spans="1:26">
      <c r="A56" s="106">
        <v>52</v>
      </c>
      <c r="B56" s="101"/>
      <c r="C56" s="103"/>
      <c r="D56" s="103"/>
      <c r="E56" s="103"/>
      <c r="F56" s="103"/>
      <c r="G56" s="103"/>
      <c r="H56" s="103"/>
      <c r="I56" s="103"/>
      <c r="J56" s="103"/>
      <c r="K56" s="103"/>
      <c r="L56" s="103"/>
      <c r="M56" s="103"/>
      <c r="N56" s="103"/>
      <c r="O56" s="103"/>
      <c r="P56" s="103"/>
      <c r="Q56" s="103"/>
      <c r="R56" s="103"/>
      <c r="S56" s="103"/>
      <c r="T56" s="103"/>
      <c r="U56" s="104"/>
      <c r="V56" s="90"/>
      <c r="W56" s="90"/>
      <c r="X56" s="90"/>
      <c r="Y56" s="90"/>
      <c r="Z56" s="90"/>
    </row>
    <row r="57" spans="1:26">
      <c r="A57" s="90"/>
      <c r="B57" s="90"/>
      <c r="C57" s="90"/>
      <c r="D57" s="90"/>
      <c r="E57" s="90"/>
      <c r="F57" s="90"/>
      <c r="G57" s="90"/>
      <c r="H57" s="90"/>
      <c r="I57" s="90"/>
      <c r="J57" s="90"/>
      <c r="K57" s="90"/>
      <c r="L57" s="90"/>
      <c r="M57" s="90"/>
      <c r="N57" s="90"/>
      <c r="O57" s="90"/>
      <c r="P57" s="90"/>
      <c r="Q57" s="90"/>
      <c r="R57" s="90"/>
      <c r="S57" s="90"/>
      <c r="T57" s="90"/>
      <c r="U57" s="90"/>
      <c r="V57" s="90"/>
      <c r="W57" s="90"/>
      <c r="X57" s="90"/>
      <c r="Y57" s="90"/>
      <c r="Z57" s="90"/>
    </row>
    <row r="58" spans="1:26">
      <c r="A58" s="90"/>
      <c r="B58" s="90"/>
      <c r="C58" s="90"/>
      <c r="D58" s="90"/>
      <c r="E58" s="90"/>
      <c r="F58" s="90"/>
      <c r="G58" s="90"/>
      <c r="H58" s="90"/>
      <c r="I58" s="90"/>
      <c r="J58" s="90"/>
      <c r="K58" s="90"/>
      <c r="L58" s="90"/>
      <c r="M58" s="90"/>
      <c r="N58" s="90"/>
      <c r="O58" s="90"/>
      <c r="P58" s="90"/>
      <c r="Q58" s="90"/>
      <c r="R58" s="90"/>
      <c r="S58" s="90"/>
      <c r="T58" s="90"/>
      <c r="U58" s="90"/>
      <c r="V58" s="90"/>
      <c r="W58" s="90"/>
      <c r="X58" s="90"/>
      <c r="Y58" s="90"/>
      <c r="Z58" s="90"/>
    </row>
    <row r="59" spans="1:26">
      <c r="A59" s="90"/>
      <c r="B59" s="90"/>
      <c r="C59" s="90"/>
      <c r="D59" s="90"/>
      <c r="E59" s="90"/>
      <c r="F59" s="90"/>
      <c r="G59" s="90"/>
      <c r="H59" s="90"/>
      <c r="I59" s="90"/>
      <c r="J59" s="90"/>
      <c r="K59" s="90"/>
      <c r="L59" s="90"/>
      <c r="M59" s="90"/>
      <c r="N59" s="90"/>
      <c r="O59" s="90"/>
      <c r="P59" s="90"/>
      <c r="Q59" s="90"/>
      <c r="R59" s="90"/>
      <c r="S59" s="90"/>
      <c r="T59" s="90"/>
      <c r="U59" s="90"/>
      <c r="V59" s="90"/>
      <c r="W59" s="90"/>
      <c r="X59" s="90"/>
      <c r="Y59" s="90"/>
      <c r="Z59" s="90"/>
    </row>
    <row r="60" spans="1:26">
      <c r="A60" s="90"/>
      <c r="B60" s="90"/>
      <c r="C60" s="90"/>
      <c r="D60" s="90"/>
      <c r="E60" s="90"/>
      <c r="F60" s="90"/>
      <c r="G60" s="90"/>
      <c r="H60" s="90"/>
      <c r="I60" s="90"/>
      <c r="J60" s="90"/>
      <c r="K60" s="90"/>
      <c r="L60" s="90"/>
      <c r="M60" s="90"/>
      <c r="N60" s="90"/>
      <c r="O60" s="90"/>
      <c r="P60" s="90"/>
      <c r="Q60" s="90"/>
      <c r="R60" s="90"/>
      <c r="S60" s="90"/>
      <c r="T60" s="90"/>
      <c r="U60" s="90"/>
      <c r="V60" s="90"/>
      <c r="W60" s="90"/>
      <c r="X60" s="90"/>
      <c r="Y60" s="90"/>
      <c r="Z60" s="90"/>
    </row>
    <row r="61" spans="1:26">
      <c r="A61" s="90"/>
      <c r="B61" s="90"/>
      <c r="C61" s="90"/>
      <c r="D61" s="90"/>
      <c r="E61" s="90"/>
      <c r="F61" s="90"/>
      <c r="G61" s="90"/>
      <c r="H61" s="90"/>
      <c r="I61" s="90"/>
      <c r="J61" s="90"/>
      <c r="K61" s="90"/>
      <c r="L61" s="90"/>
      <c r="M61" s="90"/>
      <c r="N61" s="90"/>
      <c r="O61" s="90"/>
      <c r="P61" s="90"/>
      <c r="Q61" s="90"/>
      <c r="R61" s="90"/>
      <c r="S61" s="90"/>
      <c r="T61" s="90"/>
      <c r="U61" s="90"/>
      <c r="V61" s="90"/>
      <c r="W61" s="90"/>
      <c r="X61" s="90"/>
      <c r="Y61" s="90"/>
      <c r="Z61" s="90"/>
    </row>
    <row r="62" spans="1:26">
      <c r="A62" s="90"/>
      <c r="B62" s="90"/>
      <c r="C62" s="90"/>
      <c r="D62" s="90"/>
      <c r="E62" s="90"/>
      <c r="F62" s="90"/>
      <c r="G62" s="90"/>
      <c r="H62" s="90"/>
      <c r="I62" s="90"/>
      <c r="J62" s="90"/>
      <c r="K62" s="90"/>
      <c r="L62" s="90"/>
      <c r="M62" s="90"/>
      <c r="N62" s="90"/>
      <c r="O62" s="90"/>
      <c r="P62" s="90"/>
      <c r="Q62" s="90"/>
      <c r="R62" s="90"/>
      <c r="S62" s="90"/>
      <c r="T62" s="90"/>
      <c r="U62" s="90"/>
      <c r="V62" s="90"/>
      <c r="W62" s="90"/>
      <c r="X62" s="90"/>
      <c r="Y62" s="90"/>
      <c r="Z62" s="90"/>
    </row>
    <row r="63" spans="1:26">
      <c r="A63" s="90"/>
      <c r="B63" s="90"/>
      <c r="C63" s="90"/>
      <c r="D63" s="90"/>
      <c r="E63" s="90"/>
      <c r="F63" s="90"/>
      <c r="G63" s="90"/>
      <c r="H63" s="90"/>
      <c r="I63" s="90"/>
      <c r="J63" s="90"/>
      <c r="K63" s="90"/>
      <c r="L63" s="90"/>
      <c r="M63" s="90"/>
      <c r="N63" s="90"/>
      <c r="O63" s="90"/>
      <c r="P63" s="90"/>
      <c r="Q63" s="90"/>
      <c r="R63" s="90"/>
      <c r="S63" s="90"/>
      <c r="T63" s="90"/>
      <c r="U63" s="90"/>
      <c r="V63" s="90"/>
      <c r="W63" s="90"/>
      <c r="X63" s="90"/>
      <c r="Y63" s="90"/>
      <c r="Z63" s="90"/>
    </row>
    <row r="64" spans="1:26">
      <c r="A64" s="90"/>
      <c r="B64" s="90"/>
      <c r="C64" s="90"/>
      <c r="D64" s="90"/>
      <c r="E64" s="90"/>
      <c r="F64" s="90"/>
      <c r="G64" s="90"/>
      <c r="H64" s="90"/>
      <c r="I64" s="90"/>
      <c r="J64" s="90"/>
      <c r="K64" s="90"/>
      <c r="L64" s="90"/>
      <c r="M64" s="90"/>
      <c r="N64" s="90"/>
      <c r="O64" s="90"/>
      <c r="P64" s="90"/>
      <c r="Q64" s="90"/>
      <c r="R64" s="90"/>
      <c r="S64" s="90"/>
      <c r="T64" s="90"/>
      <c r="U64" s="90"/>
      <c r="V64" s="90"/>
      <c r="W64" s="90"/>
      <c r="X64" s="90"/>
      <c r="Y64" s="90"/>
      <c r="Z64" s="90"/>
    </row>
    <row r="65" spans="1:26">
      <c r="A65" s="90"/>
      <c r="B65" s="90"/>
      <c r="C65" s="90"/>
      <c r="D65" s="90"/>
      <c r="E65" s="90"/>
      <c r="F65" s="90"/>
      <c r="G65" s="90"/>
      <c r="H65" s="90"/>
      <c r="I65" s="90"/>
      <c r="J65" s="90"/>
      <c r="K65" s="90"/>
      <c r="L65" s="90"/>
      <c r="M65" s="90"/>
      <c r="N65" s="90"/>
      <c r="O65" s="90"/>
      <c r="P65" s="90"/>
      <c r="Q65" s="90"/>
      <c r="R65" s="90"/>
      <c r="S65" s="90"/>
      <c r="T65" s="90"/>
      <c r="U65" s="90"/>
      <c r="V65" s="90"/>
      <c r="W65" s="90"/>
      <c r="X65" s="90"/>
      <c r="Y65" s="90"/>
      <c r="Z65" s="90"/>
    </row>
    <row r="66" spans="1:26">
      <c r="A66" s="90"/>
      <c r="B66" s="90"/>
      <c r="C66" s="90"/>
      <c r="D66" s="90"/>
      <c r="E66" s="90"/>
      <c r="F66" s="90"/>
      <c r="G66" s="90"/>
      <c r="H66" s="90"/>
      <c r="I66" s="90"/>
      <c r="J66" s="90"/>
      <c r="K66" s="90"/>
      <c r="L66" s="90"/>
      <c r="M66" s="90"/>
      <c r="N66" s="90"/>
      <c r="O66" s="90"/>
      <c r="P66" s="90"/>
      <c r="Q66" s="90"/>
      <c r="R66" s="90"/>
      <c r="S66" s="90"/>
      <c r="T66" s="90"/>
      <c r="U66" s="90"/>
      <c r="V66" s="90"/>
      <c r="W66" s="90"/>
      <c r="X66" s="90"/>
      <c r="Y66" s="90"/>
      <c r="Z66" s="90"/>
    </row>
    <row r="67" spans="1:26">
      <c r="A67" s="90"/>
      <c r="B67" s="90"/>
      <c r="C67" s="90"/>
      <c r="D67" s="90"/>
      <c r="E67" s="90"/>
      <c r="F67" s="90"/>
      <c r="G67" s="90"/>
      <c r="H67" s="90"/>
      <c r="I67" s="90"/>
      <c r="J67" s="90"/>
      <c r="K67" s="90"/>
      <c r="L67" s="90"/>
      <c r="M67" s="90"/>
      <c r="N67" s="90"/>
      <c r="O67" s="90"/>
      <c r="P67" s="90"/>
      <c r="Q67" s="90"/>
      <c r="R67" s="90"/>
      <c r="S67" s="90"/>
      <c r="T67" s="90"/>
      <c r="U67" s="90"/>
      <c r="V67" s="90"/>
      <c r="W67" s="90"/>
      <c r="X67" s="90"/>
      <c r="Y67" s="90"/>
      <c r="Z67" s="90"/>
    </row>
    <row r="68" spans="1:26">
      <c r="A68" s="90"/>
      <c r="B68" s="90"/>
      <c r="C68" s="90"/>
      <c r="D68" s="90"/>
      <c r="E68" s="90"/>
      <c r="F68" s="90"/>
      <c r="G68" s="90"/>
      <c r="H68" s="90"/>
      <c r="I68" s="90"/>
      <c r="J68" s="90"/>
      <c r="K68" s="90"/>
      <c r="L68" s="90"/>
      <c r="M68" s="90"/>
      <c r="N68" s="90"/>
      <c r="O68" s="90"/>
      <c r="P68" s="90"/>
      <c r="Q68" s="90"/>
      <c r="R68" s="90"/>
      <c r="S68" s="90"/>
      <c r="T68" s="90"/>
      <c r="U68" s="90"/>
      <c r="V68" s="90"/>
      <c r="W68" s="90"/>
      <c r="X68" s="90"/>
      <c r="Y68" s="90"/>
      <c r="Z68" s="90"/>
    </row>
    <row r="69" spans="1:26">
      <c r="A69" s="90"/>
      <c r="B69" s="90"/>
      <c r="C69" s="90"/>
      <c r="D69" s="90"/>
      <c r="E69" s="90"/>
      <c r="F69" s="90"/>
      <c r="G69" s="90"/>
      <c r="H69" s="90"/>
      <c r="I69" s="90"/>
      <c r="J69" s="90"/>
      <c r="K69" s="90"/>
      <c r="L69" s="90"/>
      <c r="M69" s="90"/>
      <c r="N69" s="90"/>
      <c r="O69" s="90"/>
      <c r="P69" s="90"/>
      <c r="Q69" s="90"/>
      <c r="R69" s="90"/>
      <c r="S69" s="90"/>
      <c r="T69" s="90"/>
      <c r="U69" s="90"/>
      <c r="V69" s="90"/>
      <c r="W69" s="90"/>
      <c r="X69" s="90"/>
      <c r="Y69" s="90"/>
      <c r="Z69" s="90"/>
    </row>
    <row r="70" spans="1:26">
      <c r="A70" s="90"/>
      <c r="B70" s="90"/>
      <c r="C70" s="90"/>
      <c r="D70" s="90"/>
      <c r="E70" s="90"/>
      <c r="F70" s="90"/>
      <c r="G70" s="90"/>
      <c r="H70" s="90"/>
      <c r="I70" s="90"/>
      <c r="J70" s="90"/>
      <c r="K70" s="90"/>
      <c r="L70" s="90"/>
      <c r="M70" s="90"/>
      <c r="N70" s="90"/>
      <c r="O70" s="90"/>
      <c r="P70" s="90"/>
      <c r="Q70" s="90"/>
      <c r="R70" s="90"/>
      <c r="S70" s="90"/>
      <c r="T70" s="90"/>
      <c r="U70" s="90"/>
      <c r="V70" s="90"/>
      <c r="W70" s="90"/>
      <c r="X70" s="90"/>
      <c r="Y70" s="90"/>
      <c r="Z70" s="90"/>
    </row>
    <row r="71" spans="1:26">
      <c r="A71" s="90"/>
      <c r="B71" s="90"/>
      <c r="C71" s="90"/>
      <c r="D71" s="90"/>
      <c r="E71" s="90"/>
      <c r="F71" s="90"/>
      <c r="G71" s="90"/>
      <c r="H71" s="90"/>
      <c r="I71" s="90"/>
      <c r="J71" s="90"/>
      <c r="K71" s="90"/>
      <c r="L71" s="90"/>
      <c r="M71" s="90"/>
      <c r="N71" s="90"/>
      <c r="O71" s="90"/>
      <c r="P71" s="90"/>
      <c r="Q71" s="90"/>
      <c r="R71" s="90"/>
      <c r="S71" s="90"/>
      <c r="T71" s="90"/>
      <c r="U71" s="90"/>
      <c r="V71" s="90"/>
      <c r="W71" s="90"/>
      <c r="X71" s="90"/>
      <c r="Y71" s="90"/>
      <c r="Z71" s="90"/>
    </row>
    <row r="72" spans="1:26">
      <c r="A72" s="90"/>
      <c r="B72" s="90"/>
      <c r="C72" s="90"/>
      <c r="D72" s="90"/>
      <c r="E72" s="90"/>
      <c r="F72" s="90"/>
      <c r="G72" s="90"/>
      <c r="H72" s="90"/>
      <c r="I72" s="90"/>
      <c r="J72" s="90"/>
      <c r="K72" s="90"/>
      <c r="L72" s="90"/>
      <c r="M72" s="90"/>
      <c r="N72" s="90"/>
      <c r="O72" s="90"/>
      <c r="P72" s="90"/>
      <c r="Q72" s="90"/>
      <c r="R72" s="90"/>
      <c r="S72" s="90"/>
      <c r="T72" s="90"/>
      <c r="U72" s="90"/>
      <c r="V72" s="90"/>
      <c r="W72" s="90"/>
      <c r="X72" s="90"/>
      <c r="Y72" s="90"/>
      <c r="Z72" s="90"/>
    </row>
    <row r="73" spans="1:26">
      <c r="A73" s="90"/>
      <c r="B73" s="90"/>
      <c r="C73" s="90"/>
      <c r="D73" s="90"/>
      <c r="E73" s="90"/>
      <c r="F73" s="90"/>
      <c r="G73" s="90"/>
      <c r="H73" s="90"/>
      <c r="I73" s="90"/>
      <c r="J73" s="90"/>
      <c r="K73" s="90"/>
      <c r="L73" s="90"/>
      <c r="M73" s="90"/>
      <c r="N73" s="90"/>
      <c r="O73" s="90"/>
      <c r="P73" s="90"/>
      <c r="Q73" s="90"/>
      <c r="R73" s="90"/>
      <c r="S73" s="90"/>
      <c r="T73" s="90"/>
      <c r="U73" s="90"/>
      <c r="V73" s="90"/>
      <c r="W73" s="90"/>
      <c r="X73" s="90"/>
      <c r="Y73" s="90"/>
      <c r="Z73" s="90"/>
    </row>
    <row r="74" spans="1:26">
      <c r="A74" s="90"/>
      <c r="B74" s="90"/>
      <c r="C74" s="90"/>
      <c r="D74" s="90"/>
      <c r="E74" s="90"/>
      <c r="F74" s="90"/>
      <c r="G74" s="90"/>
      <c r="H74" s="90"/>
      <c r="I74" s="90"/>
      <c r="J74" s="90"/>
      <c r="K74" s="90"/>
      <c r="L74" s="90"/>
      <c r="M74" s="90"/>
      <c r="N74" s="90"/>
      <c r="O74" s="90"/>
      <c r="P74" s="90"/>
      <c r="Q74" s="90"/>
      <c r="R74" s="90"/>
      <c r="S74" s="90"/>
      <c r="T74" s="90"/>
      <c r="U74" s="90"/>
      <c r="V74" s="90"/>
      <c r="W74" s="90"/>
      <c r="X74" s="90"/>
      <c r="Y74" s="90"/>
      <c r="Z74" s="90"/>
    </row>
    <row r="75" spans="1:26">
      <c r="A75" s="90"/>
      <c r="B75" s="90"/>
      <c r="C75" s="90"/>
      <c r="D75" s="90"/>
      <c r="E75" s="90"/>
      <c r="F75" s="90"/>
      <c r="G75" s="90"/>
      <c r="H75" s="90"/>
      <c r="I75" s="90"/>
      <c r="J75" s="90"/>
      <c r="K75" s="90"/>
      <c r="L75" s="90"/>
      <c r="M75" s="90"/>
      <c r="N75" s="90"/>
      <c r="O75" s="90"/>
      <c r="P75" s="90"/>
      <c r="Q75" s="90"/>
      <c r="R75" s="90"/>
      <c r="S75" s="90"/>
      <c r="T75" s="90"/>
      <c r="U75" s="90"/>
      <c r="V75" s="90"/>
      <c r="W75" s="90"/>
      <c r="X75" s="90"/>
      <c r="Y75" s="90"/>
      <c r="Z75" s="90"/>
    </row>
    <row r="76" spans="1:26">
      <c r="A76" s="90"/>
      <c r="B76" s="90"/>
      <c r="C76" s="90"/>
      <c r="D76" s="90"/>
      <c r="E76" s="90"/>
      <c r="F76" s="90"/>
      <c r="G76" s="90"/>
      <c r="H76" s="90"/>
      <c r="I76" s="90"/>
      <c r="J76" s="90"/>
      <c r="K76" s="90"/>
      <c r="L76" s="90"/>
      <c r="M76" s="90"/>
      <c r="N76" s="90"/>
      <c r="O76" s="90"/>
      <c r="P76" s="90"/>
      <c r="Q76" s="90"/>
      <c r="R76" s="90"/>
      <c r="S76" s="90"/>
      <c r="T76" s="90"/>
      <c r="U76" s="90"/>
      <c r="V76" s="90"/>
      <c r="W76" s="90"/>
      <c r="X76" s="90"/>
      <c r="Y76" s="90"/>
      <c r="Z76" s="90"/>
    </row>
    <row r="77" spans="1:26">
      <c r="A77" s="90"/>
      <c r="B77" s="90"/>
      <c r="C77" s="90"/>
      <c r="D77" s="90"/>
      <c r="E77" s="90"/>
      <c r="F77" s="90"/>
      <c r="G77" s="90"/>
      <c r="H77" s="90"/>
      <c r="I77" s="90"/>
      <c r="J77" s="90"/>
      <c r="K77" s="90"/>
      <c r="L77" s="90"/>
      <c r="M77" s="90"/>
      <c r="N77" s="90"/>
      <c r="O77" s="90"/>
      <c r="P77" s="90"/>
      <c r="Q77" s="90"/>
      <c r="R77" s="90"/>
      <c r="S77" s="90"/>
      <c r="T77" s="90"/>
      <c r="U77" s="90"/>
      <c r="V77" s="90"/>
      <c r="W77" s="90"/>
      <c r="X77" s="90"/>
      <c r="Y77" s="90"/>
      <c r="Z77" s="90"/>
    </row>
    <row r="78" spans="1:26">
      <c r="A78" s="90"/>
      <c r="B78" s="90"/>
      <c r="C78" s="90"/>
      <c r="D78" s="90"/>
      <c r="E78" s="90"/>
      <c r="F78" s="90"/>
      <c r="G78" s="90"/>
      <c r="H78" s="90"/>
      <c r="I78" s="90"/>
      <c r="J78" s="90"/>
      <c r="K78" s="90"/>
      <c r="L78" s="90"/>
      <c r="M78" s="90"/>
      <c r="N78" s="90"/>
      <c r="O78" s="90"/>
      <c r="P78" s="90"/>
      <c r="Q78" s="90"/>
      <c r="R78" s="90"/>
      <c r="S78" s="90"/>
      <c r="T78" s="90"/>
      <c r="U78" s="90"/>
      <c r="V78" s="90"/>
      <c r="W78" s="90"/>
      <c r="X78" s="90"/>
      <c r="Y78" s="90"/>
      <c r="Z78" s="90"/>
    </row>
    <row r="79" spans="1:26">
      <c r="A79" s="90"/>
      <c r="B79" s="90"/>
      <c r="C79" s="90"/>
      <c r="D79" s="90"/>
      <c r="E79" s="90"/>
      <c r="F79" s="90"/>
      <c r="G79" s="90"/>
      <c r="H79" s="90"/>
      <c r="I79" s="90"/>
      <c r="J79" s="90"/>
      <c r="K79" s="90"/>
      <c r="L79" s="90"/>
      <c r="M79" s="90"/>
      <c r="N79" s="90"/>
      <c r="O79" s="90"/>
      <c r="P79" s="90"/>
      <c r="Q79" s="90"/>
      <c r="R79" s="90"/>
      <c r="S79" s="90"/>
      <c r="T79" s="90"/>
      <c r="U79" s="90"/>
      <c r="V79" s="90"/>
      <c r="W79" s="90"/>
      <c r="X79" s="90"/>
      <c r="Y79" s="90"/>
      <c r="Z79" s="90"/>
    </row>
    <row r="80" spans="1:26">
      <c r="A80" s="90"/>
      <c r="B80" s="90"/>
      <c r="C80" s="90"/>
      <c r="D80" s="90"/>
      <c r="E80" s="90"/>
      <c r="F80" s="90"/>
      <c r="G80" s="90"/>
      <c r="H80" s="90"/>
      <c r="I80" s="90"/>
      <c r="J80" s="90"/>
      <c r="K80" s="90"/>
      <c r="L80" s="90"/>
      <c r="M80" s="90"/>
      <c r="N80" s="90"/>
      <c r="O80" s="90"/>
      <c r="P80" s="90"/>
      <c r="Q80" s="90"/>
      <c r="R80" s="90"/>
      <c r="S80" s="90"/>
      <c r="T80" s="90"/>
      <c r="U80" s="90"/>
      <c r="V80" s="90"/>
      <c r="W80" s="90"/>
      <c r="X80" s="90"/>
      <c r="Y80" s="90"/>
      <c r="Z80" s="90"/>
    </row>
    <row r="81" spans="1:26">
      <c r="A81" s="90"/>
      <c r="B81" s="90"/>
      <c r="C81" s="90"/>
      <c r="D81" s="90"/>
      <c r="E81" s="90"/>
      <c r="F81" s="90"/>
      <c r="G81" s="90"/>
      <c r="H81" s="90"/>
      <c r="I81" s="90"/>
      <c r="J81" s="90"/>
      <c r="K81" s="90"/>
      <c r="L81" s="90"/>
      <c r="M81" s="90"/>
      <c r="N81" s="90"/>
      <c r="O81" s="90"/>
      <c r="P81" s="90"/>
      <c r="Q81" s="90"/>
      <c r="R81" s="90"/>
      <c r="S81" s="90"/>
      <c r="T81" s="90"/>
      <c r="U81" s="90"/>
      <c r="V81" s="90"/>
      <c r="W81" s="90"/>
      <c r="X81" s="90"/>
      <c r="Y81" s="90"/>
      <c r="Z81" s="90"/>
    </row>
    <row r="82" spans="1:26">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row>
    <row r="83" spans="1:26">
      <c r="A83" s="90"/>
      <c r="B83" s="90"/>
      <c r="C83" s="90"/>
      <c r="D83" s="90"/>
      <c r="E83" s="90"/>
      <c r="F83" s="90"/>
      <c r="G83" s="90"/>
      <c r="H83" s="90"/>
      <c r="I83" s="90"/>
      <c r="J83" s="90"/>
      <c r="K83" s="90"/>
      <c r="L83" s="90"/>
      <c r="M83" s="90"/>
      <c r="N83" s="90"/>
      <c r="O83" s="90"/>
      <c r="P83" s="90"/>
      <c r="Q83" s="90"/>
      <c r="R83" s="90"/>
      <c r="S83" s="90"/>
      <c r="T83" s="90"/>
      <c r="U83" s="90"/>
      <c r="V83" s="90"/>
      <c r="W83" s="90"/>
      <c r="X83" s="90"/>
      <c r="Y83" s="90"/>
      <c r="Z83" s="90"/>
    </row>
    <row r="84" spans="1:26">
      <c r="A84" s="90"/>
      <c r="B84" s="90"/>
      <c r="C84" s="90"/>
      <c r="D84" s="90"/>
      <c r="E84" s="90"/>
      <c r="F84" s="90"/>
      <c r="G84" s="90"/>
      <c r="H84" s="90"/>
      <c r="I84" s="90"/>
      <c r="J84" s="90"/>
      <c r="K84" s="90"/>
      <c r="L84" s="90"/>
      <c r="M84" s="90"/>
      <c r="N84" s="90"/>
      <c r="O84" s="90"/>
      <c r="P84" s="90"/>
      <c r="Q84" s="90"/>
      <c r="R84" s="90"/>
      <c r="S84" s="90"/>
      <c r="T84" s="90"/>
      <c r="U84" s="90"/>
      <c r="V84" s="90"/>
      <c r="W84" s="90"/>
      <c r="X84" s="90"/>
      <c r="Y84" s="90"/>
      <c r="Z84" s="90"/>
    </row>
    <row r="85" spans="1:26">
      <c r="A85" s="90"/>
      <c r="B85" s="90"/>
      <c r="C85" s="90"/>
      <c r="D85" s="90"/>
      <c r="E85" s="90"/>
      <c r="F85" s="90"/>
      <c r="G85" s="90"/>
      <c r="H85" s="90"/>
      <c r="I85" s="90"/>
      <c r="J85" s="90"/>
      <c r="K85" s="90"/>
      <c r="L85" s="90"/>
      <c r="M85" s="90"/>
      <c r="N85" s="90"/>
      <c r="O85" s="90"/>
      <c r="P85" s="90"/>
      <c r="Q85" s="90"/>
      <c r="R85" s="90"/>
      <c r="S85" s="90"/>
      <c r="T85" s="90"/>
      <c r="U85" s="90"/>
      <c r="V85" s="90"/>
      <c r="W85" s="90"/>
      <c r="X85" s="90"/>
      <c r="Y85" s="90"/>
      <c r="Z85" s="90"/>
    </row>
    <row r="86" spans="1:26">
      <c r="A86" s="90"/>
      <c r="B86" s="90"/>
      <c r="C86" s="90"/>
      <c r="D86" s="90"/>
      <c r="E86" s="90"/>
      <c r="F86" s="90"/>
      <c r="G86" s="90"/>
      <c r="H86" s="90"/>
      <c r="I86" s="90"/>
      <c r="J86" s="90"/>
      <c r="K86" s="90"/>
      <c r="L86" s="90"/>
      <c r="M86" s="90"/>
      <c r="N86" s="90"/>
      <c r="O86" s="90"/>
      <c r="P86" s="90"/>
      <c r="Q86" s="90"/>
      <c r="R86" s="90"/>
      <c r="S86" s="90"/>
      <c r="T86" s="90"/>
      <c r="U86" s="90"/>
      <c r="V86" s="90"/>
      <c r="W86" s="90"/>
      <c r="X86" s="90"/>
      <c r="Y86" s="90"/>
      <c r="Z86" s="90"/>
    </row>
    <row r="87" spans="1:26">
      <c r="A87" s="90"/>
      <c r="B87" s="90"/>
      <c r="C87" s="90"/>
      <c r="D87" s="90"/>
      <c r="E87" s="90"/>
      <c r="F87" s="90"/>
      <c r="G87" s="90"/>
      <c r="H87" s="90"/>
      <c r="I87" s="90"/>
      <c r="J87" s="90"/>
      <c r="K87" s="90"/>
      <c r="L87" s="90"/>
      <c r="M87" s="90"/>
      <c r="N87" s="90"/>
      <c r="O87" s="90"/>
      <c r="P87" s="90"/>
      <c r="Q87" s="90"/>
      <c r="R87" s="90"/>
      <c r="S87" s="90"/>
      <c r="T87" s="90"/>
      <c r="U87" s="90"/>
      <c r="V87" s="90"/>
      <c r="W87" s="90"/>
      <c r="X87" s="90"/>
      <c r="Y87" s="90"/>
      <c r="Z87" s="90"/>
    </row>
    <row r="88" spans="1:26">
      <c r="A88" s="90"/>
      <c r="B88" s="90"/>
      <c r="C88" s="90"/>
      <c r="D88" s="90"/>
      <c r="E88" s="90"/>
      <c r="F88" s="90"/>
      <c r="G88" s="90"/>
      <c r="H88" s="90"/>
      <c r="I88" s="90"/>
      <c r="J88" s="90"/>
      <c r="K88" s="90"/>
      <c r="L88" s="90"/>
      <c r="M88" s="90"/>
      <c r="N88" s="90"/>
      <c r="O88" s="90"/>
      <c r="P88" s="90"/>
      <c r="Q88" s="90"/>
      <c r="R88" s="90"/>
      <c r="S88" s="90"/>
      <c r="T88" s="90"/>
      <c r="U88" s="90"/>
      <c r="V88" s="90"/>
      <c r="W88" s="90"/>
      <c r="X88" s="90"/>
      <c r="Y88" s="90"/>
      <c r="Z88" s="90"/>
    </row>
    <row r="89" spans="1:26">
      <c r="A89" s="90"/>
      <c r="B89" s="90"/>
      <c r="C89" s="90"/>
      <c r="D89" s="90"/>
      <c r="E89" s="90"/>
      <c r="F89" s="90"/>
      <c r="G89" s="90"/>
      <c r="H89" s="90"/>
      <c r="I89" s="90"/>
      <c r="J89" s="90"/>
      <c r="K89" s="90"/>
      <c r="L89" s="90"/>
      <c r="M89" s="90"/>
      <c r="N89" s="90"/>
      <c r="O89" s="90"/>
      <c r="P89" s="90"/>
      <c r="Q89" s="90"/>
      <c r="R89" s="90"/>
      <c r="S89" s="90"/>
      <c r="T89" s="90"/>
      <c r="U89" s="90"/>
      <c r="V89" s="90"/>
      <c r="W89" s="90"/>
      <c r="X89" s="90"/>
      <c r="Y89" s="90"/>
      <c r="Z89" s="90"/>
    </row>
    <row r="90" spans="1:26">
      <c r="A90" s="90"/>
      <c r="B90" s="90"/>
      <c r="C90" s="90"/>
      <c r="D90" s="90"/>
      <c r="E90" s="90"/>
      <c r="F90" s="90"/>
      <c r="G90" s="90"/>
      <c r="H90" s="90"/>
      <c r="I90" s="90"/>
      <c r="J90" s="90"/>
      <c r="K90" s="90"/>
      <c r="L90" s="90"/>
      <c r="M90" s="90"/>
      <c r="N90" s="90"/>
      <c r="O90" s="90"/>
      <c r="P90" s="90"/>
      <c r="Q90" s="90"/>
      <c r="R90" s="90"/>
      <c r="S90" s="90"/>
      <c r="T90" s="90"/>
      <c r="U90" s="90"/>
      <c r="V90" s="90"/>
      <c r="W90" s="90"/>
      <c r="X90" s="90"/>
      <c r="Y90" s="90"/>
      <c r="Z90" s="90"/>
    </row>
    <row r="91" spans="1:26">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row>
    <row r="92" spans="1:26">
      <c r="A92" s="90"/>
      <c r="B92" s="90"/>
      <c r="C92" s="90"/>
      <c r="D92" s="90"/>
      <c r="E92" s="90"/>
      <c r="F92" s="90"/>
      <c r="G92" s="90"/>
      <c r="H92" s="90"/>
      <c r="I92" s="90"/>
      <c r="J92" s="90"/>
      <c r="K92" s="90"/>
      <c r="L92" s="90"/>
      <c r="M92" s="90"/>
      <c r="N92" s="90"/>
      <c r="O92" s="90"/>
      <c r="P92" s="90"/>
      <c r="Q92" s="90"/>
      <c r="R92" s="90"/>
      <c r="S92" s="90"/>
      <c r="T92" s="90"/>
      <c r="U92" s="90"/>
      <c r="V92" s="90"/>
      <c r="W92" s="90"/>
      <c r="X92" s="90"/>
      <c r="Y92" s="90"/>
      <c r="Z92" s="90"/>
    </row>
    <row r="93" spans="1:26">
      <c r="A93" s="90"/>
      <c r="B93" s="90"/>
      <c r="C93" s="90"/>
      <c r="D93" s="90"/>
      <c r="E93" s="90"/>
      <c r="F93" s="90"/>
      <c r="G93" s="90"/>
      <c r="H93" s="90"/>
      <c r="I93" s="90"/>
      <c r="J93" s="90"/>
      <c r="K93" s="90"/>
      <c r="L93" s="90"/>
      <c r="M93" s="90"/>
      <c r="N93" s="90"/>
      <c r="O93" s="90"/>
      <c r="P93" s="90"/>
      <c r="Q93" s="90"/>
      <c r="R93" s="90"/>
      <c r="S93" s="90"/>
      <c r="T93" s="90"/>
      <c r="U93" s="90"/>
      <c r="V93" s="90"/>
      <c r="W93" s="90"/>
      <c r="X93" s="90"/>
      <c r="Y93" s="90"/>
      <c r="Z93" s="90"/>
    </row>
    <row r="94" spans="1:26">
      <c r="A94" s="90"/>
      <c r="B94" s="90"/>
      <c r="C94" s="90"/>
      <c r="D94" s="90"/>
      <c r="E94" s="90"/>
      <c r="F94" s="90"/>
      <c r="G94" s="90"/>
      <c r="H94" s="90"/>
      <c r="I94" s="90"/>
      <c r="J94" s="90"/>
      <c r="K94" s="90"/>
      <c r="L94" s="90"/>
      <c r="M94" s="90"/>
      <c r="N94" s="90"/>
      <c r="O94" s="90"/>
      <c r="P94" s="90"/>
      <c r="Q94" s="90"/>
      <c r="R94" s="90"/>
      <c r="S94" s="90"/>
      <c r="T94" s="90"/>
      <c r="U94" s="90"/>
      <c r="V94" s="90"/>
      <c r="W94" s="90"/>
      <c r="X94" s="90"/>
      <c r="Y94" s="90"/>
      <c r="Z94" s="90"/>
    </row>
    <row r="95" spans="1:26">
      <c r="A95" s="90"/>
      <c r="B95" s="90"/>
      <c r="C95" s="90"/>
      <c r="D95" s="90"/>
      <c r="E95" s="90"/>
      <c r="F95" s="90"/>
      <c r="G95" s="90"/>
      <c r="H95" s="90"/>
      <c r="I95" s="90"/>
      <c r="J95" s="90"/>
      <c r="K95" s="90"/>
      <c r="L95" s="90"/>
      <c r="M95" s="90"/>
      <c r="N95" s="90"/>
      <c r="O95" s="90"/>
      <c r="P95" s="90"/>
      <c r="Q95" s="90"/>
      <c r="R95" s="90"/>
      <c r="S95" s="90"/>
      <c r="T95" s="90"/>
      <c r="U95" s="90"/>
      <c r="V95" s="90"/>
      <c r="W95" s="90"/>
      <c r="X95" s="90"/>
      <c r="Y95" s="90"/>
      <c r="Z95" s="90"/>
    </row>
    <row r="96" spans="1:26">
      <c r="A96" s="90"/>
      <c r="B96" s="90"/>
      <c r="C96" s="90"/>
      <c r="D96" s="90"/>
      <c r="E96" s="90"/>
      <c r="F96" s="90"/>
      <c r="G96" s="90"/>
      <c r="H96" s="90"/>
      <c r="I96" s="90"/>
      <c r="J96" s="90"/>
      <c r="K96" s="90"/>
      <c r="L96" s="90"/>
      <c r="M96" s="90"/>
      <c r="N96" s="90"/>
      <c r="O96" s="90"/>
      <c r="P96" s="90"/>
      <c r="Q96" s="90"/>
      <c r="R96" s="90"/>
      <c r="S96" s="90"/>
      <c r="T96" s="90"/>
      <c r="U96" s="90"/>
      <c r="V96" s="90"/>
      <c r="W96" s="90"/>
      <c r="X96" s="90"/>
      <c r="Y96" s="90"/>
      <c r="Z96" s="90"/>
    </row>
    <row r="97" spans="1:26">
      <c r="A97" s="90"/>
      <c r="B97" s="90"/>
      <c r="C97" s="90"/>
      <c r="D97" s="90"/>
      <c r="E97" s="90"/>
      <c r="F97" s="90"/>
      <c r="G97" s="90"/>
      <c r="H97" s="90"/>
      <c r="I97" s="90"/>
      <c r="J97" s="90"/>
      <c r="K97" s="90"/>
      <c r="L97" s="90"/>
      <c r="M97" s="90"/>
      <c r="N97" s="90"/>
      <c r="O97" s="90"/>
      <c r="P97" s="90"/>
      <c r="Q97" s="90"/>
      <c r="R97" s="90"/>
      <c r="S97" s="90"/>
      <c r="T97" s="90"/>
      <c r="U97" s="90"/>
      <c r="V97" s="90"/>
      <c r="W97" s="90"/>
      <c r="X97" s="90"/>
      <c r="Y97" s="90"/>
      <c r="Z97" s="90"/>
    </row>
    <row r="98" spans="1:26">
      <c r="A98" s="90"/>
      <c r="B98" s="90"/>
      <c r="C98" s="90"/>
      <c r="D98" s="90"/>
      <c r="E98" s="90"/>
      <c r="F98" s="90"/>
      <c r="G98" s="90"/>
      <c r="H98" s="90"/>
      <c r="I98" s="90"/>
      <c r="J98" s="90"/>
      <c r="K98" s="90"/>
      <c r="L98" s="90"/>
      <c r="M98" s="90"/>
      <c r="N98" s="90"/>
      <c r="O98" s="90"/>
      <c r="P98" s="90"/>
      <c r="Q98" s="90"/>
      <c r="R98" s="90"/>
      <c r="S98" s="90"/>
      <c r="T98" s="90"/>
      <c r="U98" s="90"/>
      <c r="V98" s="90"/>
      <c r="W98" s="90"/>
      <c r="X98" s="90"/>
      <c r="Y98" s="90"/>
      <c r="Z98" s="90"/>
    </row>
    <row r="99" spans="1:26">
      <c r="A99" s="90"/>
      <c r="B99" s="90"/>
      <c r="C99" s="90"/>
      <c r="D99" s="90"/>
      <c r="E99" s="90"/>
      <c r="F99" s="90"/>
      <c r="G99" s="90"/>
      <c r="H99" s="90"/>
      <c r="I99" s="90"/>
      <c r="J99" s="90"/>
      <c r="K99" s="90"/>
      <c r="L99" s="90"/>
      <c r="M99" s="90"/>
      <c r="N99" s="90"/>
      <c r="O99" s="90"/>
      <c r="P99" s="90"/>
      <c r="Q99" s="90"/>
      <c r="R99" s="90"/>
      <c r="S99" s="90"/>
      <c r="T99" s="90"/>
      <c r="U99" s="90"/>
      <c r="V99" s="90"/>
      <c r="W99" s="90"/>
      <c r="X99" s="90"/>
      <c r="Y99" s="90"/>
      <c r="Z99" s="90"/>
    </row>
    <row r="100" spans="1:26">
      <c r="A100" s="90"/>
      <c r="B100" s="90"/>
      <c r="C100" s="90"/>
      <c r="D100" s="90"/>
      <c r="E100" s="90"/>
      <c r="F100" s="90"/>
      <c r="G100" s="90"/>
      <c r="H100" s="90"/>
      <c r="I100" s="90"/>
      <c r="J100" s="90"/>
      <c r="K100" s="90"/>
      <c r="L100" s="90"/>
      <c r="M100" s="90"/>
      <c r="N100" s="90"/>
      <c r="O100" s="90"/>
      <c r="P100" s="90"/>
      <c r="Q100" s="90"/>
      <c r="R100" s="90"/>
      <c r="S100" s="90"/>
      <c r="T100" s="90"/>
      <c r="U100" s="90"/>
      <c r="V100" s="90"/>
      <c r="W100" s="90"/>
      <c r="X100" s="90"/>
      <c r="Y100" s="90"/>
      <c r="Z100" s="90"/>
    </row>
    <row r="101" spans="1:26">
      <c r="A101" s="90"/>
      <c r="B101" s="90"/>
      <c r="C101" s="90"/>
      <c r="D101" s="90"/>
      <c r="E101" s="90"/>
      <c r="F101" s="90"/>
      <c r="G101" s="90"/>
      <c r="H101" s="90"/>
      <c r="I101" s="90"/>
      <c r="J101" s="90"/>
      <c r="K101" s="90"/>
      <c r="L101" s="90"/>
      <c r="M101" s="90"/>
      <c r="N101" s="90"/>
      <c r="O101" s="90"/>
      <c r="P101" s="90"/>
      <c r="Q101" s="90"/>
      <c r="R101" s="90"/>
      <c r="S101" s="90"/>
      <c r="T101" s="90"/>
      <c r="U101" s="90"/>
      <c r="V101" s="90"/>
      <c r="W101" s="90"/>
      <c r="X101" s="90"/>
      <c r="Y101" s="90"/>
      <c r="Z101" s="90"/>
    </row>
    <row r="102" spans="1:26">
      <c r="A102" s="90"/>
      <c r="B102" s="90"/>
      <c r="C102" s="90"/>
      <c r="D102" s="90"/>
      <c r="E102" s="90"/>
      <c r="F102" s="90"/>
      <c r="G102" s="90"/>
      <c r="H102" s="90"/>
      <c r="I102" s="90"/>
      <c r="J102" s="90"/>
      <c r="K102" s="90"/>
      <c r="L102" s="90"/>
      <c r="M102" s="90"/>
      <c r="N102" s="90"/>
      <c r="O102" s="90"/>
      <c r="P102" s="90"/>
      <c r="Q102" s="90"/>
      <c r="R102" s="90"/>
      <c r="S102" s="90"/>
      <c r="T102" s="90"/>
      <c r="U102" s="90"/>
      <c r="V102" s="90"/>
      <c r="W102" s="90"/>
      <c r="X102" s="90"/>
      <c r="Y102" s="90"/>
      <c r="Z102" s="90"/>
    </row>
    <row r="103" spans="1:26">
      <c r="A103" s="90"/>
      <c r="B103" s="90"/>
      <c r="C103" s="90"/>
      <c r="D103" s="90"/>
      <c r="E103" s="90"/>
      <c r="F103" s="90"/>
      <c r="G103" s="90"/>
      <c r="H103" s="90"/>
      <c r="I103" s="90"/>
      <c r="J103" s="90"/>
      <c r="K103" s="90"/>
      <c r="L103" s="90"/>
      <c r="M103" s="90"/>
      <c r="N103" s="90"/>
      <c r="O103" s="90"/>
      <c r="P103" s="90"/>
      <c r="Q103" s="90"/>
      <c r="R103" s="90"/>
      <c r="S103" s="90"/>
      <c r="T103" s="90"/>
      <c r="U103" s="90"/>
      <c r="V103" s="90"/>
      <c r="W103" s="90"/>
      <c r="X103" s="90"/>
      <c r="Y103" s="90"/>
      <c r="Z103" s="90"/>
    </row>
    <row r="104" spans="1:26">
      <c r="A104" s="90"/>
      <c r="B104" s="90"/>
      <c r="C104" s="90"/>
      <c r="D104" s="90"/>
      <c r="E104" s="90"/>
      <c r="F104" s="90"/>
      <c r="G104" s="90"/>
      <c r="H104" s="90"/>
      <c r="I104" s="90"/>
      <c r="J104" s="90"/>
      <c r="K104" s="90"/>
      <c r="L104" s="90"/>
      <c r="M104" s="90"/>
      <c r="N104" s="90"/>
      <c r="O104" s="90"/>
      <c r="P104" s="90"/>
      <c r="Q104" s="90"/>
      <c r="R104" s="90"/>
      <c r="S104" s="90"/>
      <c r="T104" s="90"/>
      <c r="U104" s="90"/>
      <c r="V104" s="90"/>
      <c r="W104" s="90"/>
      <c r="X104" s="90"/>
      <c r="Y104" s="90"/>
      <c r="Z104" s="90"/>
    </row>
    <row r="105" spans="1:26">
      <c r="A105" s="90"/>
      <c r="B105" s="90"/>
      <c r="C105" s="90"/>
      <c r="D105" s="90"/>
      <c r="E105" s="90"/>
      <c r="F105" s="90"/>
      <c r="G105" s="90"/>
      <c r="H105" s="90"/>
      <c r="I105" s="90"/>
      <c r="J105" s="90"/>
      <c r="K105" s="90"/>
      <c r="L105" s="90"/>
      <c r="M105" s="90"/>
      <c r="N105" s="90"/>
      <c r="O105" s="90"/>
      <c r="P105" s="90"/>
      <c r="Q105" s="90"/>
      <c r="R105" s="90"/>
      <c r="S105" s="90"/>
      <c r="T105" s="90"/>
      <c r="U105" s="90"/>
      <c r="V105" s="90"/>
      <c r="W105" s="90"/>
      <c r="X105" s="90"/>
      <c r="Y105" s="90"/>
      <c r="Z105" s="90"/>
    </row>
    <row r="106" spans="1:26">
      <c r="A106" s="90"/>
      <c r="B106" s="90"/>
      <c r="C106" s="90"/>
      <c r="D106" s="90"/>
      <c r="E106" s="90"/>
      <c r="F106" s="90"/>
      <c r="G106" s="90"/>
      <c r="H106" s="90"/>
      <c r="I106" s="90"/>
      <c r="J106" s="90"/>
      <c r="K106" s="90"/>
      <c r="L106" s="90"/>
      <c r="M106" s="90"/>
      <c r="N106" s="90"/>
      <c r="O106" s="90"/>
      <c r="P106" s="90"/>
      <c r="Q106" s="90"/>
      <c r="R106" s="90"/>
      <c r="S106" s="90"/>
      <c r="T106" s="90"/>
      <c r="U106" s="90"/>
      <c r="V106" s="90"/>
      <c r="W106" s="90"/>
      <c r="X106" s="90"/>
      <c r="Y106" s="90"/>
      <c r="Z106" s="90"/>
    </row>
    <row r="107" spans="1:26">
      <c r="A107" s="90"/>
      <c r="B107" s="90"/>
      <c r="C107" s="90"/>
      <c r="D107" s="90"/>
      <c r="E107" s="90"/>
      <c r="F107" s="90"/>
      <c r="G107" s="90"/>
      <c r="H107" s="90"/>
      <c r="I107" s="90"/>
      <c r="J107" s="90"/>
      <c r="K107" s="90"/>
      <c r="L107" s="90"/>
      <c r="M107" s="90"/>
      <c r="N107" s="90"/>
      <c r="O107" s="90"/>
      <c r="P107" s="90"/>
      <c r="Q107" s="90"/>
      <c r="R107" s="90"/>
      <c r="S107" s="90"/>
      <c r="T107" s="90"/>
      <c r="U107" s="90"/>
      <c r="V107" s="90"/>
      <c r="W107" s="90"/>
      <c r="X107" s="90"/>
      <c r="Y107" s="90"/>
      <c r="Z107" s="90"/>
    </row>
    <row r="108" spans="1:26">
      <c r="A108" s="90"/>
      <c r="B108" s="90"/>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row>
    <row r="109" spans="1:26">
      <c r="A109" s="90"/>
      <c r="B109" s="90"/>
      <c r="C109" s="90"/>
      <c r="D109" s="90"/>
      <c r="E109" s="90"/>
      <c r="F109" s="90"/>
      <c r="G109" s="90"/>
      <c r="H109" s="90"/>
      <c r="I109" s="90"/>
      <c r="J109" s="90"/>
      <c r="K109" s="90"/>
      <c r="L109" s="90"/>
      <c r="M109" s="90"/>
      <c r="N109" s="90"/>
      <c r="O109" s="90"/>
      <c r="P109" s="90"/>
      <c r="Q109" s="90"/>
      <c r="R109" s="90"/>
      <c r="S109" s="90"/>
      <c r="T109" s="90"/>
      <c r="U109" s="90"/>
      <c r="V109" s="90"/>
      <c r="W109" s="90"/>
      <c r="X109" s="90"/>
      <c r="Y109" s="90"/>
      <c r="Z109" s="90"/>
    </row>
    <row r="110" spans="1:26">
      <c r="A110" s="90"/>
      <c r="B110" s="90"/>
      <c r="C110" s="90"/>
      <c r="D110" s="90"/>
      <c r="E110" s="90"/>
      <c r="F110" s="90"/>
      <c r="G110" s="90"/>
      <c r="H110" s="90"/>
      <c r="I110" s="90"/>
      <c r="J110" s="90"/>
      <c r="K110" s="90"/>
      <c r="L110" s="90"/>
      <c r="M110" s="90"/>
      <c r="N110" s="90"/>
      <c r="O110" s="90"/>
      <c r="P110" s="90"/>
      <c r="Q110" s="90"/>
      <c r="R110" s="90"/>
      <c r="S110" s="90"/>
      <c r="T110" s="90"/>
      <c r="U110" s="90"/>
      <c r="V110" s="90"/>
      <c r="W110" s="90"/>
      <c r="X110" s="90"/>
      <c r="Y110" s="90"/>
      <c r="Z110" s="90"/>
    </row>
    <row r="111" spans="1:26">
      <c r="A111" s="90"/>
      <c r="B111" s="90"/>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row>
    <row r="112" spans="1:26">
      <c r="A112" s="90"/>
      <c r="B112" s="90"/>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row>
    <row r="113" spans="1:26">
      <c r="A113" s="90"/>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row>
    <row r="114" spans="1:26">
      <c r="A114" s="90"/>
      <c r="B114" s="90"/>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row>
    <row r="115" spans="1:26">
      <c r="V115" s="90"/>
      <c r="W115" s="90"/>
      <c r="X115" s="90"/>
      <c r="Y115" s="90"/>
      <c r="Z115" s="90"/>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DE336-F7ED-464C-A785-4BE834E55FD1}">
  <sheetPr codeName="Hoja2"/>
  <dimension ref="A3:Q55"/>
  <sheetViews>
    <sheetView zoomScale="90" zoomScaleNormal="90" workbookViewId="0">
      <selection activeCell="B17" sqref="B17"/>
    </sheetView>
  </sheetViews>
  <sheetFormatPr baseColWidth="10" defaultColWidth="11.42578125" defaultRowHeight="15"/>
  <cols>
    <col min="1" max="1" width="4.28515625" style="4" customWidth="1"/>
    <col min="2" max="2" width="30" style="4" bestFit="1" customWidth="1"/>
    <col min="3" max="5" width="11.42578125" style="4"/>
    <col min="6" max="6" width="1.42578125" style="4" customWidth="1"/>
    <col min="7" max="7" width="3.42578125" style="4" customWidth="1"/>
    <col min="8" max="8" width="23.5703125" style="4" bestFit="1" customWidth="1"/>
    <col min="9" max="9" width="20.85546875" style="4" bestFit="1" customWidth="1"/>
    <col min="10" max="10" width="35.140625" style="4" bestFit="1" customWidth="1"/>
    <col min="11" max="11" width="2.140625" style="4" customWidth="1"/>
    <col min="12" max="12" width="16.140625" style="4" customWidth="1"/>
    <col min="13" max="13" width="11.42578125" style="4"/>
    <col min="14" max="14" width="1.28515625" style="4" customWidth="1"/>
    <col min="15" max="15" width="18.140625" style="4" customWidth="1"/>
    <col min="16" max="16" width="1.42578125" style="4" customWidth="1"/>
    <col min="17" max="16384" width="11.42578125" style="4"/>
  </cols>
  <sheetData>
    <row r="3" spans="1:17" ht="30.75" customHeight="1">
      <c r="B3" s="5" t="s">
        <v>18</v>
      </c>
      <c r="C3" s="10" t="s">
        <v>19</v>
      </c>
      <c r="D3" s="10" t="s">
        <v>20</v>
      </c>
      <c r="E3" s="6" t="s">
        <v>22</v>
      </c>
      <c r="H3" s="5" t="s">
        <v>192</v>
      </c>
      <c r="I3" s="10" t="s">
        <v>193</v>
      </c>
      <c r="J3" s="10" t="s">
        <v>25</v>
      </c>
      <c r="L3" s="6" t="s">
        <v>16</v>
      </c>
      <c r="M3" s="6" t="s">
        <v>22</v>
      </c>
      <c r="O3" s="6" t="s">
        <v>194</v>
      </c>
      <c r="Q3" s="6" t="s">
        <v>22</v>
      </c>
    </row>
    <row r="4" spans="1:17">
      <c r="A4" s="11">
        <v>1</v>
      </c>
      <c r="B4" s="16" t="s">
        <v>39</v>
      </c>
      <c r="C4" s="16" t="s">
        <v>39</v>
      </c>
      <c r="D4" s="16" t="s">
        <v>39</v>
      </c>
      <c r="E4" s="16" t="s">
        <v>39</v>
      </c>
      <c r="G4" s="11">
        <v>1</v>
      </c>
      <c r="H4" s="16" t="s">
        <v>39</v>
      </c>
      <c r="I4" s="29">
        <v>0</v>
      </c>
      <c r="J4" s="16" t="s">
        <v>39</v>
      </c>
      <c r="L4" s="16" t="s">
        <v>39</v>
      </c>
      <c r="M4" s="16" t="s">
        <v>39</v>
      </c>
      <c r="O4" s="16" t="s">
        <v>39</v>
      </c>
      <c r="Q4" s="16" t="s">
        <v>39</v>
      </c>
    </row>
    <row r="5" spans="1:17" ht="18">
      <c r="A5" s="11">
        <v>2</v>
      </c>
      <c r="B5" s="12" t="s">
        <v>195</v>
      </c>
      <c r="C5" s="8" t="s">
        <v>196</v>
      </c>
      <c r="D5" s="13" t="s">
        <v>197</v>
      </c>
      <c r="E5" s="12" t="s">
        <v>36</v>
      </c>
      <c r="G5" s="11">
        <v>2</v>
      </c>
      <c r="H5" s="12" t="s">
        <v>198</v>
      </c>
      <c r="I5" s="30">
        <v>3.3000000000000002E-2</v>
      </c>
      <c r="J5" s="12" t="s">
        <v>199</v>
      </c>
      <c r="L5" s="12" t="s">
        <v>33</v>
      </c>
      <c r="M5" s="13" t="s">
        <v>200</v>
      </c>
      <c r="O5" s="12" t="s">
        <v>117</v>
      </c>
      <c r="Q5" s="45" t="s">
        <v>201</v>
      </c>
    </row>
    <row r="6" spans="1:17">
      <c r="A6" s="11">
        <v>3</v>
      </c>
      <c r="B6" s="12" t="s">
        <v>44</v>
      </c>
      <c r="C6" s="8" t="s">
        <v>202</v>
      </c>
      <c r="D6" s="13" t="s">
        <v>203</v>
      </c>
      <c r="E6" s="12" t="s">
        <v>36</v>
      </c>
      <c r="G6" s="11">
        <v>3</v>
      </c>
      <c r="H6" s="12" t="s">
        <v>204</v>
      </c>
      <c r="I6" s="31">
        <v>0.51500000000000001</v>
      </c>
      <c r="J6" s="12" t="s">
        <v>205</v>
      </c>
      <c r="L6" s="12" t="s">
        <v>122</v>
      </c>
      <c r="M6" s="13" t="s">
        <v>36</v>
      </c>
      <c r="O6" s="12" t="s">
        <v>132</v>
      </c>
      <c r="Q6" s="45" t="s">
        <v>35</v>
      </c>
    </row>
    <row r="7" spans="1:17">
      <c r="A7" s="11">
        <v>4</v>
      </c>
      <c r="B7" s="12" t="s">
        <v>109</v>
      </c>
      <c r="C7" s="8" t="s">
        <v>206</v>
      </c>
      <c r="D7" s="13" t="s">
        <v>207</v>
      </c>
      <c r="E7" s="12" t="s">
        <v>36</v>
      </c>
      <c r="G7" s="11">
        <v>4</v>
      </c>
      <c r="H7" s="12" t="s">
        <v>48</v>
      </c>
      <c r="I7" s="31">
        <v>8.0000000000000002E-3</v>
      </c>
      <c r="J7" s="12" t="s">
        <v>208</v>
      </c>
      <c r="L7" s="12" t="s">
        <v>124</v>
      </c>
      <c r="M7" s="13" t="s">
        <v>36</v>
      </c>
      <c r="O7" s="12" t="s">
        <v>34</v>
      </c>
      <c r="Q7" s="46" t="s">
        <v>209</v>
      </c>
    </row>
    <row r="8" spans="1:17">
      <c r="A8" s="11">
        <v>5</v>
      </c>
      <c r="B8" s="12" t="s">
        <v>42</v>
      </c>
      <c r="C8" s="8" t="s">
        <v>210</v>
      </c>
      <c r="D8" s="13" t="s">
        <v>211</v>
      </c>
      <c r="E8" s="12" t="s">
        <v>36</v>
      </c>
      <c r="G8" s="11">
        <v>5</v>
      </c>
      <c r="H8" s="12" t="s">
        <v>45</v>
      </c>
      <c r="I8" s="31">
        <v>1.2E-2</v>
      </c>
      <c r="J8" s="12" t="s">
        <v>212</v>
      </c>
      <c r="L8" s="12" t="s">
        <v>126</v>
      </c>
      <c r="M8" s="13"/>
      <c r="O8" s="12" t="s">
        <v>135</v>
      </c>
    </row>
    <row r="9" spans="1:17">
      <c r="A9" s="11">
        <v>6</v>
      </c>
      <c r="B9" s="12" t="s">
        <v>40</v>
      </c>
      <c r="C9" s="8" t="s">
        <v>213</v>
      </c>
      <c r="D9" s="13" t="s">
        <v>214</v>
      </c>
      <c r="E9" s="12" t="s">
        <v>36</v>
      </c>
      <c r="G9" s="11">
        <v>6</v>
      </c>
      <c r="H9" s="12" t="s">
        <v>30</v>
      </c>
      <c r="I9" s="31">
        <v>3.8400000000000001E-3</v>
      </c>
      <c r="J9" s="12" t="s">
        <v>215</v>
      </c>
      <c r="L9" s="12" t="s">
        <v>128</v>
      </c>
      <c r="M9" s="13"/>
    </row>
    <row r="10" spans="1:17">
      <c r="A10" s="11">
        <v>7</v>
      </c>
      <c r="B10" s="12" t="s">
        <v>29</v>
      </c>
      <c r="C10" s="8" t="s">
        <v>216</v>
      </c>
      <c r="D10" s="13" t="s">
        <v>217</v>
      </c>
      <c r="E10" s="12" t="s">
        <v>36</v>
      </c>
      <c r="G10" s="11">
        <v>7</v>
      </c>
      <c r="H10" s="12" t="s">
        <v>218</v>
      </c>
      <c r="I10" s="31">
        <v>1.2</v>
      </c>
      <c r="J10" s="12" t="s">
        <v>219</v>
      </c>
      <c r="L10" s="12" t="s">
        <v>130</v>
      </c>
      <c r="M10" s="13"/>
    </row>
    <row r="11" spans="1:17">
      <c r="A11" s="11">
        <v>8</v>
      </c>
      <c r="B11" s="12" t="s">
        <v>119</v>
      </c>
      <c r="C11" s="8" t="s">
        <v>119</v>
      </c>
      <c r="D11" s="13" t="s">
        <v>220</v>
      </c>
      <c r="E11" s="12" t="s">
        <v>36</v>
      </c>
      <c r="G11" s="11">
        <v>8</v>
      </c>
      <c r="H11" s="12" t="s">
        <v>221</v>
      </c>
      <c r="I11" s="13">
        <v>5.04E-2</v>
      </c>
      <c r="J11" s="16" t="s">
        <v>222</v>
      </c>
    </row>
    <row r="12" spans="1:17">
      <c r="A12" s="11">
        <v>9</v>
      </c>
      <c r="B12" s="12" t="s">
        <v>137</v>
      </c>
      <c r="C12" s="8" t="s">
        <v>223</v>
      </c>
      <c r="D12" s="13" t="s">
        <v>224</v>
      </c>
      <c r="E12" s="12" t="s">
        <v>36</v>
      </c>
      <c r="G12" s="11">
        <v>9</v>
      </c>
      <c r="H12" s="12" t="s">
        <v>38</v>
      </c>
      <c r="I12" s="31">
        <v>0.08</v>
      </c>
      <c r="J12" s="45" t="s">
        <v>225</v>
      </c>
    </row>
    <row r="13" spans="1:17">
      <c r="A13" s="11">
        <v>10</v>
      </c>
      <c r="B13" s="12" t="s">
        <v>139</v>
      </c>
      <c r="C13" s="12" t="s">
        <v>226</v>
      </c>
      <c r="D13" s="13" t="s">
        <v>227</v>
      </c>
      <c r="E13" s="12" t="s">
        <v>36</v>
      </c>
      <c r="G13" s="11">
        <v>10</v>
      </c>
      <c r="H13" s="12" t="s">
        <v>43</v>
      </c>
      <c r="I13" s="31">
        <v>0.12</v>
      </c>
      <c r="J13" s="45" t="s">
        <v>228</v>
      </c>
    </row>
    <row r="14" spans="1:17">
      <c r="A14" s="11">
        <v>11</v>
      </c>
      <c r="B14" s="12" t="s">
        <v>47</v>
      </c>
      <c r="C14" s="12" t="s">
        <v>229</v>
      </c>
      <c r="D14" s="13" t="s">
        <v>230</v>
      </c>
      <c r="E14" s="12" t="s">
        <v>36</v>
      </c>
      <c r="G14" s="11">
        <v>11</v>
      </c>
      <c r="H14" s="12" t="s">
        <v>231</v>
      </c>
      <c r="I14" s="31">
        <v>1.2E-2</v>
      </c>
      <c r="J14" s="16" t="s">
        <v>39</v>
      </c>
    </row>
    <row r="15" spans="1:17">
      <c r="A15" s="11">
        <v>12</v>
      </c>
      <c r="B15" s="12" t="s">
        <v>142</v>
      </c>
      <c r="C15" s="12" t="s">
        <v>232</v>
      </c>
      <c r="D15" s="13" t="s">
        <v>233</v>
      </c>
      <c r="E15" s="12" t="s">
        <v>36</v>
      </c>
      <c r="G15" s="11">
        <v>12</v>
      </c>
      <c r="H15" s="12" t="s">
        <v>234</v>
      </c>
      <c r="I15" s="31">
        <v>0.15</v>
      </c>
      <c r="J15" s="12" t="s">
        <v>235</v>
      </c>
    </row>
    <row r="16" spans="1:17">
      <c r="A16" s="11">
        <v>13</v>
      </c>
      <c r="B16" s="12" t="s">
        <v>144</v>
      </c>
      <c r="C16" s="12" t="s">
        <v>236</v>
      </c>
      <c r="D16" s="13" t="s">
        <v>237</v>
      </c>
      <c r="E16" s="12" t="s">
        <v>36</v>
      </c>
      <c r="G16" s="11">
        <v>13</v>
      </c>
      <c r="H16" s="12" t="s">
        <v>238</v>
      </c>
      <c r="I16" s="31">
        <v>0.11</v>
      </c>
      <c r="J16" s="12" t="s">
        <v>239</v>
      </c>
    </row>
    <row r="17" spans="1:10">
      <c r="A17" s="11">
        <v>14</v>
      </c>
      <c r="B17" s="12" t="s">
        <v>146</v>
      </c>
      <c r="C17" s="12" t="s">
        <v>240</v>
      </c>
      <c r="D17" s="13" t="s">
        <v>241</v>
      </c>
      <c r="E17" s="12" t="s">
        <v>36</v>
      </c>
      <c r="G17" s="11">
        <v>14</v>
      </c>
      <c r="H17" s="12" t="s">
        <v>242</v>
      </c>
      <c r="I17" s="31">
        <v>0.03</v>
      </c>
      <c r="J17" s="12" t="s">
        <v>243</v>
      </c>
    </row>
    <row r="18" spans="1:10">
      <c r="A18" s="11">
        <v>15</v>
      </c>
      <c r="B18" s="12" t="s">
        <v>148</v>
      </c>
      <c r="C18" s="12" t="s">
        <v>244</v>
      </c>
      <c r="D18" s="13" t="s">
        <v>245</v>
      </c>
      <c r="E18" s="12" t="s">
        <v>36</v>
      </c>
      <c r="G18" s="11">
        <v>15</v>
      </c>
      <c r="H18" s="12" t="s">
        <v>246</v>
      </c>
      <c r="I18" s="31">
        <v>1.56</v>
      </c>
      <c r="J18" s="12" t="s">
        <v>247</v>
      </c>
    </row>
    <row r="19" spans="1:10">
      <c r="A19" s="11">
        <v>16</v>
      </c>
      <c r="B19" s="12" t="s">
        <v>150</v>
      </c>
      <c r="C19" s="12" t="s">
        <v>248</v>
      </c>
      <c r="D19" s="13" t="s">
        <v>249</v>
      </c>
      <c r="E19" s="12" t="s">
        <v>36</v>
      </c>
      <c r="G19" s="11">
        <v>16</v>
      </c>
      <c r="H19" s="12" t="s">
        <v>250</v>
      </c>
      <c r="I19" s="31">
        <v>0.13200000000000001</v>
      </c>
      <c r="J19" s="12" t="s">
        <v>251</v>
      </c>
    </row>
    <row r="20" spans="1:10">
      <c r="A20" s="11">
        <v>17</v>
      </c>
      <c r="B20" s="12" t="s">
        <v>152</v>
      </c>
      <c r="C20" s="12" t="s">
        <v>252</v>
      </c>
      <c r="D20" s="13" t="s">
        <v>253</v>
      </c>
      <c r="E20" s="12" t="s">
        <v>36</v>
      </c>
      <c r="G20" s="11">
        <v>17</v>
      </c>
      <c r="H20" s="12" t="s">
        <v>254</v>
      </c>
      <c r="I20" s="31">
        <v>2.5000000000000001E-3</v>
      </c>
      <c r="J20" s="12" t="s">
        <v>255</v>
      </c>
    </row>
    <row r="21" spans="1:10">
      <c r="A21" s="11">
        <v>18</v>
      </c>
      <c r="B21" s="12" t="s">
        <v>154</v>
      </c>
      <c r="C21" s="12" t="s">
        <v>256</v>
      </c>
      <c r="D21" s="13" t="s">
        <v>257</v>
      </c>
      <c r="E21" s="12" t="s">
        <v>36</v>
      </c>
      <c r="G21" s="11">
        <v>18</v>
      </c>
      <c r="H21" s="12" t="s">
        <v>258</v>
      </c>
      <c r="I21" s="31">
        <v>3.5000000000000003E-2</v>
      </c>
      <c r="J21" s="12" t="s">
        <v>259</v>
      </c>
    </row>
    <row r="22" spans="1:10">
      <c r="A22" s="11">
        <v>19</v>
      </c>
      <c r="B22" s="12" t="s">
        <v>46</v>
      </c>
      <c r="C22" s="12" t="s">
        <v>260</v>
      </c>
      <c r="D22" s="13" t="s">
        <v>261</v>
      </c>
      <c r="E22" s="12" t="s">
        <v>36</v>
      </c>
      <c r="G22" s="11">
        <v>19</v>
      </c>
      <c r="H22" s="12" t="s">
        <v>262</v>
      </c>
      <c r="I22" s="31">
        <v>1.5840000000000001</v>
      </c>
      <c r="J22" s="12" t="s">
        <v>263</v>
      </c>
    </row>
    <row r="23" spans="1:10">
      <c r="A23" s="11">
        <v>20</v>
      </c>
      <c r="B23" s="12" t="s">
        <v>157</v>
      </c>
      <c r="C23" s="12" t="s">
        <v>264</v>
      </c>
      <c r="D23" s="13" t="s">
        <v>265</v>
      </c>
      <c r="E23" s="12" t="s">
        <v>36</v>
      </c>
      <c r="G23" s="11">
        <v>20</v>
      </c>
      <c r="H23" s="12" t="s">
        <v>41</v>
      </c>
      <c r="I23" s="31">
        <v>1.1000000000000001</v>
      </c>
      <c r="J23" s="12" t="s">
        <v>266</v>
      </c>
    </row>
    <row r="24" spans="1:10">
      <c r="A24" s="11">
        <v>21</v>
      </c>
      <c r="B24" s="12" t="s">
        <v>159</v>
      </c>
      <c r="C24" s="12" t="s">
        <v>267</v>
      </c>
      <c r="D24" s="13" t="s">
        <v>268</v>
      </c>
      <c r="E24" s="12" t="s">
        <v>36</v>
      </c>
      <c r="G24" s="11">
        <v>21</v>
      </c>
      <c r="H24" s="12" t="s">
        <v>269</v>
      </c>
      <c r="I24" s="31"/>
      <c r="J24" s="12"/>
    </row>
    <row r="25" spans="1:10">
      <c r="A25" s="11">
        <v>22</v>
      </c>
      <c r="B25" s="12" t="s">
        <v>161</v>
      </c>
      <c r="C25" s="12" t="s">
        <v>270</v>
      </c>
      <c r="D25" s="13" t="s">
        <v>271</v>
      </c>
      <c r="E25" s="12" t="s">
        <v>36</v>
      </c>
      <c r="G25" s="11">
        <v>22</v>
      </c>
      <c r="H25" s="12" t="s">
        <v>272</v>
      </c>
      <c r="I25" s="31"/>
      <c r="J25" s="12"/>
    </row>
    <row r="26" spans="1:10">
      <c r="A26" s="11">
        <v>23</v>
      </c>
      <c r="B26" s="12" t="s">
        <v>163</v>
      </c>
      <c r="C26" s="12" t="s">
        <v>273</v>
      </c>
      <c r="D26" s="13" t="s">
        <v>274</v>
      </c>
      <c r="E26" s="12" t="s">
        <v>36</v>
      </c>
      <c r="G26" s="11">
        <v>23</v>
      </c>
      <c r="H26" s="12" t="s">
        <v>275</v>
      </c>
      <c r="I26" s="31"/>
      <c r="J26" s="12"/>
    </row>
    <row r="27" spans="1:10">
      <c r="A27" s="11">
        <v>24</v>
      </c>
      <c r="B27" s="12" t="s">
        <v>165</v>
      </c>
      <c r="C27" s="12" t="s">
        <v>276</v>
      </c>
      <c r="D27" s="13" t="s">
        <v>277</v>
      </c>
      <c r="E27" s="12" t="s">
        <v>36</v>
      </c>
      <c r="G27" s="11">
        <v>24</v>
      </c>
      <c r="H27" s="12" t="s">
        <v>278</v>
      </c>
      <c r="I27" s="31"/>
      <c r="J27" s="12"/>
    </row>
    <row r="28" spans="1:10">
      <c r="A28" s="11">
        <v>25</v>
      </c>
      <c r="B28" s="12" t="s">
        <v>167</v>
      </c>
      <c r="C28" s="12" t="s">
        <v>279</v>
      </c>
      <c r="D28" s="13" t="s">
        <v>280</v>
      </c>
      <c r="E28" s="12" t="s">
        <v>36</v>
      </c>
      <c r="G28" s="11">
        <v>25</v>
      </c>
      <c r="H28" s="12" t="s">
        <v>281</v>
      </c>
      <c r="I28" s="31"/>
      <c r="J28" s="12"/>
    </row>
    <row r="29" spans="1:10">
      <c r="A29" s="11">
        <v>26</v>
      </c>
      <c r="B29" s="12" t="s">
        <v>169</v>
      </c>
      <c r="C29" s="12" t="s">
        <v>282</v>
      </c>
      <c r="D29" s="13" t="s">
        <v>283</v>
      </c>
      <c r="E29" s="12" t="s">
        <v>36</v>
      </c>
      <c r="G29" s="11">
        <v>26</v>
      </c>
      <c r="H29" s="12" t="s">
        <v>284</v>
      </c>
      <c r="I29" s="31"/>
      <c r="J29" s="12"/>
    </row>
    <row r="30" spans="1:10">
      <c r="A30" s="11">
        <v>27</v>
      </c>
      <c r="B30" s="12" t="s">
        <v>171</v>
      </c>
      <c r="C30" s="12" t="s">
        <v>285</v>
      </c>
      <c r="D30" s="13" t="s">
        <v>286</v>
      </c>
      <c r="E30" s="12" t="s">
        <v>36</v>
      </c>
      <c r="G30" s="11">
        <v>27</v>
      </c>
      <c r="H30" s="12" t="s">
        <v>287</v>
      </c>
      <c r="I30" s="31"/>
      <c r="J30" s="12"/>
    </row>
    <row r="31" spans="1:10">
      <c r="A31" s="11">
        <v>28</v>
      </c>
      <c r="B31" s="12" t="s">
        <v>173</v>
      </c>
      <c r="C31" s="12" t="s">
        <v>288</v>
      </c>
      <c r="D31" s="13" t="s">
        <v>289</v>
      </c>
      <c r="E31" s="12" t="s">
        <v>36</v>
      </c>
      <c r="G31" s="11">
        <v>28</v>
      </c>
      <c r="H31" s="12" t="s">
        <v>290</v>
      </c>
      <c r="I31" s="31"/>
      <c r="J31" s="12"/>
    </row>
    <row r="32" spans="1:10">
      <c r="A32" s="11">
        <v>29</v>
      </c>
      <c r="B32" s="53" t="s">
        <v>175</v>
      </c>
      <c r="C32" s="12" t="s">
        <v>291</v>
      </c>
      <c r="D32" s="13" t="s">
        <v>292</v>
      </c>
      <c r="E32" s="12" t="s">
        <v>36</v>
      </c>
      <c r="G32" s="11">
        <v>29</v>
      </c>
      <c r="H32" s="12" t="s">
        <v>293</v>
      </c>
      <c r="I32" s="31"/>
      <c r="J32" s="12"/>
    </row>
    <row r="33" spans="1:10">
      <c r="A33" s="11">
        <v>30</v>
      </c>
      <c r="B33" s="12" t="s">
        <v>177</v>
      </c>
      <c r="C33" s="12" t="s">
        <v>294</v>
      </c>
      <c r="D33" s="13" t="s">
        <v>295</v>
      </c>
      <c r="E33" s="12" t="s">
        <v>36</v>
      </c>
      <c r="G33" s="11">
        <v>30</v>
      </c>
      <c r="H33" s="12" t="s">
        <v>296</v>
      </c>
      <c r="I33" s="31"/>
      <c r="J33" s="12"/>
    </row>
    <row r="34" spans="1:10">
      <c r="A34" s="11">
        <v>31</v>
      </c>
      <c r="B34" s="12" t="s">
        <v>179</v>
      </c>
      <c r="C34" s="12" t="s">
        <v>297</v>
      </c>
      <c r="D34" s="13" t="s">
        <v>298</v>
      </c>
      <c r="E34" s="12" t="s">
        <v>36</v>
      </c>
    </row>
    <row r="35" spans="1:10">
      <c r="A35" s="11">
        <v>32</v>
      </c>
      <c r="B35" s="12" t="s">
        <v>181</v>
      </c>
      <c r="C35" s="12" t="s">
        <v>299</v>
      </c>
      <c r="D35" s="13" t="s">
        <v>300</v>
      </c>
      <c r="E35" s="12" t="s">
        <v>36</v>
      </c>
    </row>
    <row r="36" spans="1:10">
      <c r="A36" s="11">
        <v>33</v>
      </c>
      <c r="B36" s="12" t="s">
        <v>183</v>
      </c>
      <c r="C36" s="12" t="s">
        <v>301</v>
      </c>
      <c r="D36" s="13" t="s">
        <v>302</v>
      </c>
      <c r="E36" s="12" t="s">
        <v>36</v>
      </c>
    </row>
    <row r="37" spans="1:10">
      <c r="A37" s="11">
        <v>34</v>
      </c>
      <c r="B37" s="12" t="s">
        <v>185</v>
      </c>
      <c r="C37" s="12" t="s">
        <v>303</v>
      </c>
      <c r="D37" s="13" t="s">
        <v>304</v>
      </c>
      <c r="E37" s="12" t="s">
        <v>36</v>
      </c>
    </row>
    <row r="38" spans="1:10">
      <c r="A38" s="11">
        <v>35</v>
      </c>
      <c r="B38" s="12" t="s">
        <v>187</v>
      </c>
      <c r="C38" s="12" t="s">
        <v>305</v>
      </c>
      <c r="D38" s="13" t="s">
        <v>306</v>
      </c>
      <c r="E38" s="12" t="s">
        <v>36</v>
      </c>
    </row>
    <row r="39" spans="1:10">
      <c r="A39" s="11">
        <v>36</v>
      </c>
      <c r="B39" s="12" t="s">
        <v>189</v>
      </c>
      <c r="C39" s="8" t="s">
        <v>307</v>
      </c>
      <c r="D39" s="13" t="s">
        <v>308</v>
      </c>
      <c r="E39" s="12" t="s">
        <v>36</v>
      </c>
    </row>
    <row r="40" spans="1:10">
      <c r="A40" s="11">
        <v>37</v>
      </c>
      <c r="B40" s="12" t="s">
        <v>37</v>
      </c>
      <c r="C40" s="12" t="s">
        <v>309</v>
      </c>
      <c r="D40" s="13" t="s">
        <v>310</v>
      </c>
      <c r="E40" s="12" t="s">
        <v>36</v>
      </c>
    </row>
    <row r="41" spans="1:10">
      <c r="A41" s="11">
        <v>38</v>
      </c>
      <c r="B41" s="12" t="s">
        <v>311</v>
      </c>
      <c r="C41" s="12"/>
      <c r="D41" s="12"/>
      <c r="E41" s="12"/>
    </row>
    <row r="42" spans="1:10">
      <c r="A42" s="11">
        <v>39</v>
      </c>
      <c r="B42" s="12" t="s">
        <v>312</v>
      </c>
      <c r="C42" s="12"/>
      <c r="D42" s="12"/>
      <c r="E42" s="12"/>
    </row>
    <row r="43" spans="1:10">
      <c r="A43" s="11">
        <v>40</v>
      </c>
      <c r="B43" s="12" t="s">
        <v>313</v>
      </c>
      <c r="C43" s="12"/>
      <c r="D43" s="12"/>
      <c r="E43" s="12"/>
    </row>
    <row r="44" spans="1:10">
      <c r="A44" s="11">
        <v>41</v>
      </c>
      <c r="B44" s="12" t="s">
        <v>314</v>
      </c>
      <c r="C44" s="12"/>
      <c r="D44" s="12"/>
      <c r="E44" s="12"/>
    </row>
    <row r="45" spans="1:10">
      <c r="A45" s="11">
        <v>42</v>
      </c>
      <c r="B45" s="12" t="s">
        <v>315</v>
      </c>
      <c r="C45" s="12"/>
      <c r="D45" s="12"/>
      <c r="E45" s="12"/>
    </row>
    <row r="46" spans="1:10">
      <c r="A46" s="11">
        <v>43</v>
      </c>
      <c r="B46" s="12" t="s">
        <v>316</v>
      </c>
      <c r="C46" s="12"/>
      <c r="D46" s="12"/>
      <c r="E46" s="12"/>
    </row>
    <row r="47" spans="1:10">
      <c r="A47" s="11">
        <v>44</v>
      </c>
      <c r="B47" s="12" t="s">
        <v>317</v>
      </c>
      <c r="C47" s="12"/>
      <c r="D47" s="12"/>
      <c r="E47" s="12"/>
    </row>
    <row r="48" spans="1:10">
      <c r="A48" s="11">
        <v>45</v>
      </c>
      <c r="B48" s="12" t="s">
        <v>318</v>
      </c>
      <c r="C48" s="12"/>
      <c r="D48" s="12"/>
      <c r="E48" s="12"/>
    </row>
    <row r="49" spans="1:5">
      <c r="A49" s="11">
        <v>46</v>
      </c>
      <c r="B49" s="12" t="s">
        <v>319</v>
      </c>
      <c r="C49" s="12"/>
      <c r="D49" s="12"/>
      <c r="E49" s="12"/>
    </row>
    <row r="50" spans="1:5">
      <c r="A50" s="11">
        <v>47</v>
      </c>
      <c r="B50" s="12" t="s">
        <v>320</v>
      </c>
      <c r="C50" s="12"/>
      <c r="D50" s="12"/>
      <c r="E50" s="12"/>
    </row>
    <row r="51" spans="1:5">
      <c r="A51" s="11">
        <v>48</v>
      </c>
      <c r="B51" s="12" t="s">
        <v>321</v>
      </c>
      <c r="C51" s="12"/>
      <c r="D51" s="12"/>
      <c r="E51" s="12"/>
    </row>
    <row r="52" spans="1:5">
      <c r="A52" s="11">
        <v>49</v>
      </c>
      <c r="B52" s="12" t="s">
        <v>322</v>
      </c>
      <c r="C52" s="12"/>
      <c r="D52" s="12"/>
      <c r="E52" s="12"/>
    </row>
    <row r="53" spans="1:5">
      <c r="A53" s="11">
        <v>50</v>
      </c>
      <c r="B53" s="12" t="s">
        <v>323</v>
      </c>
      <c r="C53" s="12"/>
      <c r="D53" s="12"/>
      <c r="E53" s="12"/>
    </row>
    <row r="54" spans="1:5">
      <c r="A54" s="11">
        <v>51</v>
      </c>
      <c r="B54" s="12" t="s">
        <v>324</v>
      </c>
      <c r="C54" s="12"/>
      <c r="D54" s="12"/>
      <c r="E54" s="12"/>
    </row>
    <row r="55" spans="1:5">
      <c r="A55" s="11">
        <v>52</v>
      </c>
      <c r="B55" s="12" t="s">
        <v>325</v>
      </c>
      <c r="C55" s="12"/>
      <c r="D55" s="12"/>
      <c r="E55" s="12"/>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Y D A A B Q S w M E F A A C A A g A E F 4 0 V Z 6 d z b u m A A A A + Q A A A B I A H A B D b 2 5 m a W c v U G F j a 2 F n Z S 5 4 b W w g o h g A K K A U A A A A A A A A A A A A A A A A A A A A A A A A A A A A h c 8 x D o I w G A X g q 5 D u t K U a I + S n D K w S T U y M a 1 M q N E I x t F j u 5 u C R v I I k i r o 5 v p d v e O 9 x u 0 M 2 t k 1 w V b 3 V n U l R h C k K l J F d q U 2 V o s G d w j X K O O y E P I t K B R M 2 N h l t m a L a u U t C i P c e + w X u + o o w S i N y L D Z 7 W a t W o A / W / 3 G o j X X C S I U 4 H F 5 j O M P x E q 8 Y i z G d L J C 5 h 0 K b r 2 H T Z E y B / J S Q D 4 0 b e s W V D f M t k D k C e d / g T 1 B L A w Q U A A I A C A A Q X j R 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F 4 0 V S i K R 7 g O A A A A E Q A A A B M A H A B G b 3 J t d W x h c y 9 T Z W N 0 a W 9 u M S 5 t I K I Y A C i g F A A A A A A A A A A A A A A A A A A A A A A A A A A A A C t O T S 7 J z M 9 T C I b Q h t Y A U E s B A i 0 A F A A C A A g A E F 4 0 V Z 6 d z b u m A A A A + Q A A A B I A A A A A A A A A A A A A A A A A A A A A A E N v b m Z p Z y 9 Q Y W N r Y W d l L n h t b F B L A Q I t A B Q A A g A I A B B e N F U P y u m r p A A A A O k A A A A T A A A A A A A A A A A A A A A A A P I A A A B b Q 2 9 u d G V u d F 9 U e X B l c 1 0 u e G 1 s U E s B A i 0 A F A A C A A g A E F 4 0 V 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G N L 9 C b I I f p P u P F M g Q k Y V m U A A A A A A g A A A A A A E G Y A A A A B A A A g A A A A h 4 I h S v w i M c q F w K P R R C r Y + h O x y r G g D a q L 0 2 1 m 1 + M a 5 V I A A A A A D o A A A A A C A A A g A A A A z P n i r / q e x f r E j 6 J G 8 n B 5 Q j o x j F F 8 1 w 9 d Q d Z 9 s d a q g 9 t Q A A A A t 8 5 H N a d m g M 3 E u 1 r C C z 4 C r L 4 f 1 e G q t i k x S o c v t t f p P X a n J m C O d x t q W h d P 8 O C X / M 6 R l U j V s m O g W q q Y 3 u Y B V j C e D F J E X 6 N L J D p I + 5 s i 7 7 0 O r 3 V A A A A A F r q H 3 b 4 s + + l M 6 f U L 5 y s x H 4 Q E 5 2 k 6 P s O w V t Z f y k Y W B k x 8 t n / 6 A L a o Q r d b S B i C 7 / q 3 t t 5 r e u p x 7 L U g L l r W 6 2 d n A Q = = < / 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D52922147A51BC45BFFB4FE7ADF2715B" ma:contentTypeVersion="13" ma:contentTypeDescription="Crear nuevo documento." ma:contentTypeScope="" ma:versionID="09846251ace5a4056fec744162afb9f8">
  <xsd:schema xmlns:xsd="http://www.w3.org/2001/XMLSchema" xmlns:xs="http://www.w3.org/2001/XMLSchema" xmlns:p="http://schemas.microsoft.com/office/2006/metadata/properties" xmlns:ns3="93f8bf7e-fea2-4847-a9a3-ae56357af8e6" xmlns:ns4="a1aca43e-77e9-45f3-97d5-9af503bb0b4f" targetNamespace="http://schemas.microsoft.com/office/2006/metadata/properties" ma:root="true" ma:fieldsID="0630f54323acdd1b2a412deac076c9b2" ns3:_="" ns4:_="">
    <xsd:import namespace="93f8bf7e-fea2-4847-a9a3-ae56357af8e6"/>
    <xsd:import namespace="a1aca43e-77e9-45f3-97d5-9af503bb0b4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f8bf7e-fea2-4847-a9a3-ae56357af8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aca43e-77e9-45f3-97d5-9af503bb0b4f"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SharingHintHash" ma:index="16"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E3F15BF-5967-4321-97EA-D2551F8A9B13}">
  <ds:schemaRefs>
    <ds:schemaRef ds:uri="http://schemas.microsoft.com/DataMashup"/>
  </ds:schemaRefs>
</ds:datastoreItem>
</file>

<file path=customXml/itemProps2.xml><?xml version="1.0" encoding="utf-8"?>
<ds:datastoreItem xmlns:ds="http://schemas.openxmlformats.org/officeDocument/2006/customXml" ds:itemID="{1E8C14BC-6C00-4E6B-8F08-1E16A1D032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f8bf7e-fea2-4847-a9a3-ae56357af8e6"/>
    <ds:schemaRef ds:uri="a1aca43e-77e9-45f3-97d5-9af503bb0b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5800594-1BFC-44A5-8677-1B63B00A9A94}">
  <ds:schemaRefs>
    <ds:schemaRef ds:uri="http://schemas.microsoft.com/sharepoint/v3/contenttype/forms"/>
  </ds:schemaRefs>
</ds:datastoreItem>
</file>

<file path=customXml/itemProps4.xml><?xml version="1.0" encoding="utf-8"?>
<ds:datastoreItem xmlns:ds="http://schemas.openxmlformats.org/officeDocument/2006/customXml" ds:itemID="{8EE73950-856F-4FDC-A35F-70C477AEE7B0}">
  <ds:schemaRef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 ds:uri="http://schemas.microsoft.com/office/infopath/2007/PartnerControls"/>
    <ds:schemaRef ds:uri="a1aca43e-77e9-45f3-97d5-9af503bb0b4f"/>
    <ds:schemaRef ds:uri="93f8bf7e-fea2-4847-a9a3-ae56357af8e6"/>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Manual</vt:lpstr>
      <vt:lpstr>P1</vt:lpstr>
      <vt:lpstr>P2</vt:lpstr>
      <vt:lpstr>P3</vt:lpstr>
      <vt:lpstr>Calculations</vt:lpstr>
      <vt:lpstr>Contribution analysis</vt:lpstr>
      <vt:lpstr>Impacts</vt:lpstr>
      <vt:lpstr>Reagents</vt:lpstr>
      <vt:lpstr>Calculations!Criterios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Olga Patricia Fuentes Daza</dc:creator>
  <cp:keywords/>
  <dc:description/>
  <cp:lastModifiedBy>Olga Patricia Fuentes Daza</cp:lastModifiedBy>
  <cp:revision/>
  <dcterms:created xsi:type="dcterms:W3CDTF">2020-09-24T18:38:15Z</dcterms:created>
  <dcterms:modified xsi:type="dcterms:W3CDTF">2023-03-07T18:13:18Z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0x010100D52922147A51BC45BFFB4FE7ADF2715B</vt:lpwstr>
  </property>
</Properties>
</file>