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mj_noguera10_uniandes_edu_co/Documents/Uniandes/2. Maestria/Tesis/uTorus Dye Removal Paper/Resultados Experimentales y Tablas Finales/"/>
    </mc:Choice>
  </mc:AlternateContent>
  <xr:revisionPtr revIDLastSave="0" documentId="11_A47975B7D363B2AEF190C8D55BF2AB1CA707CA24" xr6:coauthVersionLast="46" xr6:coauthVersionMax="46" xr10:uidLastSave="{00000000-0000-0000-0000-000000000000}"/>
  <bookViews>
    <workbookView xWindow="-110" yWindow="-110" windowWidth="19420" windowHeight="10420" activeTab="3" xr2:uid="{00000000-000D-0000-FFFF-FFFF00000000}"/>
  </bookViews>
  <sheets>
    <sheet name="Principal" sheetId="23" r:id="rId1"/>
    <sheet name="_xltb_storage_" sheetId="44" state="veryHidden" r:id="rId2"/>
    <sheet name="Principal Final" sheetId="45" r:id="rId3"/>
    <sheet name="Graficas" sheetId="26" r:id="rId4"/>
    <sheet name="Blanco H2O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45" l="1"/>
  <c r="D136" i="45" s="1"/>
  <c r="B135" i="45"/>
  <c r="D135" i="45" s="1"/>
  <c r="B134" i="45"/>
  <c r="F133" i="45"/>
  <c r="B133" i="45"/>
  <c r="B138" i="45" s="1"/>
  <c r="D138" i="45" s="1"/>
  <c r="Y131" i="45"/>
  <c r="O131" i="45"/>
  <c r="AA130" i="45"/>
  <c r="Y130" i="45"/>
  <c r="O130" i="45"/>
  <c r="Y129" i="45"/>
  <c r="O129" i="45"/>
  <c r="Z127" i="45"/>
  <c r="AC127" i="45" s="1"/>
  <c r="Y127" i="45"/>
  <c r="P127" i="45"/>
  <c r="S127" i="45" s="1"/>
  <c r="O127" i="45"/>
  <c r="Z126" i="45"/>
  <c r="AC126" i="45" s="1"/>
  <c r="AE126" i="45" s="1"/>
  <c r="Y126" i="45"/>
  <c r="O126" i="45"/>
  <c r="Y125" i="45"/>
  <c r="O125" i="45"/>
  <c r="AB123" i="45"/>
  <c r="Y123" i="45"/>
  <c r="AB131" i="45" s="1"/>
  <c r="Q123" i="45"/>
  <c r="O123" i="45"/>
  <c r="Q131" i="45" s="1"/>
  <c r="Z122" i="45"/>
  <c r="AC122" i="45" s="1"/>
  <c r="Y122" i="45"/>
  <c r="Z130" i="45" s="1"/>
  <c r="AC130" i="45" s="1"/>
  <c r="AD130" i="45" s="1"/>
  <c r="P122" i="45"/>
  <c r="S122" i="45" s="1"/>
  <c r="O122" i="45"/>
  <c r="R122" i="45" s="1"/>
  <c r="Y121" i="45"/>
  <c r="P121" i="45"/>
  <c r="S121" i="45" s="1"/>
  <c r="T121" i="45" s="1"/>
  <c r="O121" i="45"/>
  <c r="P129" i="45" s="1"/>
  <c r="S129" i="45" s="1"/>
  <c r="U129" i="45" s="1"/>
  <c r="Z119" i="45"/>
  <c r="Y119" i="45"/>
  <c r="O119" i="45"/>
  <c r="Y118" i="45"/>
  <c r="R118" i="45"/>
  <c r="Q118" i="45"/>
  <c r="O118" i="45"/>
  <c r="Z117" i="45"/>
  <c r="Y117" i="45"/>
  <c r="O117" i="45"/>
  <c r="Z115" i="45"/>
  <c r="Y115" i="45"/>
  <c r="O115" i="45"/>
  <c r="Y114" i="45"/>
  <c r="P114" i="45"/>
  <c r="O114" i="45"/>
  <c r="Y113" i="45"/>
  <c r="O113" i="45"/>
  <c r="AA111" i="45"/>
  <c r="Z111" i="45"/>
  <c r="Y111" i="45"/>
  <c r="AB119" i="45" s="1"/>
  <c r="O111" i="45"/>
  <c r="AA110" i="45"/>
  <c r="Y110" i="45"/>
  <c r="AB118" i="45" s="1"/>
  <c r="Q110" i="45"/>
  <c r="P110" i="45"/>
  <c r="O110" i="45"/>
  <c r="P118" i="45" s="1"/>
  <c r="Y109" i="45"/>
  <c r="AB113" i="45" s="1"/>
  <c r="O109" i="45"/>
  <c r="R113" i="45" s="1"/>
  <c r="Y107" i="45"/>
  <c r="O107" i="45"/>
  <c r="Y106" i="45"/>
  <c r="O106" i="45"/>
  <c r="Y105" i="45"/>
  <c r="O105" i="45"/>
  <c r="Y103" i="45"/>
  <c r="O103" i="45"/>
  <c r="Y102" i="45"/>
  <c r="O102" i="45"/>
  <c r="Y101" i="45"/>
  <c r="O101" i="45"/>
  <c r="Y99" i="45"/>
  <c r="O99" i="45"/>
  <c r="Y98" i="45"/>
  <c r="O98" i="45"/>
  <c r="Y97" i="45"/>
  <c r="O97" i="45"/>
  <c r="Y95" i="45"/>
  <c r="O95" i="45"/>
  <c r="Y94" i="45"/>
  <c r="O94" i="45"/>
  <c r="Y93" i="45"/>
  <c r="O93" i="45"/>
  <c r="Y91" i="45"/>
  <c r="O91" i="45"/>
  <c r="Y90" i="45"/>
  <c r="O90" i="45"/>
  <c r="Y89" i="45"/>
  <c r="O89" i="45"/>
  <c r="Y87" i="45"/>
  <c r="O87" i="45"/>
  <c r="Y86" i="45"/>
  <c r="O86" i="45"/>
  <c r="Y85" i="45"/>
  <c r="O85" i="45"/>
  <c r="Y83" i="45"/>
  <c r="O83" i="45"/>
  <c r="Y82" i="45"/>
  <c r="O82" i="45"/>
  <c r="Y81" i="45"/>
  <c r="O81" i="45"/>
  <c r="Y79" i="45"/>
  <c r="O79" i="45"/>
  <c r="Y78" i="45"/>
  <c r="O78" i="45"/>
  <c r="Y77" i="45"/>
  <c r="O77" i="45"/>
  <c r="AC76" i="45"/>
  <c r="Y75" i="45"/>
  <c r="O75" i="45"/>
  <c r="Y74" i="45"/>
  <c r="O74" i="45"/>
  <c r="Y73" i="45"/>
  <c r="O73" i="45"/>
  <c r="Y71" i="45"/>
  <c r="O71" i="45"/>
  <c r="Y70" i="45"/>
  <c r="O70" i="45"/>
  <c r="Y69" i="45"/>
  <c r="O69" i="45"/>
  <c r="Y67" i="45"/>
  <c r="O67" i="45"/>
  <c r="Y66" i="45"/>
  <c r="O66" i="45"/>
  <c r="Y65" i="45"/>
  <c r="O65" i="45"/>
  <c r="Y63" i="45"/>
  <c r="O63" i="45"/>
  <c r="Y62" i="45"/>
  <c r="O62" i="45"/>
  <c r="Y61" i="45"/>
  <c r="O61" i="45"/>
  <c r="Z59" i="45"/>
  <c r="AC59" i="45" s="1"/>
  <c r="AE59" i="45" s="1"/>
  <c r="Y59" i="45"/>
  <c r="Z95" i="45" s="1"/>
  <c r="AC95" i="45" s="1"/>
  <c r="R59" i="45"/>
  <c r="O59" i="45"/>
  <c r="Q107" i="45" s="1"/>
  <c r="Y58" i="45"/>
  <c r="AB86" i="45" s="1"/>
  <c r="O58" i="45"/>
  <c r="Q78" i="45" s="1"/>
  <c r="Y57" i="45"/>
  <c r="Z101" i="45" s="1"/>
  <c r="AC101" i="45" s="1"/>
  <c r="O57" i="45"/>
  <c r="Q105" i="45" s="1"/>
  <c r="Y55" i="45"/>
  <c r="O55" i="45"/>
  <c r="Y54" i="45"/>
  <c r="O54" i="45"/>
  <c r="Y53" i="45"/>
  <c r="O53" i="45"/>
  <c r="Y51" i="45"/>
  <c r="O51" i="45"/>
  <c r="Y50" i="45"/>
  <c r="O50" i="45"/>
  <c r="Y49" i="45"/>
  <c r="O49" i="45"/>
  <c r="AA47" i="45"/>
  <c r="Y47" i="45"/>
  <c r="O47" i="45"/>
  <c r="Y46" i="45"/>
  <c r="O46" i="45"/>
  <c r="Y45" i="45"/>
  <c r="O45" i="45"/>
  <c r="Y43" i="45"/>
  <c r="O43" i="45"/>
  <c r="Y42" i="45"/>
  <c r="O42" i="45"/>
  <c r="Y41" i="45"/>
  <c r="O41" i="45"/>
  <c r="Y39" i="45"/>
  <c r="O39" i="45"/>
  <c r="Y38" i="45"/>
  <c r="O38" i="45"/>
  <c r="Y37" i="45"/>
  <c r="O37" i="45"/>
  <c r="Y35" i="45"/>
  <c r="O35" i="45"/>
  <c r="Y34" i="45"/>
  <c r="O34" i="45"/>
  <c r="Y33" i="45"/>
  <c r="O33" i="45"/>
  <c r="Y31" i="45"/>
  <c r="O31" i="45"/>
  <c r="AB30" i="45"/>
  <c r="Y30" i="45"/>
  <c r="O30" i="45"/>
  <c r="Y29" i="45"/>
  <c r="O29" i="45"/>
  <c r="Y27" i="45"/>
  <c r="O27" i="45"/>
  <c r="Y26" i="45"/>
  <c r="O26" i="45"/>
  <c r="Y25" i="45"/>
  <c r="O25" i="45"/>
  <c r="Y23" i="45"/>
  <c r="O23" i="45"/>
  <c r="Y22" i="45"/>
  <c r="O22" i="45"/>
  <c r="Y21" i="45"/>
  <c r="O21" i="45"/>
  <c r="Y19" i="45"/>
  <c r="O19" i="45"/>
  <c r="AB18" i="45"/>
  <c r="Y18" i="45"/>
  <c r="O18" i="45"/>
  <c r="Y17" i="45"/>
  <c r="O17" i="45"/>
  <c r="Y15" i="45"/>
  <c r="O15" i="45"/>
  <c r="Y14" i="45"/>
  <c r="P14" i="45"/>
  <c r="O14" i="45"/>
  <c r="Y13" i="45"/>
  <c r="O13" i="45"/>
  <c r="Y11" i="45"/>
  <c r="O11" i="45"/>
  <c r="Y10" i="45"/>
  <c r="Q10" i="45"/>
  <c r="P10" i="45"/>
  <c r="O10" i="45"/>
  <c r="Y9" i="45"/>
  <c r="O9" i="45"/>
  <c r="Y7" i="45"/>
  <c r="AB51" i="45" s="1"/>
  <c r="O7" i="45"/>
  <c r="Q47" i="45" s="1"/>
  <c r="AB6" i="45"/>
  <c r="Y6" i="45"/>
  <c r="AA54" i="45" s="1"/>
  <c r="P6" i="45"/>
  <c r="O6" i="45"/>
  <c r="R42" i="45" s="1"/>
  <c r="Y5" i="45"/>
  <c r="AA17" i="45" s="1"/>
  <c r="O5" i="45"/>
  <c r="R17" i="45" s="1"/>
  <c r="Y3" i="45"/>
  <c r="O3" i="45"/>
  <c r="Q13" i="45" l="1"/>
  <c r="AA6" i="45"/>
  <c r="AA15" i="45"/>
  <c r="AA18" i="45"/>
  <c r="P22" i="45"/>
  <c r="Q57" i="45"/>
  <c r="R110" i="45"/>
  <c r="AB111" i="45"/>
  <c r="AC111" i="45" s="1"/>
  <c r="AA119" i="45"/>
  <c r="AC119" i="45" s="1"/>
  <c r="R123" i="45"/>
  <c r="R127" i="45"/>
  <c r="D133" i="45"/>
  <c r="Q11" i="45"/>
  <c r="S10" i="45"/>
  <c r="P11" i="45"/>
  <c r="Z34" i="45"/>
  <c r="R43" i="45"/>
  <c r="R7" i="45"/>
  <c r="R10" i="45"/>
  <c r="Q14" i="45"/>
  <c r="R19" i="45"/>
  <c r="Z93" i="45"/>
  <c r="AC93" i="45" s="1"/>
  <c r="AE93" i="45" s="1"/>
  <c r="AB110" i="45"/>
  <c r="AA115" i="45"/>
  <c r="AC115" i="45" s="1"/>
  <c r="AE115" i="45" s="1"/>
  <c r="Q121" i="45"/>
  <c r="AA122" i="45"/>
  <c r="AA126" i="45"/>
  <c r="AA127" i="45"/>
  <c r="AA11" i="45"/>
  <c r="P18" i="45"/>
  <c r="Z23" i="45"/>
  <c r="AC23" i="45" s="1"/>
  <c r="Z109" i="45"/>
  <c r="AB115" i="45"/>
  <c r="R121" i="45"/>
  <c r="AB122" i="45"/>
  <c r="P125" i="45"/>
  <c r="S125" i="45" s="1"/>
  <c r="AB126" i="45"/>
  <c r="P131" i="45"/>
  <c r="S131" i="45" s="1"/>
  <c r="Q6" i="45"/>
  <c r="S6" i="45" s="1"/>
  <c r="Z7" i="45"/>
  <c r="Z10" i="45"/>
  <c r="AB11" i="45"/>
  <c r="Q18" i="45"/>
  <c r="R29" i="45"/>
  <c r="R33" i="45"/>
  <c r="P37" i="45"/>
  <c r="S118" i="45"/>
  <c r="U118" i="45" s="1"/>
  <c r="Q129" i="45"/>
  <c r="R39" i="45"/>
  <c r="R6" i="45"/>
  <c r="AA10" i="45"/>
  <c r="P15" i="45"/>
  <c r="R18" i="45"/>
  <c r="Q25" i="45"/>
  <c r="S110" i="45"/>
  <c r="T110" i="45" s="1"/>
  <c r="R129" i="45"/>
  <c r="AA131" i="45"/>
  <c r="AB10" i="45"/>
  <c r="AB46" i="45"/>
  <c r="P59" i="45"/>
  <c r="S59" i="45" s="1"/>
  <c r="U59" i="45" s="1"/>
  <c r="P62" i="45"/>
  <c r="R67" i="45"/>
  <c r="P71" i="45"/>
  <c r="S71" i="45" s="1"/>
  <c r="U71" i="45" s="1"/>
  <c r="R102" i="45"/>
  <c r="P58" i="45"/>
  <c r="S58" i="45" s="1"/>
  <c r="U58" i="45" s="1"/>
  <c r="R79" i="45"/>
  <c r="P83" i="45"/>
  <c r="S83" i="45" s="1"/>
  <c r="T83" i="45" s="1"/>
  <c r="P90" i="45"/>
  <c r="S90" i="45" s="1"/>
  <c r="Q62" i="45"/>
  <c r="Q58" i="45"/>
  <c r="Q83" i="45"/>
  <c r="P103" i="45"/>
  <c r="S103" i="45" s="1"/>
  <c r="U103" i="45" s="1"/>
  <c r="R58" i="45"/>
  <c r="P66" i="45"/>
  <c r="S66" i="45" s="1"/>
  <c r="U66" i="45" s="1"/>
  <c r="AA69" i="45"/>
  <c r="AA73" i="45"/>
  <c r="AA79" i="45"/>
  <c r="R83" i="45"/>
  <c r="P87" i="45"/>
  <c r="S87" i="45" s="1"/>
  <c r="T87" i="45" s="1"/>
  <c r="AA99" i="45"/>
  <c r="Z57" i="45"/>
  <c r="AC57" i="45" s="1"/>
  <c r="R61" i="45"/>
  <c r="Q66" i="45"/>
  <c r="AA57" i="45"/>
  <c r="P63" i="45"/>
  <c r="S63" i="45" s="1"/>
  <c r="U63" i="45" s="1"/>
  <c r="P74" i="45"/>
  <c r="S74" i="45" s="1"/>
  <c r="U74" i="45" s="1"/>
  <c r="Z83" i="45"/>
  <c r="AC83" i="45" s="1"/>
  <c r="AE83" i="45" s="1"/>
  <c r="AB91" i="45"/>
  <c r="AB57" i="45"/>
  <c r="Q63" i="45"/>
  <c r="Q89" i="45"/>
  <c r="U10" i="45"/>
  <c r="T10" i="45"/>
  <c r="AB13" i="45"/>
  <c r="R13" i="45"/>
  <c r="Z17" i="45"/>
  <c r="P23" i="45"/>
  <c r="AA23" i="45"/>
  <c r="R25" i="45"/>
  <c r="Z27" i="45"/>
  <c r="P30" i="45"/>
  <c r="AB34" i="45"/>
  <c r="Q37" i="45"/>
  <c r="Z38" i="45"/>
  <c r="P41" i="45"/>
  <c r="AB47" i="45"/>
  <c r="Z51" i="45"/>
  <c r="Z55" i="45"/>
  <c r="AA106" i="45"/>
  <c r="P5" i="45"/>
  <c r="AA5" i="45"/>
  <c r="R11" i="45"/>
  <c r="S11" i="45" s="1"/>
  <c r="Z15" i="45"/>
  <c r="P17" i="45"/>
  <c r="Z22" i="45"/>
  <c r="Q23" i="45"/>
  <c r="AB23" i="45"/>
  <c r="AA27" i="45"/>
  <c r="Q30" i="45"/>
  <c r="AA31" i="45"/>
  <c r="Z35" i="45"/>
  <c r="R37" i="45"/>
  <c r="AA38" i="45"/>
  <c r="Q41" i="45"/>
  <c r="AA42" i="45"/>
  <c r="R45" i="45"/>
  <c r="P46" i="45"/>
  <c r="Z50" i="45"/>
  <c r="AA51" i="45"/>
  <c r="P54" i="45"/>
  <c r="AD127" i="45"/>
  <c r="AE127" i="45"/>
  <c r="Z49" i="45"/>
  <c r="AB45" i="45"/>
  <c r="AA45" i="45"/>
  <c r="AA29" i="45"/>
  <c r="AB53" i="45"/>
  <c r="AA53" i="45"/>
  <c r="Z53" i="45"/>
  <c r="AB49" i="45"/>
  <c r="Z37" i="45"/>
  <c r="AB33" i="45"/>
  <c r="AB25" i="45"/>
  <c r="Q17" i="45"/>
  <c r="AB17" i="45"/>
  <c r="AA22" i="45"/>
  <c r="R23" i="45"/>
  <c r="P27" i="45"/>
  <c r="AB31" i="45"/>
  <c r="Q34" i="45"/>
  <c r="AA35" i="45"/>
  <c r="P38" i="45"/>
  <c r="AB42" i="45"/>
  <c r="Q46" i="45"/>
  <c r="P47" i="45"/>
  <c r="AA49" i="45"/>
  <c r="T59" i="45"/>
  <c r="Z125" i="45"/>
  <c r="AC125" i="45" s="1"/>
  <c r="AB121" i="45"/>
  <c r="Z121" i="45"/>
  <c r="AC121" i="45" s="1"/>
  <c r="AB129" i="45"/>
  <c r="AA129" i="45"/>
  <c r="Z129" i="45"/>
  <c r="AC129" i="45" s="1"/>
  <c r="AB125" i="45"/>
  <c r="AA125" i="45"/>
  <c r="AA121" i="45"/>
  <c r="Z5" i="45"/>
  <c r="R5" i="45"/>
  <c r="AB55" i="45"/>
  <c r="Z43" i="45"/>
  <c r="AA55" i="45"/>
  <c r="AA39" i="45"/>
  <c r="Z47" i="45"/>
  <c r="AC47" i="45" s="1"/>
  <c r="AB43" i="45"/>
  <c r="Z31" i="45"/>
  <c r="AC31" i="45" s="1"/>
  <c r="AB27" i="45"/>
  <c r="P9" i="45"/>
  <c r="AA9" i="45"/>
  <c r="Z14" i="45"/>
  <c r="Q15" i="45"/>
  <c r="S15" i="45" s="1"/>
  <c r="AB15" i="45"/>
  <c r="Z21" i="45"/>
  <c r="Q22" i="45"/>
  <c r="AB22" i="45"/>
  <c r="Z26" i="45"/>
  <c r="R27" i="45"/>
  <c r="Z29" i="45"/>
  <c r="P31" i="45"/>
  <c r="R34" i="45"/>
  <c r="AB35" i="45"/>
  <c r="R38" i="45"/>
  <c r="Z39" i="45"/>
  <c r="P42" i="45"/>
  <c r="U90" i="45"/>
  <c r="T90" i="45"/>
  <c r="AB106" i="45"/>
  <c r="Z94" i="45"/>
  <c r="AC94" i="45" s="1"/>
  <c r="AB90" i="45"/>
  <c r="AA102" i="45"/>
  <c r="AA86" i="45"/>
  <c r="Z74" i="45"/>
  <c r="AC74" i="45" s="1"/>
  <c r="AB70" i="45"/>
  <c r="Z58" i="45"/>
  <c r="AC58" i="45" s="1"/>
  <c r="Z102" i="45"/>
  <c r="AC102" i="45" s="1"/>
  <c r="AB98" i="45"/>
  <c r="Z86" i="45"/>
  <c r="AC86" i="45" s="1"/>
  <c r="AB82" i="45"/>
  <c r="AA70" i="45"/>
  <c r="Z106" i="45"/>
  <c r="AC106" i="45" s="1"/>
  <c r="AA98" i="45"/>
  <c r="AA82" i="45"/>
  <c r="AB62" i="45"/>
  <c r="Z98" i="45"/>
  <c r="AC98" i="45" s="1"/>
  <c r="AA90" i="45"/>
  <c r="Z82" i="45"/>
  <c r="AC82" i="45" s="1"/>
  <c r="AB78" i="45"/>
  <c r="AA62" i="45"/>
  <c r="Z90" i="45"/>
  <c r="AC90" i="45" s="1"/>
  <c r="AA78" i="45"/>
  <c r="AB74" i="45"/>
  <c r="Z62" i="45"/>
  <c r="AC62" i="45" s="1"/>
  <c r="AB102" i="45"/>
  <c r="Z78" i="45"/>
  <c r="AC78" i="45" s="1"/>
  <c r="AA74" i="45"/>
  <c r="AB94" i="45"/>
  <c r="Z70" i="45"/>
  <c r="AC70" i="45" s="1"/>
  <c r="AB66" i="45"/>
  <c r="AA94" i="45"/>
  <c r="AA66" i="45"/>
  <c r="AB58" i="45"/>
  <c r="Z66" i="45"/>
  <c r="AC66" i="45" s="1"/>
  <c r="AA58" i="45"/>
  <c r="Q45" i="45"/>
  <c r="P45" i="45"/>
  <c r="R41" i="45"/>
  <c r="P29" i="45"/>
  <c r="R53" i="45"/>
  <c r="Q53" i="45"/>
  <c r="P53" i="45"/>
  <c r="S53" i="45" s="1"/>
  <c r="Q49" i="45"/>
  <c r="Q33" i="45"/>
  <c r="AB5" i="45"/>
  <c r="Q55" i="45"/>
  <c r="P55" i="45"/>
  <c r="R51" i="45"/>
  <c r="P39" i="45"/>
  <c r="R35" i="45"/>
  <c r="Q43" i="45"/>
  <c r="Q27" i="45"/>
  <c r="AA14" i="45"/>
  <c r="R15" i="45"/>
  <c r="Z19" i="45"/>
  <c r="P21" i="45"/>
  <c r="AA21" i="45"/>
  <c r="R22" i="45"/>
  <c r="P26" i="45"/>
  <c r="AA26" i="45"/>
  <c r="AB29" i="45"/>
  <c r="Q31" i="45"/>
  <c r="Z33" i="45"/>
  <c r="P35" i="45"/>
  <c r="AB39" i="45"/>
  <c r="Q42" i="45"/>
  <c r="AA43" i="45"/>
  <c r="R47" i="45"/>
  <c r="P49" i="45"/>
  <c r="P51" i="45"/>
  <c r="AE95" i="45"/>
  <c r="AD95" i="45"/>
  <c r="T63" i="45"/>
  <c r="AB41" i="45"/>
  <c r="Z9" i="45"/>
  <c r="Q9" i="45"/>
  <c r="Z54" i="45"/>
  <c r="AB50" i="45"/>
  <c r="AA50" i="45"/>
  <c r="AA34" i="45"/>
  <c r="AB54" i="45"/>
  <c r="Z42" i="45"/>
  <c r="AC42" i="45" s="1"/>
  <c r="AB38" i="45"/>
  <c r="AA7" i="45"/>
  <c r="R9" i="45"/>
  <c r="Z13" i="45"/>
  <c r="AB14" i="45"/>
  <c r="P19" i="45"/>
  <c r="AA19" i="45"/>
  <c r="Q21" i="45"/>
  <c r="AB21" i="45"/>
  <c r="Z25" i="45"/>
  <c r="Q26" i="45"/>
  <c r="AB26" i="45"/>
  <c r="Z30" i="45"/>
  <c r="AC30" i="45" s="1"/>
  <c r="R31" i="45"/>
  <c r="AA33" i="45"/>
  <c r="Q35" i="45"/>
  <c r="AA37" i="45"/>
  <c r="Z41" i="45"/>
  <c r="Z45" i="45"/>
  <c r="Z46" i="45"/>
  <c r="R49" i="45"/>
  <c r="Q51" i="45"/>
  <c r="AE101" i="45"/>
  <c r="AD101" i="45"/>
  <c r="Q5" i="45"/>
  <c r="AB9" i="45"/>
  <c r="P7" i="45"/>
  <c r="Q50" i="45"/>
  <c r="P50" i="45"/>
  <c r="R46" i="45"/>
  <c r="P34" i="45"/>
  <c r="S34" i="45" s="1"/>
  <c r="R30" i="45"/>
  <c r="R54" i="45"/>
  <c r="Q54" i="45"/>
  <c r="Q38" i="45"/>
  <c r="Z6" i="45"/>
  <c r="AC6" i="45" s="1"/>
  <c r="Q7" i="45"/>
  <c r="AB7" i="45"/>
  <c r="Z11" i="45"/>
  <c r="AC11" i="45" s="1"/>
  <c r="P13" i="45"/>
  <c r="AA13" i="45"/>
  <c r="R14" i="45"/>
  <c r="S14" i="45" s="1"/>
  <c r="Z18" i="45"/>
  <c r="Q19" i="45"/>
  <c r="AB19" i="45"/>
  <c r="R21" i="45"/>
  <c r="P25" i="45"/>
  <c r="S25" i="45" s="1"/>
  <c r="AA25" i="45"/>
  <c r="R26" i="45"/>
  <c r="Q29" i="45"/>
  <c r="AA30" i="45"/>
  <c r="P33" i="45"/>
  <c r="S33" i="45" s="1"/>
  <c r="AB37" i="45"/>
  <c r="Q39" i="45"/>
  <c r="AA41" i="45"/>
  <c r="P43" i="45"/>
  <c r="AA46" i="45"/>
  <c r="R50" i="45"/>
  <c r="R55" i="45"/>
  <c r="T58" i="45"/>
  <c r="AD59" i="45"/>
  <c r="Q106" i="45"/>
  <c r="Q90" i="45"/>
  <c r="P102" i="45"/>
  <c r="S102" i="45" s="1"/>
  <c r="R98" i="45"/>
  <c r="P86" i="45"/>
  <c r="S86" i="45" s="1"/>
  <c r="R82" i="45"/>
  <c r="Q70" i="45"/>
  <c r="Q98" i="45"/>
  <c r="Q82" i="45"/>
  <c r="P70" i="45"/>
  <c r="S70" i="45" s="1"/>
  <c r="R66" i="45"/>
  <c r="Z61" i="45"/>
  <c r="AC61" i="45" s="1"/>
  <c r="R62" i="45"/>
  <c r="P65" i="45"/>
  <c r="S65" i="45" s="1"/>
  <c r="P69" i="45"/>
  <c r="S69" i="45" s="1"/>
  <c r="AB69" i="45"/>
  <c r="Q71" i="45"/>
  <c r="AB73" i="45"/>
  <c r="R78" i="45"/>
  <c r="P79" i="45"/>
  <c r="S79" i="45" s="1"/>
  <c r="AB79" i="45"/>
  <c r="P82" i="45"/>
  <c r="S82" i="45" s="1"/>
  <c r="AA83" i="45"/>
  <c r="R89" i="45"/>
  <c r="R90" i="45"/>
  <c r="AA93" i="45"/>
  <c r="Q97" i="45"/>
  <c r="AB99" i="45"/>
  <c r="P105" i="45"/>
  <c r="S105" i="45" s="1"/>
  <c r="AB117" i="45"/>
  <c r="AA113" i="45"/>
  <c r="Z113" i="45"/>
  <c r="AB109" i="45"/>
  <c r="AA109" i="45"/>
  <c r="AA117" i="45"/>
  <c r="AD122" i="45"/>
  <c r="AE122" i="45"/>
  <c r="Z105" i="45"/>
  <c r="AC105" i="45" s="1"/>
  <c r="AB101" i="45"/>
  <c r="Z89" i="45"/>
  <c r="AC89" i="45" s="1"/>
  <c r="AA97" i="45"/>
  <c r="AA81" i="45"/>
  <c r="Z69" i="45"/>
  <c r="AC69" i="45" s="1"/>
  <c r="AB65" i="45"/>
  <c r="Z97" i="45"/>
  <c r="AC97" i="45" s="1"/>
  <c r="AB93" i="45"/>
  <c r="Z81" i="45"/>
  <c r="AC81" i="45" s="1"/>
  <c r="AB77" i="45"/>
  <c r="AA65" i="45"/>
  <c r="AA61" i="45"/>
  <c r="R65" i="45"/>
  <c r="Q69" i="45"/>
  <c r="P73" i="45"/>
  <c r="S73" i="45" s="1"/>
  <c r="R75" i="45"/>
  <c r="Z77" i="45"/>
  <c r="AC77" i="45" s="1"/>
  <c r="Q79" i="45"/>
  <c r="AB83" i="45"/>
  <c r="Q86" i="45"/>
  <c r="Z87" i="45"/>
  <c r="AC87" i="45" s="1"/>
  <c r="R97" i="45"/>
  <c r="P98" i="45"/>
  <c r="S98" i="45" s="1"/>
  <c r="AA101" i="45"/>
  <c r="P106" i="45"/>
  <c r="S106" i="45" s="1"/>
  <c r="AB107" i="45"/>
  <c r="Z114" i="45"/>
  <c r="Z110" i="45"/>
  <c r="AC110" i="45" s="1"/>
  <c r="AA118" i="45"/>
  <c r="Z118" i="45"/>
  <c r="AC118" i="45" s="1"/>
  <c r="AB114" i="45"/>
  <c r="AA114" i="45"/>
  <c r="AD115" i="45"/>
  <c r="Q126" i="45"/>
  <c r="Q122" i="45"/>
  <c r="R130" i="45"/>
  <c r="Q130" i="45"/>
  <c r="P130" i="45"/>
  <c r="S130" i="45" s="1"/>
  <c r="R126" i="45"/>
  <c r="P126" i="45"/>
  <c r="S126" i="45" s="1"/>
  <c r="U127" i="45"/>
  <c r="T127" i="45"/>
  <c r="Q101" i="45"/>
  <c r="P97" i="45"/>
  <c r="S97" i="45" s="1"/>
  <c r="R93" i="45"/>
  <c r="P81" i="45"/>
  <c r="S81" i="45" s="1"/>
  <c r="R77" i="45"/>
  <c r="Q65" i="45"/>
  <c r="Q93" i="45"/>
  <c r="Q77" i="45"/>
  <c r="P61" i="45"/>
  <c r="S61" i="45" s="1"/>
  <c r="AB61" i="45"/>
  <c r="AA63" i="45"/>
  <c r="Z67" i="45"/>
  <c r="AC67" i="45" s="1"/>
  <c r="R69" i="45"/>
  <c r="Q73" i="45"/>
  <c r="AA77" i="45"/>
  <c r="Z85" i="45"/>
  <c r="AC85" i="45" s="1"/>
  <c r="R86" i="45"/>
  <c r="AA87" i="45"/>
  <c r="Q91" i="45"/>
  <c r="P99" i="45"/>
  <c r="S99" i="45" s="1"/>
  <c r="R105" i="45"/>
  <c r="R106" i="45"/>
  <c r="U122" i="45"/>
  <c r="T122" i="45"/>
  <c r="T129" i="45"/>
  <c r="AE130" i="45"/>
  <c r="D134" i="45"/>
  <c r="B137" i="45"/>
  <c r="D137" i="45" s="1"/>
  <c r="P57" i="45"/>
  <c r="S57" i="45" s="1"/>
  <c r="Z99" i="45"/>
  <c r="AC99" i="45" s="1"/>
  <c r="AB95" i="45"/>
  <c r="AA107" i="45"/>
  <c r="AA91" i="45"/>
  <c r="AB75" i="45"/>
  <c r="Z63" i="45"/>
  <c r="AC63" i="45" s="1"/>
  <c r="AB59" i="45"/>
  <c r="Z107" i="45"/>
  <c r="AC107" i="45" s="1"/>
  <c r="AB103" i="45"/>
  <c r="Z91" i="45"/>
  <c r="AC91" i="45" s="1"/>
  <c r="AB87" i="45"/>
  <c r="AA75" i="45"/>
  <c r="Q61" i="45"/>
  <c r="AB63" i="45"/>
  <c r="AA67" i="45"/>
  <c r="R73" i="45"/>
  <c r="AB81" i="45"/>
  <c r="AA85" i="45"/>
  <c r="AA89" i="45"/>
  <c r="R91" i="45"/>
  <c r="P93" i="45"/>
  <c r="S93" i="45" s="1"/>
  <c r="AA95" i="45"/>
  <c r="Q99" i="45"/>
  <c r="P101" i="45"/>
  <c r="S101" i="45" s="1"/>
  <c r="Z103" i="45"/>
  <c r="AC103" i="45" s="1"/>
  <c r="AB67" i="45"/>
  <c r="Z71" i="45"/>
  <c r="AC71" i="45" s="1"/>
  <c r="P77" i="45"/>
  <c r="S77" i="45" s="1"/>
  <c r="P85" i="45"/>
  <c r="S85" i="45" s="1"/>
  <c r="AB85" i="45"/>
  <c r="AB89" i="45"/>
  <c r="P94" i="45"/>
  <c r="S94" i="45" s="1"/>
  <c r="R99" i="45"/>
  <c r="R101" i="45"/>
  <c r="AA103" i="45"/>
  <c r="Q117" i="45"/>
  <c r="P113" i="45"/>
  <c r="R109" i="45"/>
  <c r="Q109" i="45"/>
  <c r="Q115" i="45"/>
  <c r="Q111" i="45"/>
  <c r="R119" i="45"/>
  <c r="Q119" i="45"/>
  <c r="P119" i="45"/>
  <c r="R115" i="45"/>
  <c r="P117" i="45"/>
  <c r="U131" i="45"/>
  <c r="T131" i="45"/>
  <c r="R57" i="45"/>
  <c r="Q95" i="45"/>
  <c r="P107" i="45"/>
  <c r="S107" i="45" s="1"/>
  <c r="R103" i="45"/>
  <c r="P91" i="45"/>
  <c r="S91" i="45" s="1"/>
  <c r="R87" i="45"/>
  <c r="Q75" i="45"/>
  <c r="Q59" i="45"/>
  <c r="Q103" i="45"/>
  <c r="Q87" i="45"/>
  <c r="P75" i="45"/>
  <c r="S75" i="45" s="1"/>
  <c r="R71" i="45"/>
  <c r="AA59" i="45"/>
  <c r="R63" i="45"/>
  <c r="P67" i="45"/>
  <c r="S67" i="45" s="1"/>
  <c r="R70" i="45"/>
  <c r="AA71" i="45"/>
  <c r="Q74" i="45"/>
  <c r="Q81" i="45"/>
  <c r="U83" i="45"/>
  <c r="Q85" i="45"/>
  <c r="Q94" i="45"/>
  <c r="P95" i="45"/>
  <c r="S95" i="45" s="1"/>
  <c r="AB97" i="45"/>
  <c r="AA105" i="45"/>
  <c r="R107" i="45"/>
  <c r="P109" i="45"/>
  <c r="P111" i="45"/>
  <c r="P115" i="45"/>
  <c r="R117" i="45"/>
  <c r="Z65" i="45"/>
  <c r="AC65" i="45" s="1"/>
  <c r="Q67" i="45"/>
  <c r="AB71" i="45"/>
  <c r="Z73" i="45"/>
  <c r="AC73" i="45" s="1"/>
  <c r="R74" i="45"/>
  <c r="Z75" i="45"/>
  <c r="AC75" i="45" s="1"/>
  <c r="P78" i="45"/>
  <c r="S78" i="45" s="1"/>
  <c r="Z79" i="45"/>
  <c r="AC79" i="45" s="1"/>
  <c r="R81" i="45"/>
  <c r="R85" i="45"/>
  <c r="P89" i="45"/>
  <c r="S89" i="45" s="1"/>
  <c r="R94" i="45"/>
  <c r="R95" i="45"/>
  <c r="Q102" i="45"/>
  <c r="AB105" i="45"/>
  <c r="R111" i="45"/>
  <c r="Q113" i="45"/>
  <c r="U121" i="45"/>
  <c r="R131" i="45"/>
  <c r="Q114" i="45"/>
  <c r="Z123" i="45"/>
  <c r="AC123" i="45" s="1"/>
  <c r="Q125" i="45"/>
  <c r="AD126" i="45"/>
  <c r="AB130" i="45"/>
  <c r="R114" i="45"/>
  <c r="P123" i="45"/>
  <c r="S123" i="45" s="1"/>
  <c r="AA123" i="45"/>
  <c r="R125" i="45"/>
  <c r="Q127" i="45"/>
  <c r="AB127" i="45"/>
  <c r="Z131" i="45"/>
  <c r="AC131" i="45" s="1"/>
  <c r="F137" i="23"/>
  <c r="B137" i="23"/>
  <c r="D137" i="23" s="1"/>
  <c r="B139" i="23"/>
  <c r="B141" i="23" s="1"/>
  <c r="D141" i="23" s="1"/>
  <c r="D138" i="23"/>
  <c r="B138" i="23"/>
  <c r="U6" i="45" l="1"/>
  <c r="T6" i="45"/>
  <c r="AD111" i="45"/>
  <c r="AE111" i="45"/>
  <c r="S50" i="45"/>
  <c r="AC34" i="45"/>
  <c r="AD83" i="45"/>
  <c r="T74" i="45"/>
  <c r="S18" i="45"/>
  <c r="S16" i="45" s="1"/>
  <c r="AC109" i="45"/>
  <c r="S30" i="45"/>
  <c r="T118" i="45"/>
  <c r="AC18" i="45"/>
  <c r="AC22" i="45"/>
  <c r="U125" i="45"/>
  <c r="T125" i="45"/>
  <c r="AC45" i="45"/>
  <c r="AE45" i="45" s="1"/>
  <c r="S37" i="45"/>
  <c r="S115" i="45"/>
  <c r="AC117" i="45"/>
  <c r="AD93" i="45"/>
  <c r="S22" i="45"/>
  <c r="U22" i="45" s="1"/>
  <c r="U110" i="45"/>
  <c r="S13" i="45"/>
  <c r="T13" i="45" s="1"/>
  <c r="U87" i="45"/>
  <c r="AC9" i="45"/>
  <c r="S26" i="45"/>
  <c r="U26" i="45" s="1"/>
  <c r="AC21" i="45"/>
  <c r="AC10" i="45"/>
  <c r="T66" i="45"/>
  <c r="AD57" i="45"/>
  <c r="AE57" i="45"/>
  <c r="T103" i="45"/>
  <c r="S62" i="45"/>
  <c r="U62" i="45" s="1"/>
  <c r="T71" i="45"/>
  <c r="AE109" i="45"/>
  <c r="AD109" i="45"/>
  <c r="T37" i="45"/>
  <c r="U37" i="45"/>
  <c r="T15" i="45"/>
  <c r="U15" i="45"/>
  <c r="AD34" i="45"/>
  <c r="AE34" i="45"/>
  <c r="U11" i="45"/>
  <c r="T11" i="45"/>
  <c r="AD117" i="45"/>
  <c r="AE117" i="45"/>
  <c r="T22" i="45"/>
  <c r="AE103" i="45"/>
  <c r="AD103" i="45"/>
  <c r="AE119" i="45"/>
  <c r="AD119" i="45"/>
  <c r="AD91" i="45"/>
  <c r="AE91" i="45"/>
  <c r="U70" i="45"/>
  <c r="T70" i="45"/>
  <c r="S43" i="45"/>
  <c r="AD9" i="45"/>
  <c r="AE9" i="45"/>
  <c r="AE106" i="45"/>
  <c r="AD106" i="45"/>
  <c r="AD74" i="45"/>
  <c r="AE74" i="45"/>
  <c r="AE31" i="45"/>
  <c r="AD31" i="45"/>
  <c r="AC5" i="45"/>
  <c r="T126" i="45"/>
  <c r="U126" i="45"/>
  <c r="U25" i="45"/>
  <c r="T25" i="45"/>
  <c r="AE42" i="45"/>
  <c r="AD42" i="45"/>
  <c r="AE121" i="45"/>
  <c r="AD121" i="45"/>
  <c r="AE131" i="45"/>
  <c r="AD131" i="45"/>
  <c r="AE79" i="45"/>
  <c r="AD79" i="45"/>
  <c r="U95" i="45"/>
  <c r="T95" i="45"/>
  <c r="U67" i="45"/>
  <c r="T67" i="45"/>
  <c r="T94" i="45"/>
  <c r="U94" i="45"/>
  <c r="U101" i="45"/>
  <c r="T101" i="45"/>
  <c r="AD107" i="45"/>
  <c r="AE107" i="45"/>
  <c r="U57" i="45"/>
  <c r="T57" i="45"/>
  <c r="U106" i="45"/>
  <c r="T106" i="45"/>
  <c r="AE77" i="45"/>
  <c r="AD77" i="45"/>
  <c r="AE81" i="45"/>
  <c r="AD81" i="45"/>
  <c r="AC113" i="45"/>
  <c r="U53" i="45"/>
  <c r="T53" i="45"/>
  <c r="AD66" i="45"/>
  <c r="AE66" i="45"/>
  <c r="AE78" i="45"/>
  <c r="AD78" i="45"/>
  <c r="AE82" i="45"/>
  <c r="AD82" i="45"/>
  <c r="AE47" i="45"/>
  <c r="AD47" i="45"/>
  <c r="S38" i="45"/>
  <c r="S54" i="45"/>
  <c r="S17" i="45"/>
  <c r="AC55" i="45"/>
  <c r="AC27" i="45"/>
  <c r="T78" i="45"/>
  <c r="U78" i="45"/>
  <c r="T99" i="45"/>
  <c r="U99" i="45"/>
  <c r="AE67" i="45"/>
  <c r="AD67" i="45"/>
  <c r="U81" i="45"/>
  <c r="T81" i="45"/>
  <c r="U130" i="45"/>
  <c r="T130" i="45"/>
  <c r="AE105" i="45"/>
  <c r="AD105" i="45"/>
  <c r="U69" i="45"/>
  <c r="T69" i="45"/>
  <c r="T50" i="45"/>
  <c r="U50" i="45"/>
  <c r="S19" i="45"/>
  <c r="S39" i="45"/>
  <c r="AE86" i="45"/>
  <c r="AD86" i="45"/>
  <c r="S31" i="45"/>
  <c r="AD125" i="45"/>
  <c r="AE125" i="45"/>
  <c r="AC35" i="45"/>
  <c r="AC15" i="45"/>
  <c r="AC51" i="45"/>
  <c r="AE99" i="45"/>
  <c r="AD99" i="45"/>
  <c r="AE11" i="45"/>
  <c r="AD11" i="45"/>
  <c r="AE75" i="45"/>
  <c r="AD75" i="45"/>
  <c r="S117" i="45"/>
  <c r="AE63" i="45"/>
  <c r="AD63" i="45"/>
  <c r="AD118" i="45"/>
  <c r="AE118" i="45"/>
  <c r="U98" i="45"/>
  <c r="T98" i="45"/>
  <c r="U73" i="45"/>
  <c r="T73" i="45"/>
  <c r="AD97" i="45"/>
  <c r="AE97" i="45"/>
  <c r="U82" i="45"/>
  <c r="T82" i="45"/>
  <c r="U65" i="45"/>
  <c r="T65" i="45"/>
  <c r="U33" i="45"/>
  <c r="T33" i="45"/>
  <c r="AD6" i="45"/>
  <c r="AE6" i="45"/>
  <c r="AE30" i="45"/>
  <c r="AD30" i="45"/>
  <c r="S35" i="45"/>
  <c r="S21" i="45"/>
  <c r="AE62" i="45"/>
  <c r="AD62" i="45"/>
  <c r="AE98" i="45"/>
  <c r="AD98" i="45"/>
  <c r="AE94" i="45"/>
  <c r="AD94" i="45"/>
  <c r="AC29" i="45"/>
  <c r="AC14" i="45"/>
  <c r="AC50" i="45"/>
  <c r="AE89" i="45"/>
  <c r="AD89" i="45"/>
  <c r="U30" i="45"/>
  <c r="T30" i="45"/>
  <c r="AD123" i="45"/>
  <c r="AE123" i="45"/>
  <c r="T115" i="45"/>
  <c r="U115" i="45"/>
  <c r="S114" i="45"/>
  <c r="S111" i="45"/>
  <c r="U91" i="45"/>
  <c r="T91" i="45"/>
  <c r="S113" i="45"/>
  <c r="U85" i="45"/>
  <c r="T85" i="45"/>
  <c r="U93" i="45"/>
  <c r="T93" i="45"/>
  <c r="U97" i="45"/>
  <c r="T97" i="45"/>
  <c r="T105" i="45"/>
  <c r="U105" i="45"/>
  <c r="U86" i="45"/>
  <c r="T86" i="45"/>
  <c r="AE18" i="45"/>
  <c r="AD18" i="45"/>
  <c r="S7" i="45"/>
  <c r="AC46" i="45"/>
  <c r="AC13" i="45"/>
  <c r="AC33" i="45"/>
  <c r="AC19" i="45"/>
  <c r="S55" i="45"/>
  <c r="S29" i="45"/>
  <c r="AD102" i="45"/>
  <c r="AE102" i="45"/>
  <c r="AC43" i="45"/>
  <c r="AC37" i="45"/>
  <c r="AC49" i="45"/>
  <c r="S46" i="45"/>
  <c r="S41" i="45"/>
  <c r="S23" i="45"/>
  <c r="AD21" i="45"/>
  <c r="AE21" i="45"/>
  <c r="AE23" i="45"/>
  <c r="AD23" i="45"/>
  <c r="AE73" i="45"/>
  <c r="AD73" i="45"/>
  <c r="S109" i="45"/>
  <c r="S119" i="45"/>
  <c r="T77" i="45"/>
  <c r="U77" i="45"/>
  <c r="U61" i="45"/>
  <c r="T61" i="45"/>
  <c r="AE110" i="45"/>
  <c r="AD110" i="45"/>
  <c r="AE87" i="45"/>
  <c r="AD87" i="45"/>
  <c r="AE69" i="45"/>
  <c r="AD69" i="45"/>
  <c r="U79" i="45"/>
  <c r="T79" i="45"/>
  <c r="AD61" i="45"/>
  <c r="AE61" i="45"/>
  <c r="U14" i="45"/>
  <c r="T14" i="45"/>
  <c r="AC54" i="45"/>
  <c r="S51" i="45"/>
  <c r="AD58" i="45"/>
  <c r="AE58" i="45"/>
  <c r="S42" i="45"/>
  <c r="AC26" i="45"/>
  <c r="S9" i="45"/>
  <c r="AD129" i="45"/>
  <c r="AE129" i="45"/>
  <c r="S27" i="45"/>
  <c r="S5" i="45"/>
  <c r="AC38" i="45"/>
  <c r="AC17" i="45"/>
  <c r="AE65" i="45"/>
  <c r="AD65" i="45"/>
  <c r="U34" i="45"/>
  <c r="T34" i="45"/>
  <c r="AE22" i="45"/>
  <c r="AD22" i="45"/>
  <c r="U123" i="45"/>
  <c r="T123" i="45"/>
  <c r="T89" i="45"/>
  <c r="U89" i="45"/>
  <c r="U75" i="45"/>
  <c r="T75" i="45"/>
  <c r="T107" i="45"/>
  <c r="U107" i="45"/>
  <c r="AD71" i="45"/>
  <c r="AE71" i="45"/>
  <c r="AD85" i="45"/>
  <c r="AE85" i="45"/>
  <c r="AC114" i="45"/>
  <c r="U102" i="45"/>
  <c r="T102" i="45"/>
  <c r="AC41" i="45"/>
  <c r="AC25" i="45"/>
  <c r="AC7" i="45"/>
  <c r="S49" i="45"/>
  <c r="S45" i="45"/>
  <c r="AE70" i="45"/>
  <c r="AD70" i="45"/>
  <c r="AE90" i="45"/>
  <c r="AD90" i="45"/>
  <c r="AC39" i="45"/>
  <c r="S47" i="45"/>
  <c r="AC53" i="45"/>
  <c r="D139" i="23"/>
  <c r="T26" i="45" l="1"/>
  <c r="AE10" i="45"/>
  <c r="AD10" i="45"/>
  <c r="AD45" i="45"/>
  <c r="U13" i="45"/>
  <c r="U18" i="45"/>
  <c r="T18" i="45"/>
  <c r="T62" i="45"/>
  <c r="AE13" i="45"/>
  <c r="AD13" i="45"/>
  <c r="U17" i="45"/>
  <c r="T17" i="45"/>
  <c r="AE41" i="45"/>
  <c r="AD41" i="45"/>
  <c r="U5" i="45"/>
  <c r="S4" i="45"/>
  <c r="T5" i="45"/>
  <c r="AE49" i="45"/>
  <c r="AD49" i="45"/>
  <c r="AD33" i="45"/>
  <c r="AE33" i="45"/>
  <c r="U113" i="45"/>
  <c r="T113" i="45"/>
  <c r="T31" i="45"/>
  <c r="U31" i="45"/>
  <c r="AE55" i="45"/>
  <c r="AD55" i="45"/>
  <c r="U43" i="45"/>
  <c r="T43" i="45"/>
  <c r="AE54" i="45"/>
  <c r="AD54" i="45"/>
  <c r="AD43" i="45"/>
  <c r="AE43" i="45"/>
  <c r="AD46" i="45"/>
  <c r="AE46" i="45"/>
  <c r="T54" i="45"/>
  <c r="U54" i="45"/>
  <c r="U7" i="45"/>
  <c r="T7" i="45"/>
  <c r="U111" i="45"/>
  <c r="T111" i="45"/>
  <c r="AD51" i="45"/>
  <c r="AE51" i="45"/>
  <c r="U39" i="45"/>
  <c r="T39" i="45"/>
  <c r="U38" i="45"/>
  <c r="T38" i="45"/>
  <c r="U51" i="45"/>
  <c r="T51" i="45"/>
  <c r="U114" i="45"/>
  <c r="T114" i="45"/>
  <c r="U117" i="45"/>
  <c r="T117" i="45"/>
  <c r="AE15" i="45"/>
  <c r="AD15" i="45"/>
  <c r="U19" i="45"/>
  <c r="T19" i="45"/>
  <c r="AE114" i="45"/>
  <c r="AD114" i="45"/>
  <c r="AE26" i="45"/>
  <c r="AD26" i="45"/>
  <c r="U119" i="45"/>
  <c r="T119" i="45"/>
  <c r="U23" i="45"/>
  <c r="T23" i="45"/>
  <c r="U29" i="45"/>
  <c r="T29" i="45"/>
  <c r="AE50" i="45"/>
  <c r="AD50" i="45"/>
  <c r="AE35" i="45"/>
  <c r="AD35" i="45"/>
  <c r="AE5" i="45"/>
  <c r="AD5" i="45"/>
  <c r="S20" i="45"/>
  <c r="T9" i="45"/>
  <c r="S12" i="45"/>
  <c r="U9" i="45"/>
  <c r="U47" i="45"/>
  <c r="T47" i="45"/>
  <c r="AE17" i="45"/>
  <c r="AD17" i="45"/>
  <c r="T42" i="45"/>
  <c r="U42" i="45"/>
  <c r="U109" i="45"/>
  <c r="T109" i="45"/>
  <c r="U41" i="45"/>
  <c r="T41" i="45"/>
  <c r="U55" i="45"/>
  <c r="T55" i="45"/>
  <c r="AD14" i="45"/>
  <c r="AE14" i="45"/>
  <c r="U21" i="45"/>
  <c r="T21" i="45"/>
  <c r="AD113" i="45"/>
  <c r="AE113" i="45"/>
  <c r="U27" i="45"/>
  <c r="T27" i="45"/>
  <c r="AE37" i="45"/>
  <c r="AD37" i="45"/>
  <c r="U45" i="45"/>
  <c r="T45" i="45"/>
  <c r="AE53" i="45"/>
  <c r="AD53" i="45"/>
  <c r="T49" i="45"/>
  <c r="U49" i="45"/>
  <c r="AE7" i="45"/>
  <c r="AD7" i="45"/>
  <c r="AD39" i="45"/>
  <c r="AE39" i="45"/>
  <c r="AE25" i="45"/>
  <c r="AD25" i="45"/>
  <c r="AE38" i="45"/>
  <c r="AD38" i="45"/>
  <c r="U46" i="45"/>
  <c r="T46" i="45"/>
  <c r="AE19" i="45"/>
  <c r="AD19" i="45"/>
  <c r="AD29" i="45"/>
  <c r="AE29" i="45"/>
  <c r="U35" i="45"/>
  <c r="T35" i="45"/>
  <c r="AE27" i="45"/>
  <c r="AD27" i="45"/>
  <c r="B140" i="23" l="1"/>
  <c r="B142" i="23" s="1"/>
  <c r="D142" i="23" l="1"/>
  <c r="D140" i="23"/>
  <c r="Y33" i="23"/>
  <c r="Y5" i="23"/>
  <c r="AB5" i="23" s="1"/>
  <c r="Y3" i="23"/>
  <c r="M16" i="3"/>
  <c r="L16" i="3"/>
  <c r="K16" i="3"/>
  <c r="D66" i="3"/>
  <c r="L19" i="3" s="1"/>
  <c r="F66" i="3"/>
  <c r="M19" i="3" s="1"/>
  <c r="B66" i="3"/>
  <c r="K19" i="3" s="1"/>
  <c r="O9" i="23"/>
  <c r="AC76" i="23"/>
  <c r="Y6" i="23"/>
  <c r="AA6" i="23" s="1"/>
  <c r="Y7" i="23"/>
  <c r="Z43" i="23" s="1"/>
  <c r="Y9" i="23"/>
  <c r="Y10" i="23"/>
  <c r="Y11" i="23"/>
  <c r="Y13" i="23"/>
  <c r="Y14" i="23"/>
  <c r="Y15" i="23"/>
  <c r="Y17" i="23"/>
  <c r="Y18" i="23"/>
  <c r="Y19" i="23"/>
  <c r="Y21" i="23"/>
  <c r="Y22" i="23"/>
  <c r="Y23" i="23"/>
  <c r="Y25" i="23"/>
  <c r="Y26" i="23"/>
  <c r="Y27" i="23"/>
  <c r="Y29" i="23"/>
  <c r="Y30" i="23"/>
  <c r="Y31" i="23"/>
  <c r="Y34" i="23"/>
  <c r="Y35" i="23"/>
  <c r="Y37" i="23"/>
  <c r="Y38" i="23"/>
  <c r="Y39" i="23"/>
  <c r="Y41" i="23"/>
  <c r="Y42" i="23"/>
  <c r="Y43" i="23"/>
  <c r="Y45" i="23"/>
  <c r="Y46" i="23"/>
  <c r="Y47" i="23"/>
  <c r="Y49" i="23"/>
  <c r="Y50" i="23"/>
  <c r="Y51" i="23"/>
  <c r="Y53" i="23"/>
  <c r="Y54" i="23"/>
  <c r="Y55" i="23"/>
  <c r="Y57" i="23"/>
  <c r="Z97" i="23" s="1"/>
  <c r="Y58" i="23"/>
  <c r="AB58" i="23" s="1"/>
  <c r="Y59" i="23"/>
  <c r="Z107" i="23" s="1"/>
  <c r="Y61" i="23"/>
  <c r="Y62" i="23"/>
  <c r="Y63" i="23"/>
  <c r="Y65" i="23"/>
  <c r="Y66" i="23"/>
  <c r="Y67" i="23"/>
  <c r="Y69" i="23"/>
  <c r="Y70" i="23"/>
  <c r="Y71" i="23"/>
  <c r="Y73" i="23"/>
  <c r="Y74" i="23"/>
  <c r="Y75" i="23"/>
  <c r="Y77" i="23"/>
  <c r="Y78" i="23"/>
  <c r="Y79" i="23"/>
  <c r="Y81" i="23"/>
  <c r="Y82" i="23"/>
  <c r="Y83" i="23"/>
  <c r="Y85" i="23"/>
  <c r="Y86" i="23"/>
  <c r="Y87" i="23"/>
  <c r="Y89" i="23"/>
  <c r="Y90" i="23"/>
  <c r="Y91" i="23"/>
  <c r="Y93" i="23"/>
  <c r="Y94" i="23"/>
  <c r="Y95" i="23"/>
  <c r="Y97" i="23"/>
  <c r="Y98" i="23"/>
  <c r="Y99" i="23"/>
  <c r="Y101" i="23"/>
  <c r="Y102" i="23"/>
  <c r="Y103" i="23"/>
  <c r="Y105" i="23"/>
  <c r="Y106" i="23"/>
  <c r="Y107" i="23"/>
  <c r="Y109" i="23"/>
  <c r="Y110" i="23"/>
  <c r="Y111" i="23"/>
  <c r="Y113" i="23"/>
  <c r="Y114" i="23"/>
  <c r="Y115" i="23"/>
  <c r="Y117" i="23"/>
  <c r="Y118" i="23"/>
  <c r="Y119" i="23"/>
  <c r="Y125" i="23"/>
  <c r="Z125" i="23" s="1"/>
  <c r="Y126" i="23"/>
  <c r="AA134" i="23" s="1"/>
  <c r="Y127" i="23"/>
  <c r="AA127" i="23" s="1"/>
  <c r="Y129" i="23"/>
  <c r="Y130" i="23"/>
  <c r="Y131" i="23"/>
  <c r="Y133" i="23"/>
  <c r="Y134" i="23"/>
  <c r="Y135" i="23"/>
  <c r="O5" i="23"/>
  <c r="P5" i="23" s="1"/>
  <c r="O6" i="23"/>
  <c r="Q18" i="23" s="1"/>
  <c r="O7" i="23"/>
  <c r="Q11" i="23" s="1"/>
  <c r="O10" i="23"/>
  <c r="O11" i="23"/>
  <c r="O13" i="23"/>
  <c r="O14" i="23"/>
  <c r="O15" i="23"/>
  <c r="O17" i="23"/>
  <c r="O18" i="23"/>
  <c r="O19" i="23"/>
  <c r="O21" i="23"/>
  <c r="O22" i="23"/>
  <c r="O23" i="23"/>
  <c r="O25" i="23"/>
  <c r="O26" i="23"/>
  <c r="O27" i="23"/>
  <c r="O29" i="23"/>
  <c r="O30" i="23"/>
  <c r="O31" i="23"/>
  <c r="O33" i="23"/>
  <c r="O34" i="23"/>
  <c r="O35" i="23"/>
  <c r="O37" i="23"/>
  <c r="O38" i="23"/>
  <c r="O39" i="23"/>
  <c r="O41" i="23"/>
  <c r="O42" i="23"/>
  <c r="O43" i="23"/>
  <c r="O45" i="23"/>
  <c r="O46" i="23"/>
  <c r="O47" i="23"/>
  <c r="O49" i="23"/>
  <c r="O50" i="23"/>
  <c r="O51" i="23"/>
  <c r="O53" i="23"/>
  <c r="O54" i="23"/>
  <c r="O55" i="23"/>
  <c r="O57" i="23"/>
  <c r="P57" i="23" s="1"/>
  <c r="O58" i="23"/>
  <c r="P58" i="23" s="1"/>
  <c r="O59" i="23"/>
  <c r="R75" i="23" s="1"/>
  <c r="O61" i="23"/>
  <c r="O62" i="23"/>
  <c r="O63" i="23"/>
  <c r="O65" i="23"/>
  <c r="O66" i="23"/>
  <c r="O67" i="23"/>
  <c r="O69" i="23"/>
  <c r="O70" i="23"/>
  <c r="O71" i="23"/>
  <c r="O73" i="23"/>
  <c r="O74" i="23"/>
  <c r="O75" i="23"/>
  <c r="O77" i="23"/>
  <c r="O78" i="23"/>
  <c r="O79" i="23"/>
  <c r="O81" i="23"/>
  <c r="O82" i="23"/>
  <c r="O83" i="23"/>
  <c r="O85" i="23"/>
  <c r="O86" i="23"/>
  <c r="O87" i="23"/>
  <c r="O89" i="23"/>
  <c r="O90" i="23"/>
  <c r="O91" i="23"/>
  <c r="O93" i="23"/>
  <c r="O94" i="23"/>
  <c r="O95" i="23"/>
  <c r="O97" i="23"/>
  <c r="O98" i="23"/>
  <c r="O99" i="23"/>
  <c r="O101" i="23"/>
  <c r="O102" i="23"/>
  <c r="O103" i="23"/>
  <c r="O105" i="23"/>
  <c r="O106" i="23"/>
  <c r="O107" i="23"/>
  <c r="O109" i="23"/>
  <c r="O110" i="23"/>
  <c r="O111" i="23"/>
  <c r="O113" i="23"/>
  <c r="O114" i="23"/>
  <c r="O115" i="23"/>
  <c r="O117" i="23"/>
  <c r="O118" i="23"/>
  <c r="O119" i="23"/>
  <c r="O125" i="23"/>
  <c r="Q125" i="23" s="1"/>
  <c r="O126" i="23"/>
  <c r="Q126" i="23" s="1"/>
  <c r="O127" i="23"/>
  <c r="R127" i="23" s="1"/>
  <c r="O133" i="23"/>
  <c r="O134" i="23"/>
  <c r="O135" i="23"/>
  <c r="O3" i="23"/>
  <c r="R115" i="23" l="1"/>
  <c r="M131" i="23"/>
  <c r="L131" i="23"/>
  <c r="O131" i="23" s="1"/>
  <c r="R119" i="23"/>
  <c r="P119" i="23"/>
  <c r="Q111" i="23"/>
  <c r="R111" i="23" s="1"/>
  <c r="P115" i="23"/>
  <c r="Q115" i="23"/>
  <c r="Q119" i="23"/>
  <c r="P111" i="23"/>
  <c r="Z118" i="23"/>
  <c r="AA118" i="23"/>
  <c r="AB118" i="23"/>
  <c r="Z114" i="23"/>
  <c r="AA114" i="23"/>
  <c r="Z110" i="23"/>
  <c r="AA110" i="23"/>
  <c r="AB110" i="23" s="1"/>
  <c r="AB114" i="23"/>
  <c r="Q110" i="23"/>
  <c r="R110" i="23" s="1"/>
  <c r="P118" i="23"/>
  <c r="Q118" i="23"/>
  <c r="L130" i="23"/>
  <c r="M130" i="23"/>
  <c r="Q130" i="23" s="1"/>
  <c r="P114" i="23"/>
  <c r="R114" i="23"/>
  <c r="R118" i="23"/>
  <c r="Q114" i="23"/>
  <c r="P110" i="23"/>
  <c r="AA117" i="23"/>
  <c r="AB113" i="23"/>
  <c r="Z109" i="23"/>
  <c r="AA109" i="23" s="1"/>
  <c r="AB109" i="23" s="1"/>
  <c r="AB117" i="23"/>
  <c r="Z117" i="23"/>
  <c r="AA113" i="23"/>
  <c r="Z113" i="23"/>
  <c r="Z115" i="23"/>
  <c r="Z119" i="23"/>
  <c r="AA115" i="23"/>
  <c r="AB115" i="23"/>
  <c r="AA119" i="23"/>
  <c r="AB119" i="23"/>
  <c r="Z111" i="23"/>
  <c r="AA111" i="23" s="1"/>
  <c r="AB111" i="23" s="1"/>
  <c r="R117" i="23"/>
  <c r="Q117" i="23"/>
  <c r="S117" i="23" s="1"/>
  <c r="U133" i="26" s="1"/>
  <c r="P117" i="23"/>
  <c r="Q113" i="23"/>
  <c r="R113" i="23"/>
  <c r="P113" i="23"/>
  <c r="L129" i="23"/>
  <c r="O129" i="23" s="1"/>
  <c r="P109" i="23"/>
  <c r="Q109" i="23" s="1"/>
  <c r="R109" i="23" s="1"/>
  <c r="H66" i="3"/>
  <c r="Z5" i="23"/>
  <c r="AA5" i="23"/>
  <c r="Z41" i="23"/>
  <c r="P9" i="23"/>
  <c r="Q9" i="23"/>
  <c r="Z9" i="23"/>
  <c r="Z69" i="23"/>
  <c r="AA61" i="23"/>
  <c r="AB61" i="23"/>
  <c r="AA23" i="23"/>
  <c r="AB43" i="23"/>
  <c r="AA90" i="23"/>
  <c r="Z47" i="23"/>
  <c r="AB93" i="23"/>
  <c r="AB11" i="23"/>
  <c r="Z51" i="23"/>
  <c r="Z105" i="23"/>
  <c r="AA15" i="23"/>
  <c r="AA51" i="23"/>
  <c r="AB15" i="23"/>
  <c r="AB51" i="23"/>
  <c r="Z19" i="23"/>
  <c r="AA19" i="23"/>
  <c r="Z34" i="23"/>
  <c r="AB18" i="23"/>
  <c r="AA107" i="23"/>
  <c r="AC107" i="23" s="1"/>
  <c r="P59" i="23"/>
  <c r="AA13" i="23"/>
  <c r="AA26" i="23"/>
  <c r="AB37" i="23"/>
  <c r="AA45" i="23"/>
  <c r="Z62" i="23"/>
  <c r="AA69" i="23"/>
  <c r="AA79" i="23"/>
  <c r="Z94" i="23"/>
  <c r="AB107" i="23"/>
  <c r="AA131" i="23"/>
  <c r="AB67" i="23"/>
  <c r="Z79" i="23"/>
  <c r="AC79" i="23" s="1"/>
  <c r="AA14" i="23"/>
  <c r="AB26" i="23"/>
  <c r="Z38" i="23"/>
  <c r="AA54" i="23"/>
  <c r="AB63" i="23"/>
  <c r="Z71" i="23"/>
  <c r="AB82" i="23"/>
  <c r="AA97" i="23"/>
  <c r="AB134" i="23"/>
  <c r="AB6" i="23"/>
  <c r="Z131" i="23"/>
  <c r="Z15" i="23"/>
  <c r="AB19" i="23"/>
  <c r="Z27" i="23"/>
  <c r="AB39" i="23"/>
  <c r="AA47" i="23"/>
  <c r="AB54" i="23"/>
  <c r="Z65" i="23"/>
  <c r="AA71" i="23"/>
  <c r="Z83" i="23"/>
  <c r="AB97" i="23"/>
  <c r="Z135" i="23"/>
  <c r="AB75" i="23"/>
  <c r="Z26" i="23"/>
  <c r="AB59" i="23"/>
  <c r="AA9" i="23"/>
  <c r="AA22" i="23"/>
  <c r="Z30" i="23"/>
  <c r="AA41" i="23"/>
  <c r="AB47" i="23"/>
  <c r="Z55" i="23"/>
  <c r="AA65" i="23"/>
  <c r="AB71" i="23"/>
  <c r="AA86" i="23"/>
  <c r="Z101" i="23"/>
  <c r="Q5" i="23"/>
  <c r="Z13" i="23"/>
  <c r="Z45" i="23"/>
  <c r="AB10" i="23"/>
  <c r="AB22" i="23"/>
  <c r="AA30" i="23"/>
  <c r="AB41" i="23"/>
  <c r="Z49" i="23"/>
  <c r="AA55" i="23"/>
  <c r="AB65" i="23"/>
  <c r="Z73" i="23"/>
  <c r="AB86" i="23"/>
  <c r="AA101" i="23"/>
  <c r="AC118" i="23"/>
  <c r="AE118" i="23" s="1"/>
  <c r="Q127" i="23"/>
  <c r="Z18" i="23"/>
  <c r="Z127" i="23"/>
  <c r="AC127" i="23" s="1"/>
  <c r="AA34" i="23"/>
  <c r="AA11" i="23"/>
  <c r="Z17" i="23"/>
  <c r="Z23" i="23"/>
  <c r="AB30" i="23"/>
  <c r="AA43" i="23"/>
  <c r="AB50" i="23"/>
  <c r="Z61" i="23"/>
  <c r="AA67" i="23"/>
  <c r="AA75" i="23"/>
  <c r="Z90" i="23"/>
  <c r="AB103" i="23"/>
  <c r="Z126" i="23"/>
  <c r="AA7" i="23"/>
  <c r="R57" i="23"/>
  <c r="R58" i="23"/>
  <c r="AB9" i="23"/>
  <c r="AB13" i="23"/>
  <c r="AA17" i="23"/>
  <c r="Z21" i="23"/>
  <c r="AB23" i="23"/>
  <c r="AA27" i="23"/>
  <c r="Z31" i="23"/>
  <c r="AB34" i="23"/>
  <c r="AA38" i="23"/>
  <c r="Z42" i="23"/>
  <c r="AB45" i="23"/>
  <c r="AA49" i="23"/>
  <c r="Z53" i="23"/>
  <c r="AB55" i="23"/>
  <c r="AA62" i="23"/>
  <c r="Z66" i="23"/>
  <c r="AB69" i="23"/>
  <c r="AA73" i="23"/>
  <c r="Z77" i="23"/>
  <c r="AB79" i="23"/>
  <c r="AA83" i="23"/>
  <c r="Z87" i="23"/>
  <c r="AB90" i="23"/>
  <c r="AA94" i="23"/>
  <c r="Z98" i="23"/>
  <c r="AB101" i="23"/>
  <c r="AA105" i="23"/>
  <c r="Z129" i="23"/>
  <c r="AB131" i="23"/>
  <c r="AA135" i="23"/>
  <c r="Q7" i="23"/>
  <c r="R59" i="23"/>
  <c r="AB7" i="23"/>
  <c r="AB125" i="23"/>
  <c r="Q6" i="23"/>
  <c r="AA10" i="23"/>
  <c r="Z14" i="23"/>
  <c r="AB17" i="23"/>
  <c r="AA21" i="23"/>
  <c r="Z25" i="23"/>
  <c r="AB27" i="23"/>
  <c r="AA31" i="23"/>
  <c r="Z35" i="23"/>
  <c r="AB38" i="23"/>
  <c r="AA42" i="23"/>
  <c r="Z46" i="23"/>
  <c r="AB49" i="23"/>
  <c r="AA53" i="23"/>
  <c r="Z57" i="23"/>
  <c r="AB62" i="23"/>
  <c r="AA66" i="23"/>
  <c r="Z70" i="23"/>
  <c r="AC70" i="23" s="1"/>
  <c r="AE70" i="23" s="1"/>
  <c r="AB73" i="23"/>
  <c r="AA77" i="23"/>
  <c r="Z81" i="23"/>
  <c r="AB83" i="23"/>
  <c r="AA87" i="23"/>
  <c r="Z91" i="23"/>
  <c r="AC91" i="23" s="1"/>
  <c r="AD91" i="23" s="1"/>
  <c r="AB94" i="23"/>
  <c r="AA98" i="23"/>
  <c r="Z102" i="23"/>
  <c r="AB105" i="23"/>
  <c r="AA129" i="23"/>
  <c r="Z133" i="23"/>
  <c r="AB135" i="23"/>
  <c r="Z7" i="23"/>
  <c r="R6" i="23"/>
  <c r="AA57" i="23"/>
  <c r="AB126" i="23"/>
  <c r="P125" i="23"/>
  <c r="AB21" i="23"/>
  <c r="AA25" i="23"/>
  <c r="Z29" i="23"/>
  <c r="AB31" i="23"/>
  <c r="AA35" i="23"/>
  <c r="Z39" i="23"/>
  <c r="AB42" i="23"/>
  <c r="AA46" i="23"/>
  <c r="Z50" i="23"/>
  <c r="AB53" i="23"/>
  <c r="Z58" i="23"/>
  <c r="Z63" i="23"/>
  <c r="AB66" i="23"/>
  <c r="AA70" i="23"/>
  <c r="Z74" i="23"/>
  <c r="AC74" i="23" s="1"/>
  <c r="AB77" i="23"/>
  <c r="AA81" i="23"/>
  <c r="Z85" i="23"/>
  <c r="AB87" i="23"/>
  <c r="AA91" i="23"/>
  <c r="Z95" i="23"/>
  <c r="AB98" i="23"/>
  <c r="AA102" i="23"/>
  <c r="Z106" i="23"/>
  <c r="AB129" i="23"/>
  <c r="AA133" i="23"/>
  <c r="R5" i="23"/>
  <c r="R7" i="23"/>
  <c r="R125" i="23"/>
  <c r="AA58" i="23"/>
  <c r="AA125" i="23"/>
  <c r="AC125" i="23" s="1"/>
  <c r="AE125" i="23" s="1"/>
  <c r="AB127" i="23"/>
  <c r="P126" i="23"/>
  <c r="S126" i="23" s="1"/>
  <c r="Z11" i="23"/>
  <c r="AB14" i="23"/>
  <c r="AA18" i="23"/>
  <c r="Z22" i="23"/>
  <c r="AB25" i="23"/>
  <c r="AA29" i="23"/>
  <c r="Z33" i="23"/>
  <c r="AB35" i="23"/>
  <c r="AA39" i="23"/>
  <c r="AB46" i="23"/>
  <c r="AA50" i="23"/>
  <c r="Z54" i="23"/>
  <c r="Z59" i="23"/>
  <c r="AA63" i="23"/>
  <c r="Z67" i="23"/>
  <c r="AB70" i="23"/>
  <c r="AA74" i="23"/>
  <c r="Z78" i="23"/>
  <c r="AB81" i="23"/>
  <c r="AA85" i="23"/>
  <c r="Z89" i="23"/>
  <c r="AB91" i="23"/>
  <c r="AA95" i="23"/>
  <c r="Z99" i="23"/>
  <c r="AB102" i="23"/>
  <c r="AA106" i="23"/>
  <c r="Z130" i="23"/>
  <c r="AB133" i="23"/>
  <c r="Z6" i="23"/>
  <c r="Q57" i="23"/>
  <c r="S57" i="23" s="1"/>
  <c r="R126" i="23"/>
  <c r="AA59" i="23"/>
  <c r="AA126" i="23"/>
  <c r="P127" i="23"/>
  <c r="S127" i="23" s="1"/>
  <c r="AB29" i="23"/>
  <c r="AA33" i="23"/>
  <c r="Z37" i="23"/>
  <c r="AB74" i="23"/>
  <c r="AA78" i="23"/>
  <c r="Z82" i="23"/>
  <c r="AB85" i="23"/>
  <c r="AA89" i="23"/>
  <c r="Z93" i="23"/>
  <c r="AB95" i="23"/>
  <c r="AA99" i="23"/>
  <c r="Z103" i="23"/>
  <c r="AB106" i="23"/>
  <c r="AA130" i="23"/>
  <c r="Z134" i="23"/>
  <c r="P6" i="23"/>
  <c r="Q58" i="23"/>
  <c r="S58" i="23" s="1"/>
  <c r="AB57" i="23"/>
  <c r="AB33" i="23"/>
  <c r="AA37" i="23"/>
  <c r="Z75" i="23"/>
  <c r="AB78" i="23"/>
  <c r="AA82" i="23"/>
  <c r="Z86" i="23"/>
  <c r="AB89" i="23"/>
  <c r="AA93" i="23"/>
  <c r="AB99" i="23"/>
  <c r="AA103" i="23"/>
  <c r="AB130" i="23"/>
  <c r="Z10" i="23"/>
  <c r="P7" i="23"/>
  <c r="Q59" i="23"/>
  <c r="P131" i="23"/>
  <c r="P134" i="23"/>
  <c r="Q134" i="23"/>
  <c r="R130" i="23"/>
  <c r="R133" i="23"/>
  <c r="Q133" i="23"/>
  <c r="R129" i="23"/>
  <c r="R134" i="23"/>
  <c r="R135" i="23"/>
  <c r="P133" i="23"/>
  <c r="S133" i="23" s="1"/>
  <c r="Q129" i="23"/>
  <c r="Q49" i="23"/>
  <c r="Q135" i="23"/>
  <c r="R131" i="23"/>
  <c r="P129" i="23"/>
  <c r="S129" i="23" s="1"/>
  <c r="P15" i="23"/>
  <c r="P135" i="23"/>
  <c r="Q131" i="23"/>
  <c r="P42" i="23"/>
  <c r="Q38" i="23"/>
  <c r="R45" i="23"/>
  <c r="R34" i="23"/>
  <c r="P31" i="23"/>
  <c r="R55" i="23"/>
  <c r="Q27" i="23"/>
  <c r="P53" i="23"/>
  <c r="Q22" i="23"/>
  <c r="Q55" i="23"/>
  <c r="R51" i="23"/>
  <c r="P49" i="23"/>
  <c r="Q45" i="23"/>
  <c r="R41" i="23"/>
  <c r="P38" i="23"/>
  <c r="Q34" i="23"/>
  <c r="R30" i="23"/>
  <c r="P27" i="23"/>
  <c r="P22" i="23"/>
  <c r="R14" i="23"/>
  <c r="Q101" i="23"/>
  <c r="P73" i="23"/>
  <c r="P105" i="23"/>
  <c r="P55" i="23"/>
  <c r="Q51" i="23"/>
  <c r="R47" i="23"/>
  <c r="P45" i="23"/>
  <c r="Q41" i="23"/>
  <c r="R37" i="23"/>
  <c r="P34" i="23"/>
  <c r="Q30" i="23"/>
  <c r="R26" i="23"/>
  <c r="P21" i="23"/>
  <c r="R13" i="23"/>
  <c r="R97" i="23"/>
  <c r="Q69" i="23"/>
  <c r="R54" i="23"/>
  <c r="P51" i="23"/>
  <c r="Q47" i="23"/>
  <c r="R43" i="23"/>
  <c r="P41" i="23"/>
  <c r="Q37" i="23"/>
  <c r="R33" i="23"/>
  <c r="P30" i="23"/>
  <c r="Q26" i="23"/>
  <c r="R19" i="23"/>
  <c r="Q13" i="23"/>
  <c r="P94" i="23"/>
  <c r="R65" i="23"/>
  <c r="Q54" i="23"/>
  <c r="R50" i="23"/>
  <c r="P47" i="23"/>
  <c r="Q43" i="23"/>
  <c r="R39" i="23"/>
  <c r="P37" i="23"/>
  <c r="Q33" i="23"/>
  <c r="R29" i="23"/>
  <c r="P26" i="23"/>
  <c r="R18" i="23"/>
  <c r="Q90" i="23"/>
  <c r="P62" i="23"/>
  <c r="P107" i="23"/>
  <c r="R79" i="23"/>
  <c r="Q83" i="23"/>
  <c r="P87" i="23"/>
  <c r="R83" i="23"/>
  <c r="Q87" i="23"/>
  <c r="P91" i="23"/>
  <c r="S91" i="23" s="1"/>
  <c r="P63" i="23"/>
  <c r="R87" i="23"/>
  <c r="Q91" i="23"/>
  <c r="P95" i="23"/>
  <c r="Q63" i="23"/>
  <c r="P67" i="23"/>
  <c r="R91" i="23"/>
  <c r="Q95" i="23"/>
  <c r="P99" i="23"/>
  <c r="R63" i="23"/>
  <c r="Q67" i="23"/>
  <c r="P71" i="23"/>
  <c r="R95" i="23"/>
  <c r="Q99" i="23"/>
  <c r="P103" i="23"/>
  <c r="R67" i="23"/>
  <c r="Q71" i="23"/>
  <c r="P75" i="23"/>
  <c r="R99" i="23"/>
  <c r="Q103" i="23"/>
  <c r="Q107" i="23"/>
  <c r="R71" i="23"/>
  <c r="Q75" i="23"/>
  <c r="P79" i="23"/>
  <c r="R103" i="23"/>
  <c r="R107" i="23"/>
  <c r="R11" i="23"/>
  <c r="Q15" i="23"/>
  <c r="P19" i="23"/>
  <c r="R15" i="23"/>
  <c r="Q19" i="23"/>
  <c r="P23" i="23"/>
  <c r="P54" i="23"/>
  <c r="Q50" i="23"/>
  <c r="R46" i="23"/>
  <c r="P43" i="23"/>
  <c r="Q39" i="23"/>
  <c r="R35" i="23"/>
  <c r="P33" i="23"/>
  <c r="Q29" i="23"/>
  <c r="R25" i="23"/>
  <c r="P11" i="23"/>
  <c r="R86" i="23"/>
  <c r="Q62" i="23"/>
  <c r="P66" i="23"/>
  <c r="R90" i="23"/>
  <c r="Q94" i="23"/>
  <c r="P98" i="23"/>
  <c r="R62" i="23"/>
  <c r="Q66" i="23"/>
  <c r="P70" i="23"/>
  <c r="R94" i="23"/>
  <c r="Q98" i="23"/>
  <c r="P102" i="23"/>
  <c r="R66" i="23"/>
  <c r="Q70" i="23"/>
  <c r="P74" i="23"/>
  <c r="S74" i="23" s="1"/>
  <c r="R98" i="23"/>
  <c r="Q102" i="23"/>
  <c r="P106" i="23"/>
  <c r="R70" i="23"/>
  <c r="Q74" i="23"/>
  <c r="P78" i="23"/>
  <c r="R102" i="23"/>
  <c r="Q106" i="23"/>
  <c r="R74" i="23"/>
  <c r="Q78" i="23"/>
  <c r="P82" i="23"/>
  <c r="R106" i="23"/>
  <c r="R78" i="23"/>
  <c r="Q82" i="23"/>
  <c r="P86" i="23"/>
  <c r="R82" i="23"/>
  <c r="Q86" i="23"/>
  <c r="P90" i="23"/>
  <c r="R22" i="23"/>
  <c r="Q10" i="23"/>
  <c r="P14" i="23"/>
  <c r="R10" i="23"/>
  <c r="Q14" i="23"/>
  <c r="P18" i="23"/>
  <c r="R53" i="23"/>
  <c r="P50" i="23"/>
  <c r="Q46" i="23"/>
  <c r="R42" i="23"/>
  <c r="P39" i="23"/>
  <c r="Q35" i="23"/>
  <c r="R31" i="23"/>
  <c r="P29" i="23"/>
  <c r="R23" i="23"/>
  <c r="Q17" i="23"/>
  <c r="P10" i="23"/>
  <c r="P83" i="23"/>
  <c r="R69" i="23"/>
  <c r="Q73" i="23"/>
  <c r="P77" i="23"/>
  <c r="R101" i="23"/>
  <c r="Q105" i="23"/>
  <c r="R73" i="23"/>
  <c r="Q77" i="23"/>
  <c r="P81" i="23"/>
  <c r="R105" i="23"/>
  <c r="R77" i="23"/>
  <c r="Q81" i="23"/>
  <c r="P85" i="23"/>
  <c r="R81" i="23"/>
  <c r="Q85" i="23"/>
  <c r="P89" i="23"/>
  <c r="P61" i="23"/>
  <c r="R85" i="23"/>
  <c r="Q89" i="23"/>
  <c r="P93" i="23"/>
  <c r="Q61" i="23"/>
  <c r="P65" i="23"/>
  <c r="R89" i="23"/>
  <c r="Q93" i="23"/>
  <c r="P97" i="23"/>
  <c r="R61" i="23"/>
  <c r="Q65" i="23"/>
  <c r="P69" i="23"/>
  <c r="R93" i="23"/>
  <c r="Q97" i="23"/>
  <c r="P101" i="23"/>
  <c r="S101" i="23" s="1"/>
  <c r="P13" i="23"/>
  <c r="R17" i="23"/>
  <c r="Q21" i="23"/>
  <c r="P25" i="23"/>
  <c r="R21" i="23"/>
  <c r="Q25" i="23"/>
  <c r="Q53" i="23"/>
  <c r="R49" i="23"/>
  <c r="P46" i="23"/>
  <c r="Q42" i="23"/>
  <c r="R38" i="23"/>
  <c r="P35" i="23"/>
  <c r="Q31" i="23"/>
  <c r="R27" i="23"/>
  <c r="Q23" i="23"/>
  <c r="P17" i="23"/>
  <c r="R9" i="23"/>
  <c r="Q79" i="23"/>
  <c r="O130" i="23" l="1"/>
  <c r="AD125" i="23"/>
  <c r="P130" i="23"/>
  <c r="S130" i="23" s="1"/>
  <c r="S109" i="23"/>
  <c r="U109" i="23" s="1"/>
  <c r="S119" i="23"/>
  <c r="U119" i="23" s="1"/>
  <c r="S111" i="23"/>
  <c r="U111" i="23" s="1"/>
  <c r="AD107" i="23"/>
  <c r="Y123" i="26" s="1"/>
  <c r="S42" i="23"/>
  <c r="U42" i="23" s="1"/>
  <c r="AC6" i="23"/>
  <c r="AE6" i="23" s="1"/>
  <c r="Z14" i="26" s="1"/>
  <c r="AC34" i="23"/>
  <c r="AD34" i="23" s="1"/>
  <c r="AC50" i="23"/>
  <c r="X58" i="26" s="1"/>
  <c r="X6" i="26"/>
  <c r="X10" i="26"/>
  <c r="Z6" i="26"/>
  <c r="S6" i="23"/>
  <c r="U14" i="26" s="1"/>
  <c r="U50" i="26"/>
  <c r="U90" i="26"/>
  <c r="U117" i="26"/>
  <c r="U107" i="26"/>
  <c r="U65" i="26"/>
  <c r="U73" i="26" s="1"/>
  <c r="X139" i="26"/>
  <c r="AC135" i="23"/>
  <c r="AD135" i="23" s="1"/>
  <c r="AD127" i="23"/>
  <c r="AC126" i="23"/>
  <c r="AD126" i="23" s="1"/>
  <c r="AC133" i="23"/>
  <c r="Y137" i="26"/>
  <c r="Z137" i="26"/>
  <c r="X137" i="26"/>
  <c r="S134" i="23"/>
  <c r="U134" i="23" s="1"/>
  <c r="U138" i="26"/>
  <c r="U142" i="26"/>
  <c r="S135" i="23"/>
  <c r="T135" i="23" s="1"/>
  <c r="S131" i="23"/>
  <c r="U131" i="23" s="1"/>
  <c r="U139" i="26"/>
  <c r="U145" i="26"/>
  <c r="S125" i="23"/>
  <c r="T125" i="23" s="1"/>
  <c r="U141" i="26"/>
  <c r="AC111" i="23"/>
  <c r="Z134" i="26"/>
  <c r="X134" i="26"/>
  <c r="AC110" i="23"/>
  <c r="AD110" i="23" s="1"/>
  <c r="S118" i="23"/>
  <c r="U134" i="26" s="1"/>
  <c r="S115" i="23"/>
  <c r="U131" i="26" s="1"/>
  <c r="U135" i="26"/>
  <c r="S110" i="23"/>
  <c r="T110" i="23" s="1"/>
  <c r="S114" i="23"/>
  <c r="S113" i="23"/>
  <c r="U113" i="23" s="1"/>
  <c r="X123" i="26"/>
  <c r="AE107" i="23"/>
  <c r="Y107" i="26"/>
  <c r="X90" i="26"/>
  <c r="X107" i="26"/>
  <c r="X95" i="26"/>
  <c r="AC62" i="23"/>
  <c r="AE79" i="23"/>
  <c r="AE91" i="23"/>
  <c r="AC94" i="23"/>
  <c r="AC59" i="23"/>
  <c r="X86" i="26"/>
  <c r="AC83" i="23"/>
  <c r="AD83" i="23" s="1"/>
  <c r="Z86" i="26"/>
  <c r="AC99" i="23"/>
  <c r="AC106" i="23"/>
  <c r="AC63" i="23"/>
  <c r="AD63" i="23" s="1"/>
  <c r="AC97" i="23"/>
  <c r="X113" i="26" s="1"/>
  <c r="AC69" i="23"/>
  <c r="AD69" i="23" s="1"/>
  <c r="Y85" i="26" s="1"/>
  <c r="AC89" i="23"/>
  <c r="AD89" i="23" s="1"/>
  <c r="AC81" i="23"/>
  <c r="S105" i="23"/>
  <c r="U105" i="23" s="1"/>
  <c r="S66" i="23"/>
  <c r="S79" i="23"/>
  <c r="U79" i="23" s="1"/>
  <c r="S71" i="23"/>
  <c r="T71" i="23" s="1"/>
  <c r="S94" i="23"/>
  <c r="U94" i="23" s="1"/>
  <c r="S95" i="23"/>
  <c r="S103" i="23"/>
  <c r="S59" i="23"/>
  <c r="S83" i="23"/>
  <c r="U83" i="23" s="1"/>
  <c r="S75" i="23"/>
  <c r="U75" i="23" s="1"/>
  <c r="S67" i="23"/>
  <c r="S107" i="23"/>
  <c r="S99" i="23"/>
  <c r="T99" i="23" s="1"/>
  <c r="S63" i="23"/>
  <c r="S87" i="23"/>
  <c r="U58" i="23"/>
  <c r="U66" i="26"/>
  <c r="U74" i="26" s="1"/>
  <c r="S62" i="23"/>
  <c r="S86" i="23"/>
  <c r="S82" i="23"/>
  <c r="T82" i="23" s="1"/>
  <c r="S106" i="23"/>
  <c r="T106" i="23" s="1"/>
  <c r="S98" i="23"/>
  <c r="U98" i="23" s="1"/>
  <c r="T58" i="23"/>
  <c r="S90" i="23"/>
  <c r="U90" i="23" s="1"/>
  <c r="S78" i="23"/>
  <c r="U78" i="23" s="1"/>
  <c r="S70" i="23"/>
  <c r="T70" i="23" s="1"/>
  <c r="S102" i="23"/>
  <c r="S97" i="23"/>
  <c r="T97" i="23" s="1"/>
  <c r="S61" i="23"/>
  <c r="S85" i="23"/>
  <c r="T85" i="23" s="1"/>
  <c r="S81" i="23"/>
  <c r="S73" i="23"/>
  <c r="U73" i="23" s="1"/>
  <c r="S65" i="23"/>
  <c r="S69" i="23"/>
  <c r="S93" i="23"/>
  <c r="U93" i="23" s="1"/>
  <c r="S89" i="23"/>
  <c r="S77" i="23"/>
  <c r="U77" i="23" s="1"/>
  <c r="AE59" i="23"/>
  <c r="AD118" i="23"/>
  <c r="AD70" i="23"/>
  <c r="U133" i="23"/>
  <c r="T75" i="23"/>
  <c r="S15" i="23"/>
  <c r="T15" i="23" s="1"/>
  <c r="V23" i="26" s="1"/>
  <c r="AC117" i="23"/>
  <c r="T126" i="23"/>
  <c r="AC131" i="23"/>
  <c r="AD131" i="23" s="1"/>
  <c r="AC114" i="23"/>
  <c r="U117" i="23"/>
  <c r="AE127" i="23"/>
  <c r="U129" i="23"/>
  <c r="U57" i="23"/>
  <c r="AC113" i="23"/>
  <c r="AC119" i="23"/>
  <c r="T91" i="23"/>
  <c r="AD74" i="23"/>
  <c r="U130" i="23"/>
  <c r="AC134" i="23"/>
  <c r="AD134" i="23" s="1"/>
  <c r="AC130" i="23"/>
  <c r="AC109" i="23"/>
  <c r="AD6" i="23"/>
  <c r="AD99" i="23"/>
  <c r="AD79" i="23"/>
  <c r="AE74" i="23"/>
  <c r="U127" i="23"/>
  <c r="AC115" i="23"/>
  <c r="AC129" i="23"/>
  <c r="AC41" i="23"/>
  <c r="X49" i="26" s="1"/>
  <c r="AC5" i="23"/>
  <c r="S5" i="23"/>
  <c r="S9" i="23"/>
  <c r="S12" i="23" s="1"/>
  <c r="AC7" i="23"/>
  <c r="AC35" i="23"/>
  <c r="X43" i="26" s="1"/>
  <c r="AC93" i="23"/>
  <c r="AC27" i="23"/>
  <c r="X35" i="26" s="1"/>
  <c r="AD106" i="23"/>
  <c r="AC75" i="23"/>
  <c r="AC85" i="23"/>
  <c r="AC102" i="23"/>
  <c r="AC14" i="23"/>
  <c r="AC101" i="23"/>
  <c r="AC105" i="23"/>
  <c r="AC58" i="23"/>
  <c r="AC46" i="23"/>
  <c r="AC18" i="23"/>
  <c r="AC30" i="23"/>
  <c r="AE106" i="23"/>
  <c r="AC54" i="23"/>
  <c r="AE54" i="23" s="1"/>
  <c r="AC22" i="23"/>
  <c r="AC77" i="23"/>
  <c r="AC51" i="23"/>
  <c r="X59" i="26" s="1"/>
  <c r="AC82" i="23"/>
  <c r="AC42" i="23"/>
  <c r="AC23" i="23"/>
  <c r="X31" i="26" s="1"/>
  <c r="AC71" i="23"/>
  <c r="AC78" i="23"/>
  <c r="AC98" i="23"/>
  <c r="AC90" i="23"/>
  <c r="AC26" i="23"/>
  <c r="AD26" i="23" s="1"/>
  <c r="AC65" i="23"/>
  <c r="AC19" i="23"/>
  <c r="AE63" i="23"/>
  <c r="AC103" i="23"/>
  <c r="AC11" i="23"/>
  <c r="X19" i="26" s="1"/>
  <c r="AC39" i="23"/>
  <c r="X47" i="26" s="1"/>
  <c r="AC57" i="23"/>
  <c r="AC66" i="23"/>
  <c r="AC73" i="23"/>
  <c r="AC55" i="23"/>
  <c r="X63" i="26" s="1"/>
  <c r="AC47" i="23"/>
  <c r="X55" i="26" s="1"/>
  <c r="AC10" i="23"/>
  <c r="AC86" i="23"/>
  <c r="AE86" i="23" s="1"/>
  <c r="AC95" i="23"/>
  <c r="AC31" i="23"/>
  <c r="AC38" i="23"/>
  <c r="AC67" i="23"/>
  <c r="AC87" i="23"/>
  <c r="AC61" i="23"/>
  <c r="AC43" i="23"/>
  <c r="X51" i="26" s="1"/>
  <c r="AC29" i="23"/>
  <c r="X37" i="26" s="1"/>
  <c r="AC53" i="23"/>
  <c r="AC49" i="23"/>
  <c r="X57" i="26" s="1"/>
  <c r="AC21" i="23"/>
  <c r="AC37" i="23"/>
  <c r="X45" i="26" s="1"/>
  <c r="AC25" i="23"/>
  <c r="X33" i="26" s="1"/>
  <c r="AC33" i="23"/>
  <c r="X41" i="26" s="1"/>
  <c r="AC13" i="23"/>
  <c r="S7" i="23"/>
  <c r="S31" i="23"/>
  <c r="AC45" i="23"/>
  <c r="X53" i="26" s="1"/>
  <c r="AC15" i="23"/>
  <c r="AC17" i="23"/>
  <c r="X25" i="26" s="1"/>
  <c r="AC9" i="23"/>
  <c r="U126" i="23"/>
  <c r="T57" i="23"/>
  <c r="T127" i="23"/>
  <c r="T130" i="23"/>
  <c r="U91" i="23"/>
  <c r="S53" i="23"/>
  <c r="U61" i="26" s="1"/>
  <c r="S13" i="23"/>
  <c r="U21" i="26" s="1"/>
  <c r="S29" i="23"/>
  <c r="U37" i="26" s="1"/>
  <c r="S51" i="23"/>
  <c r="U59" i="26" s="1"/>
  <c r="S55" i="23"/>
  <c r="U63" i="26" s="1"/>
  <c r="K66" i="26" s="1"/>
  <c r="S35" i="23"/>
  <c r="U43" i="26" s="1"/>
  <c r="S33" i="23"/>
  <c r="U41" i="26" s="1"/>
  <c r="S26" i="23"/>
  <c r="S30" i="23"/>
  <c r="S34" i="23"/>
  <c r="T129" i="23"/>
  <c r="S18" i="23"/>
  <c r="T74" i="23"/>
  <c r="U74" i="23"/>
  <c r="S23" i="23"/>
  <c r="U31" i="26" s="1"/>
  <c r="S38" i="23"/>
  <c r="S39" i="23"/>
  <c r="U47" i="26" s="1"/>
  <c r="S54" i="23"/>
  <c r="S27" i="23"/>
  <c r="U35" i="26" s="1"/>
  <c r="S46" i="23"/>
  <c r="T101" i="23"/>
  <c r="U101" i="23"/>
  <c r="U85" i="23"/>
  <c r="S43" i="23"/>
  <c r="U51" i="26" s="1"/>
  <c r="S37" i="23"/>
  <c r="U45" i="26" s="1"/>
  <c r="S41" i="23"/>
  <c r="U49" i="26" s="1"/>
  <c r="S45" i="23"/>
  <c r="U53" i="26" s="1"/>
  <c r="S47" i="23"/>
  <c r="U55" i="26" s="1"/>
  <c r="S17" i="23"/>
  <c r="U25" i="26" s="1"/>
  <c r="S25" i="23"/>
  <c r="U33" i="26" s="1"/>
  <c r="T133" i="23"/>
  <c r="S10" i="23"/>
  <c r="S16" i="23" s="1"/>
  <c r="S14" i="23"/>
  <c r="S19" i="23"/>
  <c r="U27" i="26" s="1"/>
  <c r="T117" i="23"/>
  <c r="S49" i="23"/>
  <c r="U57" i="26" s="1"/>
  <c r="S50" i="23"/>
  <c r="S11" i="23"/>
  <c r="S20" i="23" s="1"/>
  <c r="S21" i="23"/>
  <c r="S22" i="23"/>
  <c r="T6" i="23" l="1"/>
  <c r="U127" i="26"/>
  <c r="T42" i="23"/>
  <c r="U6" i="23"/>
  <c r="W6" i="26" s="1"/>
  <c r="S4" i="23"/>
  <c r="T5" i="23"/>
  <c r="V5" i="26" s="1"/>
  <c r="U70" i="23"/>
  <c r="W86" i="26" s="1"/>
  <c r="T77" i="23"/>
  <c r="T94" i="23"/>
  <c r="T79" i="23"/>
  <c r="U135" i="23"/>
  <c r="W147" i="26" s="1"/>
  <c r="K59" i="26"/>
  <c r="U125" i="23"/>
  <c r="W137" i="26" s="1"/>
  <c r="T119" i="23"/>
  <c r="V135" i="26" s="1"/>
  <c r="T111" i="23"/>
  <c r="V127" i="26" s="1"/>
  <c r="U110" i="23"/>
  <c r="W126" i="26" s="1"/>
  <c r="T109" i="23"/>
  <c r="V125" i="26" s="1"/>
  <c r="U115" i="23"/>
  <c r="W131" i="26" s="1"/>
  <c r="T115" i="23"/>
  <c r="V131" i="26" s="1"/>
  <c r="T118" i="23"/>
  <c r="V134" i="26" s="1"/>
  <c r="U71" i="23"/>
  <c r="W87" i="26" s="1"/>
  <c r="AD97" i="23"/>
  <c r="Y113" i="26" s="1"/>
  <c r="U82" i="23"/>
  <c r="W98" i="26" s="1"/>
  <c r="AE34" i="23"/>
  <c r="T113" i="23"/>
  <c r="V129" i="26" s="1"/>
  <c r="AD41" i="23"/>
  <c r="Y49" i="26" s="1"/>
  <c r="AD54" i="23"/>
  <c r="Y62" i="26" s="1"/>
  <c r="AD50" i="23"/>
  <c r="AE50" i="23"/>
  <c r="Z58" i="26" s="1"/>
  <c r="X42" i="26"/>
  <c r="T134" i="23"/>
  <c r="V146" i="26" s="1"/>
  <c r="U97" i="23"/>
  <c r="T90" i="23"/>
  <c r="V106" i="26" s="1"/>
  <c r="AE110" i="23"/>
  <c r="Z126" i="26" s="1"/>
  <c r="AE126" i="23"/>
  <c r="Z138" i="26" s="1"/>
  <c r="Z10" i="26"/>
  <c r="X14" i="26"/>
  <c r="T131" i="23"/>
  <c r="V143" i="26" s="1"/>
  <c r="AE31" i="23"/>
  <c r="Z39" i="26" s="1"/>
  <c r="X39" i="26"/>
  <c r="AD29" i="23"/>
  <c r="Y37" i="26" s="1"/>
  <c r="AD15" i="23"/>
  <c r="Y23" i="26" s="1"/>
  <c r="X23" i="26"/>
  <c r="AE5" i="23"/>
  <c r="X13" i="26"/>
  <c r="X5" i="26"/>
  <c r="X9" i="26"/>
  <c r="AE49" i="23"/>
  <c r="Z57" i="26" s="1"/>
  <c r="AD7" i="23"/>
  <c r="X7" i="26"/>
  <c r="X11" i="26"/>
  <c r="X15" i="26"/>
  <c r="AD19" i="23"/>
  <c r="Y27" i="26" s="1"/>
  <c r="X27" i="26"/>
  <c r="T31" i="23"/>
  <c r="V39" i="26" s="1"/>
  <c r="U39" i="26"/>
  <c r="U6" i="26"/>
  <c r="T7" i="23"/>
  <c r="U7" i="26"/>
  <c r="U15" i="26"/>
  <c r="U11" i="26"/>
  <c r="V9" i="26"/>
  <c r="V13" i="26"/>
  <c r="U15" i="23"/>
  <c r="W23" i="26" s="1"/>
  <c r="U23" i="26"/>
  <c r="U5" i="23"/>
  <c r="U13" i="26"/>
  <c r="U5" i="26"/>
  <c r="U9" i="26"/>
  <c r="AD13" i="23"/>
  <c r="Y21" i="26" s="1"/>
  <c r="X21" i="26"/>
  <c r="U19" i="26"/>
  <c r="X29" i="26"/>
  <c r="U29" i="26"/>
  <c r="AD9" i="23"/>
  <c r="X17" i="26"/>
  <c r="U17" i="26"/>
  <c r="Y34" i="26"/>
  <c r="Z42" i="26"/>
  <c r="Y42" i="26"/>
  <c r="X46" i="26"/>
  <c r="AD42" i="23"/>
  <c r="X50" i="26"/>
  <c r="X38" i="26"/>
  <c r="AD14" i="23"/>
  <c r="X22" i="26"/>
  <c r="X26" i="26"/>
  <c r="X54" i="26"/>
  <c r="K55" i="26" s="1"/>
  <c r="AE38" i="23"/>
  <c r="Y58" i="26"/>
  <c r="X34" i="26"/>
  <c r="X30" i="26"/>
  <c r="Y14" i="26"/>
  <c r="Y10" i="26"/>
  <c r="Y6" i="26"/>
  <c r="Z62" i="26"/>
  <c r="AE30" i="23"/>
  <c r="X18" i="26"/>
  <c r="X62" i="26"/>
  <c r="U10" i="26"/>
  <c r="V14" i="26"/>
  <c r="V10" i="26"/>
  <c r="V6" i="26"/>
  <c r="U62" i="26"/>
  <c r="V50" i="26"/>
  <c r="U58" i="26"/>
  <c r="K58" i="26" s="1"/>
  <c r="U30" i="26"/>
  <c r="U26" i="26"/>
  <c r="U46" i="26"/>
  <c r="U42" i="26"/>
  <c r="U38" i="26"/>
  <c r="W14" i="26"/>
  <c r="U18" i="26"/>
  <c r="U34" i="26"/>
  <c r="U22" i="26"/>
  <c r="U54" i="26"/>
  <c r="K54" i="26" s="1"/>
  <c r="W50" i="26"/>
  <c r="AE69" i="23"/>
  <c r="Z85" i="26" s="1"/>
  <c r="X61" i="26"/>
  <c r="K64" i="26" s="1"/>
  <c r="W89" i="26"/>
  <c r="W106" i="26"/>
  <c r="V98" i="26"/>
  <c r="V87" i="26"/>
  <c r="W101" i="26"/>
  <c r="W109" i="26"/>
  <c r="W99" i="26"/>
  <c r="W65" i="26"/>
  <c r="W73" i="26" s="1"/>
  <c r="V115" i="26"/>
  <c r="U109" i="26"/>
  <c r="T81" i="23"/>
  <c r="U97" i="26"/>
  <c r="U118" i="26"/>
  <c r="V66" i="26"/>
  <c r="V70" i="26" s="1"/>
  <c r="U102" i="26"/>
  <c r="U103" i="26"/>
  <c r="U83" i="26"/>
  <c r="U119" i="26"/>
  <c r="U95" i="26"/>
  <c r="V93" i="26"/>
  <c r="W113" i="26"/>
  <c r="V101" i="26"/>
  <c r="U102" i="23"/>
  <c r="V65" i="26"/>
  <c r="V69" i="26" s="1"/>
  <c r="T103" i="23"/>
  <c r="W93" i="26"/>
  <c r="V107" i="26"/>
  <c r="W114" i="26"/>
  <c r="W110" i="26"/>
  <c r="U85" i="26"/>
  <c r="U101" i="26"/>
  <c r="U86" i="26"/>
  <c r="U114" i="26"/>
  <c r="U79" i="26"/>
  <c r="U91" i="26"/>
  <c r="U111" i="26"/>
  <c r="U66" i="23"/>
  <c r="U82" i="26"/>
  <c r="T66" i="23"/>
  <c r="U63" i="23"/>
  <c r="W117" i="26"/>
  <c r="T95" i="23"/>
  <c r="W90" i="26"/>
  <c r="U103" i="23"/>
  <c r="T98" i="23"/>
  <c r="W121" i="26"/>
  <c r="W94" i="26"/>
  <c r="T93" i="23"/>
  <c r="V110" i="26"/>
  <c r="U93" i="26"/>
  <c r="T78" i="23"/>
  <c r="U94" i="26"/>
  <c r="U122" i="26"/>
  <c r="U115" i="26"/>
  <c r="T83" i="23"/>
  <c r="U99" i="26"/>
  <c r="U110" i="26"/>
  <c r="U121" i="26"/>
  <c r="U146" i="26"/>
  <c r="V95" i="26"/>
  <c r="V122" i="26"/>
  <c r="V117" i="26"/>
  <c r="W95" i="26"/>
  <c r="V90" i="26"/>
  <c r="W107" i="26"/>
  <c r="W91" i="26"/>
  <c r="U81" i="23"/>
  <c r="V113" i="26"/>
  <c r="V86" i="26"/>
  <c r="U118" i="23"/>
  <c r="W134" i="26" s="1"/>
  <c r="U87" i="23"/>
  <c r="T86" i="23"/>
  <c r="V91" i="26"/>
  <c r="T89" i="23"/>
  <c r="U105" i="26"/>
  <c r="T73" i="23"/>
  <c r="U89" i="26"/>
  <c r="U113" i="26"/>
  <c r="U106" i="26"/>
  <c r="U98" i="26"/>
  <c r="W66" i="26"/>
  <c r="W74" i="26" s="1"/>
  <c r="U107" i="23"/>
  <c r="U123" i="26"/>
  <c r="U87" i="26"/>
  <c r="X143" i="26"/>
  <c r="Y147" i="26"/>
  <c r="AE131" i="23"/>
  <c r="Z139" i="26"/>
  <c r="Y143" i="26"/>
  <c r="Y139" i="26"/>
  <c r="X147" i="26"/>
  <c r="AE135" i="23"/>
  <c r="Y146" i="26"/>
  <c r="X146" i="26"/>
  <c r="Y138" i="26"/>
  <c r="AD130" i="23"/>
  <c r="X142" i="26"/>
  <c r="X138" i="26"/>
  <c r="X141" i="26"/>
  <c r="X145" i="26"/>
  <c r="AE133" i="23"/>
  <c r="AD133" i="23"/>
  <c r="V142" i="26"/>
  <c r="W142" i="26"/>
  <c r="W146" i="26"/>
  <c r="W138" i="26"/>
  <c r="V138" i="26"/>
  <c r="V139" i="26"/>
  <c r="W143" i="26"/>
  <c r="U143" i="26"/>
  <c r="V147" i="26"/>
  <c r="W139" i="26"/>
  <c r="U147" i="26"/>
  <c r="V141" i="26"/>
  <c r="V145" i="26"/>
  <c r="V137" i="26"/>
  <c r="U137" i="26"/>
  <c r="W145" i="26"/>
  <c r="W141" i="26"/>
  <c r="X135" i="26"/>
  <c r="X127" i="26"/>
  <c r="AD111" i="23"/>
  <c r="AE111" i="23"/>
  <c r="X131" i="26"/>
  <c r="Y126" i="26"/>
  <c r="X126" i="26"/>
  <c r="Y134" i="26"/>
  <c r="X130" i="26"/>
  <c r="X125" i="26"/>
  <c r="X129" i="26"/>
  <c r="X133" i="26"/>
  <c r="W135" i="26"/>
  <c r="W127" i="26"/>
  <c r="V126" i="26"/>
  <c r="U130" i="26"/>
  <c r="T114" i="23"/>
  <c r="U114" i="23"/>
  <c r="U126" i="26"/>
  <c r="W125" i="26"/>
  <c r="U129" i="26"/>
  <c r="W129" i="26"/>
  <c r="V133" i="26"/>
  <c r="W133" i="26"/>
  <c r="U125" i="26"/>
  <c r="AE97" i="23"/>
  <c r="Y99" i="26"/>
  <c r="Z102" i="26"/>
  <c r="Y95" i="26"/>
  <c r="Y86" i="26"/>
  <c r="Z107" i="26"/>
  <c r="X103" i="26"/>
  <c r="X82" i="26"/>
  <c r="X119" i="26"/>
  <c r="Y79" i="26"/>
  <c r="X98" i="26"/>
  <c r="X91" i="26"/>
  <c r="Z90" i="26"/>
  <c r="Y115" i="26"/>
  <c r="X79" i="26"/>
  <c r="X67" i="26"/>
  <c r="X75" i="26" s="1"/>
  <c r="AD59" i="23"/>
  <c r="Z95" i="26"/>
  <c r="X106" i="26"/>
  <c r="Y122" i="26"/>
  <c r="X122" i="26"/>
  <c r="X99" i="26"/>
  <c r="X110" i="26"/>
  <c r="AD94" i="23"/>
  <c r="AE94" i="23"/>
  <c r="X78" i="26"/>
  <c r="AE62" i="23"/>
  <c r="X94" i="26"/>
  <c r="X83" i="26"/>
  <c r="X111" i="26"/>
  <c r="Z79" i="26"/>
  <c r="X87" i="26"/>
  <c r="X102" i="26"/>
  <c r="X114" i="26"/>
  <c r="Z122" i="26"/>
  <c r="X66" i="26"/>
  <c r="X70" i="26" s="1"/>
  <c r="X118" i="26"/>
  <c r="Y90" i="26"/>
  <c r="AE83" i="23"/>
  <c r="Z67" i="26"/>
  <c r="X115" i="26"/>
  <c r="AE99" i="23"/>
  <c r="AD62" i="23"/>
  <c r="Z123" i="26"/>
  <c r="X85" i="26"/>
  <c r="AE57" i="23"/>
  <c r="X65" i="26"/>
  <c r="X97" i="26"/>
  <c r="Z113" i="26"/>
  <c r="X93" i="26"/>
  <c r="AE81" i="23"/>
  <c r="Y105" i="26"/>
  <c r="X105" i="26"/>
  <c r="AE61" i="23"/>
  <c r="X77" i="26"/>
  <c r="AD73" i="23"/>
  <c r="X89" i="26"/>
  <c r="X81" i="26"/>
  <c r="X121" i="26"/>
  <c r="AE85" i="23"/>
  <c r="X101" i="26"/>
  <c r="X109" i="26"/>
  <c r="AE89" i="23"/>
  <c r="AD101" i="23"/>
  <c r="X117" i="26"/>
  <c r="AD81" i="23"/>
  <c r="T65" i="23"/>
  <c r="U81" i="26"/>
  <c r="T62" i="23"/>
  <c r="U78" i="26"/>
  <c r="T61" i="23"/>
  <c r="U77" i="26"/>
  <c r="T105" i="23"/>
  <c r="U61" i="23"/>
  <c r="U106" i="23"/>
  <c r="U95" i="23"/>
  <c r="U65" i="23"/>
  <c r="U89" i="23"/>
  <c r="U99" i="23"/>
  <c r="U70" i="26"/>
  <c r="T102" i="23"/>
  <c r="T67" i="23"/>
  <c r="U67" i="26"/>
  <c r="U75" i="26" s="1"/>
  <c r="U59" i="23"/>
  <c r="T59" i="23"/>
  <c r="T107" i="23"/>
  <c r="T87" i="23"/>
  <c r="U67" i="23"/>
  <c r="T63" i="23"/>
  <c r="V74" i="26"/>
  <c r="U62" i="23"/>
  <c r="U86" i="23"/>
  <c r="U69" i="23"/>
  <c r="T69" i="23"/>
  <c r="AE66" i="23"/>
  <c r="AE115" i="23"/>
  <c r="AD115" i="23"/>
  <c r="AD113" i="23"/>
  <c r="AE98" i="23"/>
  <c r="AE26" i="23"/>
  <c r="U50" i="23"/>
  <c r="U10" i="23"/>
  <c r="U26" i="23"/>
  <c r="U69" i="26"/>
  <c r="AE117" i="23"/>
  <c r="U22" i="23"/>
  <c r="AD109" i="23"/>
  <c r="AE129" i="23"/>
  <c r="AE109" i="23"/>
  <c r="AE119" i="23"/>
  <c r="AD117" i="23"/>
  <c r="U38" i="23"/>
  <c r="U34" i="23"/>
  <c r="AD46" i="23"/>
  <c r="AD105" i="23"/>
  <c r="AD114" i="23"/>
  <c r="AE46" i="23"/>
  <c r="AD129" i="23"/>
  <c r="AE114" i="23"/>
  <c r="U46" i="23"/>
  <c r="AE130" i="23"/>
  <c r="AE105" i="23"/>
  <c r="AE75" i="23"/>
  <c r="AE93" i="23"/>
  <c r="U54" i="23"/>
  <c r="U18" i="23"/>
  <c r="AE22" i="23"/>
  <c r="AD119" i="23"/>
  <c r="AD22" i="23"/>
  <c r="U14" i="23"/>
  <c r="U30" i="23"/>
  <c r="AE7" i="23"/>
  <c r="AD93" i="23"/>
  <c r="AD18" i="23"/>
  <c r="AD98" i="23"/>
  <c r="AD30" i="23"/>
  <c r="AE134" i="23"/>
  <c r="AE113" i="23"/>
  <c r="AE35" i="23"/>
  <c r="Z43" i="26" s="1"/>
  <c r="AD35" i="23"/>
  <c r="Y43" i="26" s="1"/>
  <c r="AE41" i="23"/>
  <c r="Z49" i="26" s="1"/>
  <c r="AE29" i="23"/>
  <c r="Z37" i="26" s="1"/>
  <c r="AE21" i="23"/>
  <c r="AE53" i="23"/>
  <c r="AD5" i="23"/>
  <c r="U13" i="23"/>
  <c r="W21" i="26" s="1"/>
  <c r="U45" i="23"/>
  <c r="W53" i="26" s="1"/>
  <c r="U21" i="23"/>
  <c r="U53" i="23"/>
  <c r="W61" i="26" s="1"/>
  <c r="U37" i="23"/>
  <c r="W45" i="26" s="1"/>
  <c r="U49" i="23"/>
  <c r="W57" i="26" s="1"/>
  <c r="U25" i="23"/>
  <c r="W33" i="26" s="1"/>
  <c r="U17" i="23"/>
  <c r="W25" i="26" s="1"/>
  <c r="U29" i="23"/>
  <c r="W37" i="26" s="1"/>
  <c r="U41" i="23"/>
  <c r="W49" i="26" s="1"/>
  <c r="AD43" i="23"/>
  <c r="Y51" i="26" s="1"/>
  <c r="AD55" i="23"/>
  <c r="Y63" i="26" s="1"/>
  <c r="AE51" i="23"/>
  <c r="Z59" i="26" s="1"/>
  <c r="AE27" i="23"/>
  <c r="Z35" i="26" s="1"/>
  <c r="AE47" i="23"/>
  <c r="Z55" i="26" s="1"/>
  <c r="AE55" i="23"/>
  <c r="Z63" i="26" s="1"/>
  <c r="AD51" i="23"/>
  <c r="Y59" i="26" s="1"/>
  <c r="AD23" i="23"/>
  <c r="Y31" i="26" s="1"/>
  <c r="AE43" i="23"/>
  <c r="Z51" i="26" s="1"/>
  <c r="AD27" i="23"/>
  <c r="Y35" i="26" s="1"/>
  <c r="AD65" i="23"/>
  <c r="AD53" i="23"/>
  <c r="AE58" i="23"/>
  <c r="AD87" i="23"/>
  <c r="AE95" i="23"/>
  <c r="AE11" i="23"/>
  <c r="Z19" i="26" s="1"/>
  <c r="AE65" i="23"/>
  <c r="AE78" i="23"/>
  <c r="AE82" i="23"/>
  <c r="AD58" i="23"/>
  <c r="AE39" i="23"/>
  <c r="Z47" i="26" s="1"/>
  <c r="AD39" i="23"/>
  <c r="Y47" i="26" s="1"/>
  <c r="AE14" i="23"/>
  <c r="AD95" i="23"/>
  <c r="AD47" i="23"/>
  <c r="Y55" i="26" s="1"/>
  <c r="AE87" i="23"/>
  <c r="AE73" i="23"/>
  <c r="AD11" i="23"/>
  <c r="Y19" i="26" s="1"/>
  <c r="AD71" i="23"/>
  <c r="AD77" i="23"/>
  <c r="AE67" i="23"/>
  <c r="AD78" i="23"/>
  <c r="AD102" i="23"/>
  <c r="AD86" i="23"/>
  <c r="AD67" i="23"/>
  <c r="AE10" i="23"/>
  <c r="AD103" i="23"/>
  <c r="AD90" i="23"/>
  <c r="AE71" i="23"/>
  <c r="AE77" i="23"/>
  <c r="AE102" i="23"/>
  <c r="AE23" i="23"/>
  <c r="Z31" i="26" s="1"/>
  <c r="AD49" i="23"/>
  <c r="Y57" i="26" s="1"/>
  <c r="AD75" i="23"/>
  <c r="AD38" i="23"/>
  <c r="AD10" i="23"/>
  <c r="AD66" i="23"/>
  <c r="AE103" i="23"/>
  <c r="AE90" i="23"/>
  <c r="AE18" i="23"/>
  <c r="AE101" i="23"/>
  <c r="AD85" i="23"/>
  <c r="AD21" i="23"/>
  <c r="AD57" i="23"/>
  <c r="AE42" i="23"/>
  <c r="AD61" i="23"/>
  <c r="AD31" i="23"/>
  <c r="Y39" i="26" s="1"/>
  <c r="AE19" i="23"/>
  <c r="Z27" i="26" s="1"/>
  <c r="AD82" i="23"/>
  <c r="AD33" i="23"/>
  <c r="Y41" i="26" s="1"/>
  <c r="AD37" i="23"/>
  <c r="Y45" i="26" s="1"/>
  <c r="AD25" i="23"/>
  <c r="Y33" i="26" s="1"/>
  <c r="AE37" i="23"/>
  <c r="Z45" i="26" s="1"/>
  <c r="AD45" i="23"/>
  <c r="Y53" i="26" s="1"/>
  <c r="AE33" i="23"/>
  <c r="Z41" i="26" s="1"/>
  <c r="AE25" i="23"/>
  <c r="Z33" i="26" s="1"/>
  <c r="AE13" i="23"/>
  <c r="Z21" i="26" s="1"/>
  <c r="U33" i="23"/>
  <c r="W41" i="26" s="1"/>
  <c r="U7" i="23"/>
  <c r="U47" i="23"/>
  <c r="W55" i="26" s="1"/>
  <c r="U31" i="23"/>
  <c r="W39" i="26" s="1"/>
  <c r="U19" i="23"/>
  <c r="W27" i="26" s="1"/>
  <c r="U11" i="23"/>
  <c r="U27" i="23"/>
  <c r="W35" i="26" s="1"/>
  <c r="U35" i="23"/>
  <c r="W43" i="26" s="1"/>
  <c r="U39" i="23"/>
  <c r="W47" i="26" s="1"/>
  <c r="U55" i="23"/>
  <c r="W63" i="26" s="1"/>
  <c r="U23" i="23"/>
  <c r="W31" i="26" s="1"/>
  <c r="U43" i="23"/>
  <c r="W51" i="26" s="1"/>
  <c r="U51" i="23"/>
  <c r="W59" i="26" s="1"/>
  <c r="U9" i="23"/>
  <c r="AE45" i="23"/>
  <c r="Z53" i="26" s="1"/>
  <c r="AE15" i="23"/>
  <c r="Z23" i="26" s="1"/>
  <c r="AE17" i="23"/>
  <c r="Z25" i="26" s="1"/>
  <c r="AD17" i="23"/>
  <c r="Y25" i="26" s="1"/>
  <c r="AE9" i="23"/>
  <c r="T55" i="23"/>
  <c r="V63" i="26" s="1"/>
  <c r="T50" i="23"/>
  <c r="T49" i="23"/>
  <c r="V57" i="26" s="1"/>
  <c r="T13" i="23"/>
  <c r="V21" i="26" s="1"/>
  <c r="T27" i="23"/>
  <c r="V35" i="26" s="1"/>
  <c r="T33" i="23"/>
  <c r="V41" i="26" s="1"/>
  <c r="T18" i="23"/>
  <c r="T53" i="23"/>
  <c r="V61" i="26" s="1"/>
  <c r="T21" i="23"/>
  <c r="T39" i="23"/>
  <c r="V47" i="26" s="1"/>
  <c r="T45" i="23"/>
  <c r="V53" i="26" s="1"/>
  <c r="T43" i="23"/>
  <c r="V51" i="26" s="1"/>
  <c r="T46" i="23"/>
  <c r="T23" i="23"/>
  <c r="V31" i="26" s="1"/>
  <c r="T25" i="23"/>
  <c r="V33" i="26" s="1"/>
  <c r="T35" i="23"/>
  <c r="V43" i="26" s="1"/>
  <c r="T22" i="23"/>
  <c r="T19" i="23"/>
  <c r="V27" i="26" s="1"/>
  <c r="T17" i="23"/>
  <c r="V25" i="26" s="1"/>
  <c r="T41" i="23"/>
  <c r="V49" i="26" s="1"/>
  <c r="T29" i="23"/>
  <c r="V37" i="26" s="1"/>
  <c r="T14" i="23"/>
  <c r="T54" i="23"/>
  <c r="T9" i="23"/>
  <c r="T30" i="23"/>
  <c r="T11" i="23"/>
  <c r="T10" i="23"/>
  <c r="T47" i="23"/>
  <c r="V55" i="26" s="1"/>
  <c r="T37" i="23"/>
  <c r="V45" i="26" s="1"/>
  <c r="T38" i="23"/>
  <c r="T26" i="23"/>
  <c r="T51" i="23"/>
  <c r="V59" i="26" s="1"/>
  <c r="T34" i="2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W10" i="26" l="1"/>
  <c r="K61" i="26"/>
  <c r="K65" i="26"/>
  <c r="K62" i="26"/>
  <c r="X74" i="26"/>
  <c r="V73" i="26"/>
  <c r="W70" i="26"/>
  <c r="Z5" i="26"/>
  <c r="Z9" i="26"/>
  <c r="Z13" i="26"/>
  <c r="Z11" i="26"/>
  <c r="Z7" i="26"/>
  <c r="Z15" i="26"/>
  <c r="W69" i="26"/>
  <c r="Y7" i="26"/>
  <c r="Y15" i="26"/>
  <c r="Y11" i="26"/>
  <c r="Y9" i="26"/>
  <c r="Y5" i="26"/>
  <c r="Y13" i="26"/>
  <c r="W5" i="26"/>
  <c r="W9" i="26"/>
  <c r="W13" i="26"/>
  <c r="V7" i="26"/>
  <c r="V11" i="26"/>
  <c r="V15" i="26"/>
  <c r="W7" i="26"/>
  <c r="W11" i="26"/>
  <c r="W15" i="26"/>
  <c r="W19" i="26"/>
  <c r="V19" i="26"/>
  <c r="Y29" i="26"/>
  <c r="Z29" i="26"/>
  <c r="W29" i="26"/>
  <c r="V29" i="26"/>
  <c r="Z17" i="26"/>
  <c r="Y17" i="26"/>
  <c r="V17" i="26"/>
  <c r="W17" i="26"/>
  <c r="Y54" i="26"/>
  <c r="Y26" i="26"/>
  <c r="Y22" i="26"/>
  <c r="Z38" i="26"/>
  <c r="Z30" i="26"/>
  <c r="Z46" i="26"/>
  <c r="Z50" i="26"/>
  <c r="Y18" i="26"/>
  <c r="Y46" i="26"/>
  <c r="Z22" i="26"/>
  <c r="Z54" i="26"/>
  <c r="Z18" i="26"/>
  <c r="Z34" i="26"/>
  <c r="Z26" i="26"/>
  <c r="Y38" i="26"/>
  <c r="Y30" i="26"/>
  <c r="Y50" i="26"/>
  <c r="V42" i="26"/>
  <c r="W34" i="26"/>
  <c r="V58" i="26"/>
  <c r="W26" i="26"/>
  <c r="W54" i="26"/>
  <c r="W46" i="26"/>
  <c r="V38" i="26"/>
  <c r="W18" i="26"/>
  <c r="V34" i="26"/>
  <c r="V62" i="26"/>
  <c r="V26" i="26"/>
  <c r="W38" i="26"/>
  <c r="W58" i="26"/>
  <c r="V46" i="26"/>
  <c r="V22" i="26"/>
  <c r="W22" i="26"/>
  <c r="V30" i="26"/>
  <c r="W62" i="26"/>
  <c r="V54" i="26"/>
  <c r="W30" i="26"/>
  <c r="V18" i="26"/>
  <c r="W42" i="26"/>
  <c r="Z61" i="26"/>
  <c r="Y61" i="26"/>
  <c r="V83" i="26"/>
  <c r="W77" i="26"/>
  <c r="W103" i="26"/>
  <c r="V109" i="26"/>
  <c r="W82" i="26"/>
  <c r="U71" i="26"/>
  <c r="V85" i="26"/>
  <c r="W102" i="26"/>
  <c r="V79" i="26"/>
  <c r="V67" i="26"/>
  <c r="V118" i="26"/>
  <c r="W81" i="26"/>
  <c r="V121" i="26"/>
  <c r="V78" i="26"/>
  <c r="V89" i="26"/>
  <c r="V114" i="26"/>
  <c r="V111" i="26"/>
  <c r="V82" i="26"/>
  <c r="V97" i="26"/>
  <c r="V123" i="26"/>
  <c r="W105" i="26"/>
  <c r="V105" i="26"/>
  <c r="V99" i="26"/>
  <c r="W79" i="26"/>
  <c r="W85" i="26"/>
  <c r="W78" i="26"/>
  <c r="W83" i="26"/>
  <c r="W67" i="26"/>
  <c r="W75" i="26" s="1"/>
  <c r="W111" i="26"/>
  <c r="W123" i="26"/>
  <c r="W97" i="26"/>
  <c r="W119" i="26"/>
  <c r="W118" i="26"/>
  <c r="V103" i="26"/>
  <c r="W115" i="26"/>
  <c r="W122" i="26"/>
  <c r="V77" i="26"/>
  <c r="V81" i="26"/>
  <c r="V102" i="26"/>
  <c r="V94" i="26"/>
  <c r="V119" i="26"/>
  <c r="Z147" i="26"/>
  <c r="Z143" i="26"/>
  <c r="Z146" i="26"/>
  <c r="Z142" i="26"/>
  <c r="Y142" i="26"/>
  <c r="Z141" i="26"/>
  <c r="Y145" i="26"/>
  <c r="Y141" i="26"/>
  <c r="Z145" i="26"/>
  <c r="Y131" i="26"/>
  <c r="Y135" i="26"/>
  <c r="Z131" i="26"/>
  <c r="Z127" i="26"/>
  <c r="Z135" i="26"/>
  <c r="Y127" i="26"/>
  <c r="Z130" i="26"/>
  <c r="Y130" i="26"/>
  <c r="Z125" i="26"/>
  <c r="Y129" i="26"/>
  <c r="Z133" i="26"/>
  <c r="Z129" i="26"/>
  <c r="Y133" i="26"/>
  <c r="Y125" i="26"/>
  <c r="V130" i="26"/>
  <c r="W130" i="26"/>
  <c r="Z106" i="26"/>
  <c r="Y119" i="26"/>
  <c r="Y67" i="26"/>
  <c r="Z119" i="26"/>
  <c r="Y91" i="26"/>
  <c r="Y94" i="26"/>
  <c r="Z103" i="26"/>
  <c r="Z94" i="26"/>
  <c r="Y103" i="26"/>
  <c r="Z114" i="26"/>
  <c r="Z82" i="26"/>
  <c r="Z118" i="26"/>
  <c r="Z98" i="26"/>
  <c r="Z83" i="26"/>
  <c r="Y78" i="26"/>
  <c r="Z75" i="26"/>
  <c r="Z71" i="26"/>
  <c r="Z110" i="26"/>
  <c r="Y118" i="26"/>
  <c r="Z111" i="26"/>
  <c r="Z99" i="26"/>
  <c r="Y98" i="26"/>
  <c r="Y82" i="26"/>
  <c r="Z87" i="26"/>
  <c r="Y83" i="26"/>
  <c r="Y87" i="26"/>
  <c r="Z66" i="26"/>
  <c r="Z74" i="26" s="1"/>
  <c r="Y106" i="26"/>
  <c r="Y102" i="26"/>
  <c r="Y111" i="26"/>
  <c r="Y66" i="26"/>
  <c r="Y74" i="26" s="1"/>
  <c r="Y114" i="26"/>
  <c r="Z91" i="26"/>
  <c r="Z115" i="26"/>
  <c r="Z78" i="26"/>
  <c r="Y110" i="26"/>
  <c r="X71" i="26"/>
  <c r="Y97" i="26"/>
  <c r="Y77" i="26"/>
  <c r="Y101" i="26"/>
  <c r="Z93" i="26"/>
  <c r="Z89" i="26"/>
  <c r="Y81" i="26"/>
  <c r="Z121" i="26"/>
  <c r="Y121" i="26"/>
  <c r="Z77" i="26"/>
  <c r="Z117" i="26"/>
  <c r="Y93" i="26"/>
  <c r="Y109" i="26"/>
  <c r="Z105" i="26"/>
  <c r="Y89" i="26"/>
  <c r="Z97" i="26"/>
  <c r="Y65" i="26"/>
  <c r="Y73" i="26" s="1"/>
  <c r="Z81" i="26"/>
  <c r="Z109" i="26"/>
  <c r="Y117" i="26"/>
  <c r="Z101" i="26"/>
  <c r="Z65" i="26"/>
  <c r="Z73" i="26" s="1"/>
  <c r="X73" i="26"/>
  <c r="X69" i="26"/>
  <c r="Y70" i="26" l="1"/>
  <c r="Z70" i="26"/>
  <c r="W71" i="26"/>
  <c r="V71" i="26"/>
  <c r="V75" i="26"/>
  <c r="Y71" i="26"/>
  <c r="Y75" i="26"/>
  <c r="Y69" i="26"/>
  <c r="Z69" i="26"/>
</calcChain>
</file>

<file path=xl/sharedStrings.xml><?xml version="1.0" encoding="utf-8"?>
<sst xmlns="http://schemas.openxmlformats.org/spreadsheetml/2006/main" count="1779" uniqueCount="233">
  <si>
    <t>Reactor</t>
  </si>
  <si>
    <t>T-1L-1</t>
  </si>
  <si>
    <t>uTorus de 1 Loop</t>
  </si>
  <si>
    <t>T-1L-2</t>
  </si>
  <si>
    <t>T-1L-3</t>
  </si>
  <si>
    <t>T-1L-4</t>
  </si>
  <si>
    <t>T-2L.H-2</t>
  </si>
  <si>
    <t>T-2L.H-1</t>
  </si>
  <si>
    <t>uTorus de 2 Loop Horizontal</t>
  </si>
  <si>
    <t>Eriochrome Black T</t>
  </si>
  <si>
    <t>A</t>
  </si>
  <si>
    <t>B</t>
  </si>
  <si>
    <t>T-2L.H-3</t>
  </si>
  <si>
    <t>T-2L.H-4</t>
  </si>
  <si>
    <t>T-2L.V-1</t>
  </si>
  <si>
    <t>T-2L.V-2</t>
  </si>
  <si>
    <t>T-2L.V-3</t>
  </si>
  <si>
    <t>T-2L.V-4</t>
  </si>
  <si>
    <t>uTorus de 2 Loop Vertical</t>
  </si>
  <si>
    <t>Brilliant Green</t>
  </si>
  <si>
    <t>Low</t>
  </si>
  <si>
    <t>Medium</t>
  </si>
  <si>
    <t>High</t>
  </si>
  <si>
    <t>-</t>
  </si>
  <si>
    <t>Magnetite</t>
  </si>
  <si>
    <t>Magnetite-Laccase</t>
  </si>
  <si>
    <t>L</t>
  </si>
  <si>
    <t>M</t>
  </si>
  <si>
    <t>H</t>
  </si>
  <si>
    <t>A/T-1L-1//L</t>
  </si>
  <si>
    <t>A/T-1L-1//M</t>
  </si>
  <si>
    <t>A/T-1L-1//H</t>
  </si>
  <si>
    <t>A/T-1L-2//L</t>
  </si>
  <si>
    <t>A/T-1L-2//M</t>
  </si>
  <si>
    <t>A/T-1L-2//H</t>
  </si>
  <si>
    <t>A/T-1L-2/M-L/L</t>
  </si>
  <si>
    <t>M-L</t>
  </si>
  <si>
    <t>A/T-1L-1/M/L</t>
  </si>
  <si>
    <t>A/T-1L-1/M/M</t>
  </si>
  <si>
    <t>A/T-1L-1/M/H</t>
  </si>
  <si>
    <t>A/T-1L-2/M-L/M</t>
  </si>
  <si>
    <t>A/T-1L-2/M-L/H</t>
  </si>
  <si>
    <t>A/T-2L.H-1//L</t>
  </si>
  <si>
    <t>A/T-2L.H-1//M</t>
  </si>
  <si>
    <t>A/T-2L.H-1//H</t>
  </si>
  <si>
    <t>A/T-2L.H-1/M/M</t>
  </si>
  <si>
    <t>A/T-2L.H-1/M/H</t>
  </si>
  <si>
    <t>A/T-2L.H-2//L</t>
  </si>
  <si>
    <t>A/T-2L.H-2//M</t>
  </si>
  <si>
    <t>A/T-2L.H-2//H</t>
  </si>
  <si>
    <t>A/T-2L.H-2/M-L/L</t>
  </si>
  <si>
    <t>A/T-2L.H-2/M-L/M</t>
  </si>
  <si>
    <t>A/T-2L.H-2/M-L/H</t>
  </si>
  <si>
    <t>A/T-2L.H-1/M/L</t>
  </si>
  <si>
    <t>A/T-2L.V-1//L</t>
  </si>
  <si>
    <t>A/T-2L.V-1//M</t>
  </si>
  <si>
    <t>A/T-2L.V-1//H</t>
  </si>
  <si>
    <t>A/T-2L.V-1/M/L</t>
  </si>
  <si>
    <t>A/T-2L.V-1/M/M</t>
  </si>
  <si>
    <t>A/T-2L.V-1/M/H</t>
  </si>
  <si>
    <t>A/T-2L.V-2//L</t>
  </si>
  <si>
    <t>A/T-2L.V-2//M</t>
  </si>
  <si>
    <t>A/T-2L.V-2//H</t>
  </si>
  <si>
    <t>A/T-2L.V-2/M-L/L</t>
  </si>
  <si>
    <t>A/T-2L.V-2/M-L/M</t>
  </si>
  <si>
    <t>A/T-2L.V-2/M-L/H</t>
  </si>
  <si>
    <t>Absorbance</t>
  </si>
  <si>
    <t xml:space="preserve">Lab Wastewater </t>
  </si>
  <si>
    <t>Real Wastewater</t>
  </si>
  <si>
    <t>Best Reactor</t>
  </si>
  <si>
    <t>AJUSTE PARAMETROS</t>
  </si>
  <si>
    <t>GENESYS 10S UV-Vis v4.004 2L5R078128</t>
  </si>
  <si>
    <t>Barrido</t>
  </si>
  <si>
    <t>4:43pm 20May19</t>
  </si>
  <si>
    <t>VISIBLETintes[Almacn</t>
  </si>
  <si>
    <t>Absorbancia</t>
  </si>
  <si>
    <t>L.O. de inicio</t>
  </si>
  <si>
    <t>400.0nm</t>
  </si>
  <si>
    <t>L.O. final</t>
  </si>
  <si>
    <t>700.0nm</t>
  </si>
  <si>
    <t>Posicionador de Muestras</t>
  </si>
  <si>
    <t>Manual 6</t>
  </si>
  <si>
    <t>Velocidad de Barrido</t>
  </si>
  <si>
    <t>R pido</t>
  </si>
  <si>
    <t>Intervalo</t>
  </si>
  <si>
    <t>5.0nm</t>
  </si>
  <si>
    <t>#ID (0=OFF)</t>
  </si>
  <si>
    <t>Auto Almacenamiento</t>
  </si>
  <si>
    <t>Apag.</t>
  </si>
  <si>
    <t># ID</t>
  </si>
  <si>
    <t>L. de onda</t>
  </si>
  <si>
    <t>Abs</t>
  </si>
  <si>
    <t>Pico</t>
  </si>
  <si>
    <t>Blanco 1</t>
  </si>
  <si>
    <t>4:46pm 20May19</t>
  </si>
  <si>
    <t>Blanco 2</t>
  </si>
  <si>
    <t>4:59pm 20May19</t>
  </si>
  <si>
    <t>Blanco 3</t>
  </si>
  <si>
    <t>Muestra</t>
  </si>
  <si>
    <t>Abs Average</t>
  </si>
  <si>
    <t xml:space="preserve">Nombre Análisis </t>
  </si>
  <si>
    <t>Modo de medición</t>
  </si>
  <si>
    <t xml:space="preserve"> A1</t>
  </si>
  <si>
    <t>A2</t>
  </si>
  <si>
    <t>A3</t>
  </si>
  <si>
    <t>Area</t>
  </si>
  <si>
    <t>Treatment</t>
  </si>
  <si>
    <t>Code</t>
  </si>
  <si>
    <t>Sample</t>
  </si>
  <si>
    <t>Sample Concentration</t>
  </si>
  <si>
    <t>Auxiliar</t>
  </si>
  <si>
    <t>B/T-1L-3//L</t>
  </si>
  <si>
    <t>B/T-1L-3//M</t>
  </si>
  <si>
    <t>B/T-1L-3//H</t>
  </si>
  <si>
    <t>B/T-1L-3/M/L</t>
  </si>
  <si>
    <t>B/T-1L-3/M/M</t>
  </si>
  <si>
    <t>B/T-1L-3/M/H</t>
  </si>
  <si>
    <t>B/T-1L-4//L</t>
  </si>
  <si>
    <t>B/T-1L-4//M</t>
  </si>
  <si>
    <t>B/T-1L-4//H</t>
  </si>
  <si>
    <t>B/T-1L-4/M-L/L</t>
  </si>
  <si>
    <t>B/T-1L-4/M-L/M</t>
  </si>
  <si>
    <t>B/T-1L-4/M-L/H</t>
  </si>
  <si>
    <t>B/T-2L.H-3//L</t>
  </si>
  <si>
    <t>B/T-2L.H-3//M</t>
  </si>
  <si>
    <t>B/T-2L.H-3//H</t>
  </si>
  <si>
    <t>B/T-2L.H-3/M/L</t>
  </si>
  <si>
    <t>B/T-2L.H-3/M/M</t>
  </si>
  <si>
    <t>B/T-2L.H-3/M/H</t>
  </si>
  <si>
    <t>B/T-2L.H-4//L</t>
  </si>
  <si>
    <t>B/T-2L.H-4//M</t>
  </si>
  <si>
    <t>B/T-2L.H-4//H</t>
  </si>
  <si>
    <t>B/T-2L.H-4/M-L/L</t>
  </si>
  <si>
    <t>B/T-2L.H-4/M-L/M</t>
  </si>
  <si>
    <t>B/T-2L.H-4/M-L/H</t>
  </si>
  <si>
    <t>B/T-2L.V-3//L</t>
  </si>
  <si>
    <t>B/T-2L.V-3//M</t>
  </si>
  <si>
    <t>B/T-2L.V-3//H</t>
  </si>
  <si>
    <t>B/T-2L.V-3/M/L</t>
  </si>
  <si>
    <t>B/T-2L.V-3/M/M</t>
  </si>
  <si>
    <t>B/T-2L.V-3/M/H</t>
  </si>
  <si>
    <t>B/T-2L.V-4//L</t>
  </si>
  <si>
    <t>B/T-2L.V-4//M</t>
  </si>
  <si>
    <t>B/T-2L.V-4//H</t>
  </si>
  <si>
    <t>B/T-2L.V-4/M-L/L</t>
  </si>
  <si>
    <t>B/T-2L.V-4/M-L/M</t>
  </si>
  <si>
    <t>B/T-2L.V-4/M-L/H</t>
  </si>
  <si>
    <t>LW/T-B.R-5//L</t>
  </si>
  <si>
    <t>LW/T-B.R-5//M</t>
  </si>
  <si>
    <t>LW/T-B.R-5//H</t>
  </si>
  <si>
    <t>LW/T-B.R-5/M-L/L</t>
  </si>
  <si>
    <t>LW/T-B.R-5/M-L/M</t>
  </si>
  <si>
    <t>LW/T-B.R-5/M-L/H</t>
  </si>
  <si>
    <t>RW/T-B.R-5//L</t>
  </si>
  <si>
    <t>RW/T-B.R-5//M</t>
  </si>
  <si>
    <t>RW/T-B.R-5//H</t>
  </si>
  <si>
    <t>RW/T-B.R-5/M-L/L</t>
  </si>
  <si>
    <t>RW/T-B.R-5/M-L/M</t>
  </si>
  <si>
    <t>RW/T-B.R-5/M-L/H</t>
  </si>
  <si>
    <t>1 Loop</t>
  </si>
  <si>
    <t>%Removal A1</t>
  </si>
  <si>
    <t>%Removal A2</t>
  </si>
  <si>
    <t>%Removal A3</t>
  </si>
  <si>
    <t>% Removal Average</t>
  </si>
  <si>
    <t>Abs 1</t>
  </si>
  <si>
    <t>Abs 2</t>
  </si>
  <si>
    <t>Abs 3</t>
  </si>
  <si>
    <t>% Removal Error +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</si>
  <si>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Milli Q</t>
    </r>
  </si>
  <si>
    <r>
      <t>Blanco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</si>
  <si>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A Average</t>
  </si>
  <si>
    <t>% Removal Error -</t>
  </si>
  <si>
    <t>%Removal Abs 1</t>
  </si>
  <si>
    <t>%Removal Abs 2</t>
  </si>
  <si>
    <t>%Removal Abs 3</t>
  </si>
  <si>
    <t>EBt Control 5 mg/L</t>
  </si>
  <si>
    <t>EBt Control 10 mg/L</t>
  </si>
  <si>
    <t>EBt Control 20 mg/L</t>
  </si>
  <si>
    <t>BG Control 5 mg/L</t>
  </si>
  <si>
    <t>BG Control 10 mg/L</t>
  </si>
  <si>
    <t>BG Control 20 mg/L</t>
  </si>
  <si>
    <t>LW Control 5 mg/L</t>
  </si>
  <si>
    <t>LW Control 10 mg/L</t>
  </si>
  <si>
    <t>LW Control 20 mg/L</t>
  </si>
  <si>
    <t>RW Control 1</t>
  </si>
  <si>
    <t>RW Control 2</t>
  </si>
  <si>
    <t>RW Control 3</t>
  </si>
  <si>
    <t>E</t>
  </si>
  <si>
    <t>Total Experiments</t>
  </si>
  <si>
    <t>To do</t>
  </si>
  <si>
    <t>To Messuare</t>
  </si>
  <si>
    <t>Absorvance</t>
  </si>
  <si>
    <t>2 Loops Horizontal</t>
  </si>
  <si>
    <t>Abs a 545 nm</t>
  </si>
  <si>
    <t>A1</t>
  </si>
  <si>
    <t>2 Loops Vertical</t>
  </si>
  <si>
    <t>X</t>
  </si>
  <si>
    <t>Measured</t>
  </si>
  <si>
    <t>Done</t>
  </si>
  <si>
    <t>Total Samples</t>
  </si>
  <si>
    <t>A) Removal of Eriochrome Black T Dye by Absorbance</t>
  </si>
  <si>
    <t>B) Removal of Eriochrome Black T Dye by Area</t>
  </si>
  <si>
    <t>C) Removal of Brilliant Green Dye by Absorvance</t>
  </si>
  <si>
    <t xml:space="preserve"> </t>
  </si>
  <si>
    <t>D) Removal of Brilliant Green Dye by Area</t>
  </si>
  <si>
    <t xml:space="preserve">Artificial Wastewater </t>
  </si>
  <si>
    <t>Wastewater</t>
  </si>
  <si>
    <t>F) Removal of Phenols in Artificial Wastewater by Area</t>
  </si>
  <si>
    <t>E) Removal of Phenols in Artificial Wastewater by Absorvance</t>
  </si>
  <si>
    <t>G) Removal of Phenols in Wastewater by Absorvance</t>
  </si>
  <si>
    <t>H) Removal of Phenols in Wastewater by Area</t>
  </si>
  <si>
    <t>1st</t>
  </si>
  <si>
    <t>2nd</t>
  </si>
  <si>
    <t>3rd</t>
  </si>
  <si>
    <t>1st Treatment</t>
  </si>
  <si>
    <t>2nd Treatment</t>
  </si>
  <si>
    <t>3rd Treatment</t>
  </si>
  <si>
    <t>Graphs:</t>
  </si>
  <si>
    <t>XL Toolbox Settings</t>
  </si>
  <si>
    <t>export_preset</t>
  </si>
  <si>
    <t>export_path</t>
  </si>
  <si>
    <t>C:\Users\july_\OneDrive - Universidad de Los Andes\Maestria Tesis\Curso Tutorial Maestria\Documentos\Paper uTorus\Graph A10.tif</t>
  </si>
  <si>
    <t>&lt;?xml version="1.0" encoding="utf-16"?&gt;_x000D_
&lt;Preset xmlns:xsi="http://www.w3.org/2001/XMLSchema-instance" xmlns:xsd="http://www.w3.org/2001/XMLSchema"&gt;_x000D_
  &lt;Name&gt;Tiff, 300 dpi, CMYK, White canvas, Color management&lt;/Name&gt;_x000D_
  &lt;Dpi&gt;300&lt;/Dpi&gt;_x000D_
  &lt;FileType&gt;Tiff&lt;/FileType&gt;_x000D_
  &lt;ColorSpace&gt;Cmyk&lt;/ColorSpace&gt;_x000D_
  &lt;Transparency&gt;TransparentCanvas&lt;/Transparency&gt;_x000D_
  &lt;UseColorProfile&gt;true&lt;/UseColorProfile&gt;_x000D_
  &lt;ColorProfile&gt;RSWOP&lt;/ColorProfile&gt;_x000D_
&lt;/Preset&gt;</t>
  </si>
  <si>
    <t>Mezclador Circular</t>
  </si>
  <si>
    <t>Mezclador Triangular</t>
  </si>
  <si>
    <t>Mezclador 3D</t>
  </si>
  <si>
    <t>T-C-1</t>
  </si>
  <si>
    <t>T-T-1</t>
  </si>
  <si>
    <t>T-3D-1</t>
  </si>
  <si>
    <t>T-C-2</t>
  </si>
  <si>
    <t>T-T-2</t>
  </si>
  <si>
    <t>T-3D-2</t>
  </si>
  <si>
    <t>Total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</si>
</sst>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sz val="11"/>
      <color rgb="FF000000"/>
      <name val="Palatino Linotype"/>
      <family val="1"/>
    </font>
    <font>
      <b/>
      <sz val="11"/>
      <color theme="1"/>
      <name val="Palatino Linotype"/>
      <family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0" borderId="1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1" xfId="0" applyNumberForma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0" borderId="1" xfId="0" applyFill="1" applyBorder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right" vertical="center"/>
    </xf>
    <xf numFmtId="0" fontId="0" fillId="0" borderId="0" xfId="0" applyAlignment="1">
      <alignment wrapText="1"/>
    </xf>
    <xf numFmtId="0" fontId="0" fillId="12" borderId="1" xfId="0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right" vertical="center"/>
    </xf>
    <xf numFmtId="164" fontId="0" fillId="12" borderId="1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 vertical="center"/>
    </xf>
    <xf numFmtId="164" fontId="0" fillId="0" borderId="3" xfId="0" applyNumberFormat="1" applyFill="1" applyBorder="1" applyAlignment="1">
      <alignment horizontal="right"/>
    </xf>
    <xf numFmtId="164" fontId="0" fillId="12" borderId="5" xfId="0" applyNumberFormat="1" applyFill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5" xfId="0" applyNumberFormat="1" applyFill="1" applyBorder="1" applyAlignment="1">
      <alignment horizontal="right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64" fontId="0" fillId="7" borderId="5" xfId="0" applyNumberFormat="1" applyFill="1" applyBorder="1" applyAlignment="1">
      <alignment horizontal="right" vertical="center"/>
    </xf>
    <xf numFmtId="164" fontId="0" fillId="7" borderId="3" xfId="0" applyNumberFormat="1" applyFill="1" applyBorder="1" applyAlignment="1">
      <alignment horizontal="right"/>
    </xf>
    <xf numFmtId="164" fontId="0" fillId="7" borderId="3" xfId="0" applyNumberFormat="1" applyFill="1" applyBorder="1" applyAlignment="1">
      <alignment horizontal="right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8" borderId="6" xfId="0" applyNumberForma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right" vertical="center"/>
    </xf>
    <xf numFmtId="164" fontId="0" fillId="13" borderId="1" xfId="0" applyNumberFormat="1" applyFill="1" applyBorder="1" applyAlignment="1">
      <alignment horizontal="right"/>
    </xf>
    <xf numFmtId="164" fontId="0" fillId="13" borderId="1" xfId="0" applyNumberFormat="1" applyFill="1" applyBorder="1" applyAlignment="1">
      <alignment horizontal="center" vertical="center"/>
    </xf>
    <xf numFmtId="164" fontId="0" fillId="13" borderId="6" xfId="0" applyNumberFormat="1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7" borderId="2" xfId="0" applyFill="1" applyBorder="1"/>
    <xf numFmtId="0" fontId="0" fillId="0" borderId="2" xfId="0" applyFill="1" applyBorder="1"/>
    <xf numFmtId="0" fontId="0" fillId="0" borderId="2" xfId="0" applyBorder="1"/>
    <xf numFmtId="0" fontId="0" fillId="8" borderId="2" xfId="0" applyFill="1" applyBorder="1"/>
    <xf numFmtId="0" fontId="0" fillId="13" borderId="2" xfId="0" applyFill="1" applyBorder="1"/>
    <xf numFmtId="0" fontId="0" fillId="0" borderId="0" xfId="0" applyFill="1"/>
    <xf numFmtId="0" fontId="0" fillId="0" borderId="2" xfId="0" applyFill="1" applyBorder="1" applyAlignment="1"/>
    <xf numFmtId="0" fontId="0" fillId="0" borderId="4" xfId="0" applyFill="1" applyBorder="1" applyAlignment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 wrapText="1"/>
    </xf>
    <xf numFmtId="164" fontId="3" fillId="11" borderId="6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164" fontId="3" fillId="12" borderId="1" xfId="0" applyNumberFormat="1" applyFont="1" applyFill="1" applyBorder="1" applyAlignment="1">
      <alignment horizontal="center" vertical="center"/>
    </xf>
    <xf numFmtId="164" fontId="3" fillId="12" borderId="6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7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/>
    </xf>
    <xf numFmtId="164" fontId="0" fillId="0" borderId="4" xfId="0" applyNumberFormat="1" applyFill="1" applyBorder="1" applyAlignment="1"/>
    <xf numFmtId="164" fontId="0" fillId="0" borderId="1" xfId="0" applyNumberFormat="1" applyFont="1" applyFill="1" applyBorder="1" applyAlignment="1">
      <alignment horizontal="center" vertical="center"/>
    </xf>
    <xf numFmtId="164" fontId="0" fillId="8" borderId="1" xfId="0" applyNumberFormat="1" applyFont="1" applyFill="1" applyBorder="1" applyAlignment="1">
      <alignment horizontal="center" vertical="center"/>
    </xf>
    <xf numFmtId="164" fontId="0" fillId="13" borderId="1" xfId="0" applyNumberFormat="1" applyFon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4" fontId="0" fillId="6" borderId="3" xfId="0" applyNumberForma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164" fontId="0" fillId="12" borderId="3" xfId="0" applyNumberFormat="1" applyFont="1" applyFill="1" applyBorder="1" applyAlignment="1">
      <alignment horizontal="center" vertical="center"/>
    </xf>
    <xf numFmtId="164" fontId="0" fillId="0" borderId="3" xfId="0" applyNumberFormat="1" applyFill="1" applyBorder="1" applyAlignment="1"/>
    <xf numFmtId="164" fontId="0" fillId="11" borderId="5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0" fillId="0" borderId="7" xfId="0" applyNumberFormat="1" applyFill="1" applyBorder="1" applyAlignment="1"/>
    <xf numFmtId="164" fontId="0" fillId="0" borderId="8" xfId="0" applyNumberFormat="1" applyFill="1" applyBorder="1" applyAlignment="1"/>
    <xf numFmtId="164" fontId="2" fillId="0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2" fontId="3" fillId="11" borderId="1" xfId="1" applyNumberFormat="1" applyFont="1" applyFill="1" applyBorder="1" applyAlignment="1">
      <alignment horizontal="center" vertical="center" wrapText="1"/>
    </xf>
    <xf numFmtId="2" fontId="3" fillId="6" borderId="1" xfId="1" applyNumberFormat="1" applyFont="1" applyFill="1" applyBorder="1" applyAlignment="1">
      <alignment horizontal="center" vertical="center" wrapText="1"/>
    </xf>
    <xf numFmtId="2" fontId="3" fillId="12" borderId="1" xfId="1" applyNumberFormat="1" applyFont="1" applyFill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right" vertical="center"/>
    </xf>
    <xf numFmtId="2" fontId="0" fillId="8" borderId="1" xfId="1" applyNumberFormat="1" applyFont="1" applyFill="1" applyBorder="1" applyAlignment="1">
      <alignment horizontal="right" vertical="center"/>
    </xf>
    <xf numFmtId="2" fontId="0" fillId="13" borderId="1" xfId="1" applyNumberFormat="1" applyFont="1" applyFill="1" applyBorder="1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horizontal="left" vertical="center" readingOrder="1"/>
    </xf>
    <xf numFmtId="2" fontId="0" fillId="0" borderId="0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2" fontId="0" fillId="0" borderId="0" xfId="1" applyNumberFormat="1" applyFon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2" fontId="0" fillId="7" borderId="1" xfId="1" applyNumberFormat="1" applyFon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5" fillId="0" borderId="0" xfId="0" applyFont="1" applyFill="1"/>
    <xf numFmtId="0" fontId="3" fillId="0" borderId="2" xfId="0" applyFont="1" applyBorder="1"/>
    <xf numFmtId="0" fontId="0" fillId="0" borderId="12" xfId="0" applyFill="1" applyBorder="1" applyAlignment="1"/>
    <xf numFmtId="0" fontId="0" fillId="0" borderId="0" xfId="0" applyBorder="1"/>
    <xf numFmtId="164" fontId="0" fillId="8" borderId="3" xfId="0" applyNumberFormat="1" applyFill="1" applyBorder="1" applyAlignment="1">
      <alignment horizontal="right"/>
    </xf>
    <xf numFmtId="164" fontId="0" fillId="13" borderId="3" xfId="0" applyNumberFormat="1" applyFill="1" applyBorder="1" applyAlignment="1">
      <alignment horizontal="right"/>
    </xf>
    <xf numFmtId="164" fontId="0" fillId="0" borderId="1" xfId="0" applyNumberFormat="1" applyFill="1" applyBorder="1" applyAlignment="1"/>
    <xf numFmtId="0" fontId="7" fillId="0" borderId="0" xfId="0" applyFont="1" applyAlignment="1">
      <alignment vertic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 vertical="center"/>
    </xf>
    <xf numFmtId="164" fontId="0" fillId="12" borderId="3" xfId="0" applyNumberFormat="1" applyFill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3" xfId="0" applyNumberFormat="1" applyFill="1" applyBorder="1" applyAlignment="1">
      <alignment horizontal="right" vertical="center"/>
    </xf>
    <xf numFmtId="0" fontId="0" fillId="0" borderId="3" xfId="0" applyBorder="1"/>
    <xf numFmtId="0" fontId="0" fillId="12" borderId="6" xfId="0" applyFill="1" applyBorder="1" applyAlignment="1">
      <alignment horizontal="center"/>
    </xf>
    <xf numFmtId="0" fontId="0" fillId="0" borderId="8" xfId="0" applyFill="1" applyBorder="1" applyAlignment="1"/>
    <xf numFmtId="0" fontId="0" fillId="7" borderId="6" xfId="0" applyFill="1" applyBorder="1"/>
    <xf numFmtId="0" fontId="0" fillId="0" borderId="6" xfId="0" applyFill="1" applyBorder="1"/>
    <xf numFmtId="0" fontId="0" fillId="0" borderId="6" xfId="0" applyBorder="1"/>
    <xf numFmtId="0" fontId="0" fillId="13" borderId="6" xfId="0" applyFill="1" applyBorder="1"/>
    <xf numFmtId="0" fontId="3" fillId="0" borderId="6" xfId="0" applyFont="1" applyBorder="1"/>
    <xf numFmtId="2" fontId="0" fillId="0" borderId="0" xfId="0" applyNumberFormat="1"/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ill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2" fontId="0" fillId="15" borderId="0" xfId="0" applyNumberForma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64" fontId="0" fillId="11" borderId="5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0" fillId="11" borderId="6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 wrapText="1"/>
    </xf>
    <xf numFmtId="164" fontId="0" fillId="11" borderId="3" xfId="0" applyNumberForma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2" fontId="0" fillId="6" borderId="1" xfId="1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A)</a:t>
            </a:r>
          </a:p>
        </c:rich>
      </c:tx>
      <c:layout>
        <c:manualLayout>
          <c:xMode val="edge"/>
          <c:yMode val="edge"/>
          <c:x val="1.8518515818239164E-3"/>
          <c:y val="4.8280839895013129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208524513317"/>
          <c:y val="9.5826771653543308E-2"/>
          <c:w val="0.87734581662128386"/>
          <c:h val="0.77259133858267715"/>
        </c:manualLayout>
      </c:layout>
      <c:barChart>
        <c:barDir val="col"/>
        <c:grouping val="clustered"/>
        <c:varyColors val="0"/>
        <c:ser>
          <c:idx val="1"/>
          <c:order val="1"/>
          <c:tx>
            <c:v>EBt No Magnetite</c:v>
          </c:tx>
          <c:spPr>
            <a:pattFill prst="dash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Graficas!$V$17:$V$27</c:f>
                <c:numCache>
                  <c:formatCode>General</c:formatCode>
                  <c:ptCount val="11"/>
                  <c:pt idx="0">
                    <c:v>2.1943573667711576</c:v>
                  </c:pt>
                  <c:pt idx="1">
                    <c:v>0.23201856148492572</c:v>
                  </c:pt>
                  <c:pt idx="2">
                    <c:v>1.2499999999999956</c:v>
                  </c:pt>
                  <c:pt idx="4">
                    <c:v>6.5830721003134807</c:v>
                  </c:pt>
                  <c:pt idx="5">
                    <c:v>0.11600928074244621</c:v>
                  </c:pt>
                  <c:pt idx="6">
                    <c:v>1.2499999999999982</c:v>
                  </c:pt>
                  <c:pt idx="8">
                    <c:v>1.8808777429467072</c:v>
                  </c:pt>
                  <c:pt idx="9">
                    <c:v>0.92807424593966958</c:v>
                  </c:pt>
                  <c:pt idx="10">
                    <c:v>0.86538461538460121</c:v>
                  </c:pt>
                </c:numCache>
              </c:numRef>
            </c:plus>
            <c:minus>
              <c:numRef>
                <c:f>Graficas!$W$17:$W$27</c:f>
                <c:numCache>
                  <c:formatCode>General</c:formatCode>
                  <c:ptCount val="11"/>
                  <c:pt idx="0">
                    <c:v>1.5673981191222486</c:v>
                  </c:pt>
                  <c:pt idx="1">
                    <c:v>0.11600928074245731</c:v>
                  </c:pt>
                  <c:pt idx="2">
                    <c:v>0.76923076923077205</c:v>
                  </c:pt>
                  <c:pt idx="4">
                    <c:v>6.583072100313478</c:v>
                  </c:pt>
                  <c:pt idx="5">
                    <c:v>0.23201856148492572</c:v>
                  </c:pt>
                  <c:pt idx="6">
                    <c:v>1.3461538461538498</c:v>
                  </c:pt>
                  <c:pt idx="8">
                    <c:v>3.7617554858934255</c:v>
                  </c:pt>
                  <c:pt idx="9">
                    <c:v>1.5081206496519783</c:v>
                  </c:pt>
                  <c:pt idx="10">
                    <c:v>0.86538461538461509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Graficas!$U$17:$U$27</c:f>
              <c:numCache>
                <c:formatCode>0.00</c:formatCode>
                <c:ptCount val="11"/>
                <c:pt idx="0">
                  <c:v>20.689655172413794</c:v>
                </c:pt>
                <c:pt idx="1">
                  <c:v>56.264501160092792</c:v>
                </c:pt>
                <c:pt idx="2">
                  <c:v>35.86538461538462</c:v>
                </c:pt>
                <c:pt idx="4">
                  <c:v>21.943573667711604</c:v>
                </c:pt>
                <c:pt idx="5">
                  <c:v>51.508120649651964</c:v>
                </c:pt>
                <c:pt idx="6">
                  <c:v>24.03846153846154</c:v>
                </c:pt>
                <c:pt idx="8">
                  <c:v>30.407523510971796</c:v>
                </c:pt>
                <c:pt idx="9">
                  <c:v>48.607888631090482</c:v>
                </c:pt>
                <c:pt idx="10">
                  <c:v>18.653846153846164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4-439B-A228-500C3525B084}"/>
            </c:ext>
          </c:extLst>
        </c:ser>
        <c:ser>
          <c:idx val="2"/>
          <c:order val="2"/>
          <c:tx>
            <c:v>EBt + Magnetite</c:v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Graficas!$V$41:$V$51</c:f>
                <c:numCache>
                  <c:formatCode>General</c:formatCode>
                  <c:ptCount val="11"/>
                  <c:pt idx="0">
                    <c:v>8.7774294670846409</c:v>
                  </c:pt>
                  <c:pt idx="1">
                    <c:v>0.92807424593968069</c:v>
                  </c:pt>
                  <c:pt idx="2">
                    <c:v>2.6923076923077049</c:v>
                  </c:pt>
                  <c:pt idx="4">
                    <c:v>2.8213166144200774</c:v>
                  </c:pt>
                  <c:pt idx="5">
                    <c:v>0.34802784222737193</c:v>
                  </c:pt>
                  <c:pt idx="6">
                    <c:v>1.1538461538461553</c:v>
                  </c:pt>
                  <c:pt idx="8">
                    <c:v>0.94043887147335914</c:v>
                  </c:pt>
                  <c:pt idx="9">
                    <c:v>12.993039443155451</c:v>
                  </c:pt>
                  <c:pt idx="10">
                    <c:v>0.7692307692307665</c:v>
                  </c:pt>
                </c:numCache>
              </c:numRef>
            </c:plus>
            <c:minus>
              <c:numRef>
                <c:f>Graficas!$W$41:$W$51</c:f>
                <c:numCache>
                  <c:formatCode>General</c:formatCode>
                  <c:ptCount val="11"/>
                  <c:pt idx="0">
                    <c:v>5.3291536050156685</c:v>
                  </c:pt>
                  <c:pt idx="1">
                    <c:v>0.46403712296982924</c:v>
                  </c:pt>
                  <c:pt idx="2">
                    <c:v>4.2307692307692264</c:v>
                  </c:pt>
                  <c:pt idx="4">
                    <c:v>1.8808777429466961</c:v>
                  </c:pt>
                  <c:pt idx="5">
                    <c:v>0.34802784222738303</c:v>
                  </c:pt>
                  <c:pt idx="6">
                    <c:v>1.7307692307692246</c:v>
                  </c:pt>
                  <c:pt idx="8">
                    <c:v>0.94043887147334804</c:v>
                  </c:pt>
                  <c:pt idx="9">
                    <c:v>20.417633410672842</c:v>
                  </c:pt>
                  <c:pt idx="10">
                    <c:v>0.67307692307692069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Graficas!$U$41:$U$51</c:f>
              <c:numCache>
                <c:formatCode>0.00</c:formatCode>
                <c:ptCount val="11"/>
                <c:pt idx="0">
                  <c:v>61.128526645768019</c:v>
                </c:pt>
                <c:pt idx="1">
                  <c:v>84.106728538283065</c:v>
                </c:pt>
                <c:pt idx="2">
                  <c:v>86.057692307692307</c:v>
                </c:pt>
                <c:pt idx="4">
                  <c:v>68.025078369905941</c:v>
                </c:pt>
                <c:pt idx="5">
                  <c:v>84.338747099767986</c:v>
                </c:pt>
                <c:pt idx="6">
                  <c:v>31.92307692307692</c:v>
                </c:pt>
                <c:pt idx="8">
                  <c:v>86.83385579937304</c:v>
                </c:pt>
                <c:pt idx="9">
                  <c:v>77.958236658932705</c:v>
                </c:pt>
                <c:pt idx="10">
                  <c:v>83.65384615384616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4-439B-A228-500C3525B084}"/>
            </c:ext>
          </c:extLst>
        </c:ser>
        <c:ser>
          <c:idx val="3"/>
          <c:order val="3"/>
          <c:tx>
            <c:v>EBt +Lac-Magnetite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Graficas!$V$53:$V$63</c:f>
                <c:numCache>
                  <c:formatCode>General</c:formatCode>
                  <c:ptCount val="11"/>
                  <c:pt idx="0">
                    <c:v>0.94043887147337024</c:v>
                  </c:pt>
                  <c:pt idx="1">
                    <c:v>1.1600928074245953</c:v>
                  </c:pt>
                  <c:pt idx="2">
                    <c:v>0.67307692307693179</c:v>
                  </c:pt>
                  <c:pt idx="4">
                    <c:v>6.2695924764890165</c:v>
                  </c:pt>
                  <c:pt idx="5">
                    <c:v>2.784222737819031</c:v>
                  </c:pt>
                  <c:pt idx="6">
                    <c:v>10.480769230769232</c:v>
                  </c:pt>
                  <c:pt idx="8">
                    <c:v>2.1943573667711602</c:v>
                  </c:pt>
                  <c:pt idx="9">
                    <c:v>3.2482598607888713</c:v>
                  </c:pt>
                  <c:pt idx="10">
                    <c:v>0.28846153846153744</c:v>
                  </c:pt>
                </c:numCache>
              </c:numRef>
            </c:plus>
            <c:minus>
              <c:numRef>
                <c:f>Graficas!$W$53:$W$63</c:f>
                <c:numCache>
                  <c:formatCode>General</c:formatCode>
                  <c:ptCount val="11"/>
                  <c:pt idx="0">
                    <c:v>0.94043887147334804</c:v>
                  </c:pt>
                  <c:pt idx="1">
                    <c:v>1.2761020881670526</c:v>
                  </c:pt>
                  <c:pt idx="2">
                    <c:v>1.0576923076923039</c:v>
                  </c:pt>
                  <c:pt idx="4">
                    <c:v>11.598746081504718</c:v>
                  </c:pt>
                  <c:pt idx="5">
                    <c:v>2.4361948955916479</c:v>
                  </c:pt>
                  <c:pt idx="6">
                    <c:v>14.615384615384619</c:v>
                  </c:pt>
                  <c:pt idx="8">
                    <c:v>2.5078369905956133</c:v>
                  </c:pt>
                  <c:pt idx="9">
                    <c:v>6.1484918793503374</c:v>
                  </c:pt>
                  <c:pt idx="10">
                    <c:v>0.28846153846153744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Graficas!$U$53:$U$63</c:f>
              <c:numCache>
                <c:formatCode>0.00</c:formatCode>
                <c:ptCount val="11"/>
                <c:pt idx="0">
                  <c:v>100.94043887147335</c:v>
                </c:pt>
                <c:pt idx="1">
                  <c:v>75.870069605568432</c:v>
                </c:pt>
                <c:pt idx="2">
                  <c:v>96.442307692307679</c:v>
                </c:pt>
                <c:pt idx="4">
                  <c:v>96.551724137931046</c:v>
                </c:pt>
                <c:pt idx="5">
                  <c:v>93.039443155452432</c:v>
                </c:pt>
                <c:pt idx="6">
                  <c:v>33.557692307692307</c:v>
                </c:pt>
                <c:pt idx="8">
                  <c:v>98.74608150470219</c:v>
                </c:pt>
                <c:pt idx="9">
                  <c:v>95.359628770301612</c:v>
                </c:pt>
                <c:pt idx="10">
                  <c:v>94.519230769230774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4-439B-A228-500C3525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12758255"/>
        <c:axId val="1612758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EBt T0</c:v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Graficas!$V$5:$V$15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Graficas!$W$5:$W$15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Graficas!$T$53:$T$63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Graficas!$U$5:$U$15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E64-439B-A228-500C3525B08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Graficas!$AB$4</c:f>
              <c:strCache>
                <c:ptCount val="1"/>
                <c:pt idx="0">
                  <c:v>Auxiliar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Graficas!$AC$5:$AC$7</c:f>
              <c:strCache>
                <c:ptCount val="3"/>
                <c:pt idx="0">
                  <c:v>1 Loop</c:v>
                </c:pt>
                <c:pt idx="1">
                  <c:v>2 Loops Horizontal</c:v>
                </c:pt>
                <c:pt idx="2">
                  <c:v>2 Loops Vertical</c:v>
                </c:pt>
              </c:strCache>
            </c:strRef>
          </c:cat>
          <c:val>
            <c:numRef>
              <c:f>Graficas!$AB$5:$AB$7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4-439B-A228-500C3525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435583"/>
        <c:axId val="1771434751"/>
      </c:lineChart>
      <c:catAx>
        <c:axId val="161275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rgbClr val="000000"/>
                    </a:solidFill>
                    <a:effectLst/>
                  </a:rPr>
                  <a:t>Dye Concentration [mg/L]</a:t>
                </a:r>
                <a:endParaRPr lang="es-CO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671"/>
        <c:crosses val="autoZero"/>
        <c:auto val="1"/>
        <c:lblAlgn val="ctr"/>
        <c:lblOffset val="0"/>
        <c:noMultiLvlLbl val="0"/>
      </c:catAx>
      <c:valAx>
        <c:axId val="1612758671"/>
        <c:scaling>
          <c:orientation val="minMax"/>
          <c:max val="11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chemeClr val="tx1"/>
                    </a:solidFill>
                  </a:rPr>
                  <a:t>Dye Removal [%]</a:t>
                </a:r>
              </a:p>
            </c:rich>
          </c:tx>
          <c:layout>
            <c:manualLayout>
              <c:xMode val="edge"/>
              <c:yMode val="edge"/>
              <c:x val="1.166666513560825E-2"/>
              <c:y val="0.30566392417905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255"/>
        <c:crosses val="autoZero"/>
        <c:crossBetween val="between"/>
        <c:majorUnit val="20"/>
        <c:minorUnit val="10"/>
      </c:valAx>
      <c:valAx>
        <c:axId val="177143475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71435583"/>
        <c:crosses val="max"/>
        <c:crossBetween val="between"/>
      </c:valAx>
      <c:catAx>
        <c:axId val="177143558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1434751"/>
        <c:crosses val="max"/>
        <c:auto val="1"/>
        <c:lblAlgn val="ctr"/>
        <c:lblOffset val="0"/>
        <c:noMultiLvlLbl val="0"/>
      </c:catAx>
      <c:spPr>
        <a:noFill/>
        <a:ln w="9525">
          <a:solidFill>
            <a:schemeClr val="bg1"/>
          </a:solidFill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9.2618360548771581E-2"/>
          <c:y val="9.5467979002624673E-2"/>
          <c:w val="0.70735568144938565"/>
          <c:h val="7.7865354330708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B)</a:t>
            </a:r>
          </a:p>
        </c:rich>
      </c:tx>
      <c:layout>
        <c:manualLayout>
          <c:xMode val="edge"/>
          <c:yMode val="edge"/>
          <c:x val="1.8518515818239164E-3"/>
          <c:y val="4.8280839895013129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208524513317"/>
          <c:y val="9.5826771653543308E-2"/>
          <c:w val="0.87734581662128386"/>
          <c:h val="0.77259133858267715"/>
        </c:manualLayout>
      </c:layout>
      <c:barChart>
        <c:barDir val="col"/>
        <c:grouping val="clustered"/>
        <c:varyColors val="0"/>
        <c:ser>
          <c:idx val="2"/>
          <c:order val="1"/>
          <c:tx>
            <c:v>EBt No Magnetite</c:v>
          </c:tx>
          <c:spPr>
            <a:pattFill prst="dashVert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Graficas!$V$17:$V$27</c:f>
                <c:numCache>
                  <c:formatCode>General</c:formatCode>
                  <c:ptCount val="11"/>
                  <c:pt idx="0">
                    <c:v>2.1943573667711576</c:v>
                  </c:pt>
                  <c:pt idx="1">
                    <c:v>0.23201856148492572</c:v>
                  </c:pt>
                  <c:pt idx="2">
                    <c:v>1.2499999999999956</c:v>
                  </c:pt>
                  <c:pt idx="4">
                    <c:v>6.5830721003134807</c:v>
                  </c:pt>
                  <c:pt idx="5">
                    <c:v>0.11600928074244621</c:v>
                  </c:pt>
                  <c:pt idx="6">
                    <c:v>1.2499999999999982</c:v>
                  </c:pt>
                  <c:pt idx="8">
                    <c:v>1.8808777429467072</c:v>
                  </c:pt>
                  <c:pt idx="9">
                    <c:v>0.92807424593966958</c:v>
                  </c:pt>
                  <c:pt idx="10">
                    <c:v>0.86538461538460121</c:v>
                  </c:pt>
                </c:numCache>
              </c:numRef>
            </c:plus>
            <c:minus>
              <c:numRef>
                <c:f>Graficas!$W$17:$W$27</c:f>
                <c:numCache>
                  <c:formatCode>General</c:formatCode>
                  <c:ptCount val="11"/>
                  <c:pt idx="0">
                    <c:v>1.5673981191222486</c:v>
                  </c:pt>
                  <c:pt idx="1">
                    <c:v>0.11600928074245731</c:v>
                  </c:pt>
                  <c:pt idx="2">
                    <c:v>0.76923076923077205</c:v>
                  </c:pt>
                  <c:pt idx="4">
                    <c:v>6.583072100313478</c:v>
                  </c:pt>
                  <c:pt idx="5">
                    <c:v>0.23201856148492572</c:v>
                  </c:pt>
                  <c:pt idx="6">
                    <c:v>1.3461538461538498</c:v>
                  </c:pt>
                  <c:pt idx="8">
                    <c:v>3.7617554858934255</c:v>
                  </c:pt>
                  <c:pt idx="9">
                    <c:v>1.5081206496519783</c:v>
                  </c:pt>
                  <c:pt idx="10">
                    <c:v>0.86538461538461509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Graficas!$X$17:$X$27</c:f>
              <c:numCache>
                <c:formatCode>0.00</c:formatCode>
                <c:ptCount val="11"/>
                <c:pt idx="0">
                  <c:v>36.015996000999763</c:v>
                </c:pt>
                <c:pt idx="1">
                  <c:v>55.460627571693301</c:v>
                </c:pt>
                <c:pt idx="2">
                  <c:v>32.235300112096205</c:v>
                </c:pt>
                <c:pt idx="4">
                  <c:v>34.724652170290753</c:v>
                </c:pt>
                <c:pt idx="5">
                  <c:v>53.707949869648516</c:v>
                </c:pt>
                <c:pt idx="6">
                  <c:v>26.658514215836131</c:v>
                </c:pt>
                <c:pt idx="8">
                  <c:v>40.18995251187205</c:v>
                </c:pt>
                <c:pt idx="9">
                  <c:v>52.693407042120811</c:v>
                </c:pt>
                <c:pt idx="10">
                  <c:v>25.481504127178223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4-439B-A228-500C3525B084}"/>
            </c:ext>
          </c:extLst>
        </c:ser>
        <c:ser>
          <c:idx val="3"/>
          <c:order val="2"/>
          <c:tx>
            <c:v>EBt + Magnetite</c:v>
          </c:tx>
          <c:spPr>
            <a:pattFill prst="pct5">
              <a:fgClr>
                <a:sysClr val="windowText" lastClr="000000">
                  <a:lumMod val="50000"/>
                  <a:lumOff val="50000"/>
                </a:sys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Graficas!$V$41:$V$51</c:f>
                <c:numCache>
                  <c:formatCode>General</c:formatCode>
                  <c:ptCount val="11"/>
                  <c:pt idx="0">
                    <c:v>8.7774294670846409</c:v>
                  </c:pt>
                  <c:pt idx="1">
                    <c:v>0.92807424593968069</c:v>
                  </c:pt>
                  <c:pt idx="2">
                    <c:v>2.6923076923077049</c:v>
                  </c:pt>
                  <c:pt idx="4">
                    <c:v>2.8213166144200774</c:v>
                  </c:pt>
                  <c:pt idx="5">
                    <c:v>0.34802784222737193</c:v>
                  </c:pt>
                  <c:pt idx="6">
                    <c:v>1.1538461538461553</c:v>
                  </c:pt>
                  <c:pt idx="8">
                    <c:v>0.94043887147335914</c:v>
                  </c:pt>
                  <c:pt idx="9">
                    <c:v>12.993039443155451</c:v>
                  </c:pt>
                  <c:pt idx="10">
                    <c:v>0.7692307692307665</c:v>
                  </c:pt>
                </c:numCache>
              </c:numRef>
            </c:plus>
            <c:minus>
              <c:numRef>
                <c:f>Graficas!$W$41:$W$51</c:f>
                <c:numCache>
                  <c:formatCode>General</c:formatCode>
                  <c:ptCount val="11"/>
                  <c:pt idx="0">
                    <c:v>5.3291536050156685</c:v>
                  </c:pt>
                  <c:pt idx="1">
                    <c:v>0.46403712296982924</c:v>
                  </c:pt>
                  <c:pt idx="2">
                    <c:v>4.2307692307692264</c:v>
                  </c:pt>
                  <c:pt idx="4">
                    <c:v>1.8808777429466961</c:v>
                  </c:pt>
                  <c:pt idx="5">
                    <c:v>0.34802784222738303</c:v>
                  </c:pt>
                  <c:pt idx="6">
                    <c:v>1.7307692307692246</c:v>
                  </c:pt>
                  <c:pt idx="8">
                    <c:v>0.94043887147334804</c:v>
                  </c:pt>
                  <c:pt idx="9">
                    <c:v>20.417633410672842</c:v>
                  </c:pt>
                  <c:pt idx="10">
                    <c:v>0.67307692307692069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Graficas!$X$41:$X$51</c:f>
              <c:numCache>
                <c:formatCode>0.00</c:formatCode>
                <c:ptCount val="11"/>
                <c:pt idx="0">
                  <c:v>55.452803465800237</c:v>
                </c:pt>
                <c:pt idx="1">
                  <c:v>83.717058768099989</c:v>
                </c:pt>
                <c:pt idx="2">
                  <c:v>83.012330581881187</c:v>
                </c:pt>
                <c:pt idx="4">
                  <c:v>49.554278097142415</c:v>
                </c:pt>
                <c:pt idx="5">
                  <c:v>85.237302509658591</c:v>
                </c:pt>
                <c:pt idx="6">
                  <c:v>35.159991847549158</c:v>
                </c:pt>
                <c:pt idx="8">
                  <c:v>83.204198950262423</c:v>
                </c:pt>
                <c:pt idx="9">
                  <c:v>63.818827150799372</c:v>
                </c:pt>
                <c:pt idx="10">
                  <c:v>82.064608172831967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4-439B-A228-500C3525B084}"/>
            </c:ext>
          </c:extLst>
        </c:ser>
        <c:ser>
          <c:idx val="4"/>
          <c:order val="3"/>
          <c:tx>
            <c:v>EBt +Lac-Magnetite</c:v>
          </c:tx>
          <c:spPr>
            <a:solidFill>
              <a:srgbClr val="8080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Graficas!$V$53:$V$63</c:f>
                <c:numCache>
                  <c:formatCode>General</c:formatCode>
                  <c:ptCount val="11"/>
                  <c:pt idx="0">
                    <c:v>0.94043887147337024</c:v>
                  </c:pt>
                  <c:pt idx="1">
                    <c:v>1.1600928074245953</c:v>
                  </c:pt>
                  <c:pt idx="2">
                    <c:v>0.67307692307693179</c:v>
                  </c:pt>
                  <c:pt idx="4">
                    <c:v>6.2695924764890165</c:v>
                  </c:pt>
                  <c:pt idx="5">
                    <c:v>2.784222737819031</c:v>
                  </c:pt>
                  <c:pt idx="6">
                    <c:v>10.480769230769232</c:v>
                  </c:pt>
                  <c:pt idx="8">
                    <c:v>2.1943573667711602</c:v>
                  </c:pt>
                  <c:pt idx="9">
                    <c:v>3.2482598607888713</c:v>
                  </c:pt>
                  <c:pt idx="10">
                    <c:v>0.28846153846153744</c:v>
                  </c:pt>
                </c:numCache>
              </c:numRef>
            </c:plus>
            <c:minus>
              <c:numRef>
                <c:f>Graficas!$W$53:$W$63</c:f>
                <c:numCache>
                  <c:formatCode>General</c:formatCode>
                  <c:ptCount val="11"/>
                  <c:pt idx="0">
                    <c:v>0.94043887147334804</c:v>
                  </c:pt>
                  <c:pt idx="1">
                    <c:v>1.2761020881670526</c:v>
                  </c:pt>
                  <c:pt idx="2">
                    <c:v>1.0576923076923039</c:v>
                  </c:pt>
                  <c:pt idx="4">
                    <c:v>11.598746081504718</c:v>
                  </c:pt>
                  <c:pt idx="5">
                    <c:v>2.4361948955916479</c:v>
                  </c:pt>
                  <c:pt idx="6">
                    <c:v>14.615384615384619</c:v>
                  </c:pt>
                  <c:pt idx="8">
                    <c:v>2.5078369905956133</c:v>
                  </c:pt>
                  <c:pt idx="9">
                    <c:v>6.1484918793503374</c:v>
                  </c:pt>
                  <c:pt idx="10">
                    <c:v>0.28846153846153744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Graficas!$X$53:$X$63</c:f>
              <c:numCache>
                <c:formatCode>0.00</c:formatCode>
                <c:ptCount val="11"/>
                <c:pt idx="0">
                  <c:v>101.84120636507539</c:v>
                </c:pt>
                <c:pt idx="1">
                  <c:v>60.043345792631207</c:v>
                </c:pt>
                <c:pt idx="2">
                  <c:v>94.983695098338927</c:v>
                </c:pt>
                <c:pt idx="4">
                  <c:v>94.717987169874192</c:v>
                </c:pt>
                <c:pt idx="5">
                  <c:v>88.40971197034898</c:v>
                </c:pt>
                <c:pt idx="6">
                  <c:v>4.1934168959543472</c:v>
                </c:pt>
                <c:pt idx="8">
                  <c:v>97.358993584937096</c:v>
                </c:pt>
                <c:pt idx="9">
                  <c:v>92.370512297012908</c:v>
                </c:pt>
                <c:pt idx="10">
                  <c:v>90.955874859879742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4-439B-A228-500C3525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12758255"/>
        <c:axId val="1612758671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EBt T0</c:v>
                </c:tx>
                <c:spPr>
                  <a:pattFill prst="dashVert">
                    <a:fgClr>
                      <a:schemeClr val="tx1"/>
                    </a:fgClr>
                    <a:bgClr>
                      <a:schemeClr val="bg1"/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Graficas!$V$5:$V$15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Graficas!$W$5:$W$15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Graficas!$T$53:$T$63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Graficas!$X$5:$X$15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64-439B-A228-500C3525B084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0"/>
          <c:order val="4"/>
          <c:tx>
            <c:strRef>
              <c:f>Graficas!$AB$4</c:f>
              <c:strCache>
                <c:ptCount val="1"/>
                <c:pt idx="0">
                  <c:v>Auxiliar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Graficas!$AC$5:$AC$7</c:f>
              <c:strCache>
                <c:ptCount val="3"/>
                <c:pt idx="0">
                  <c:v>1 Loop</c:v>
                </c:pt>
                <c:pt idx="1">
                  <c:v>2 Loops Horizontal</c:v>
                </c:pt>
                <c:pt idx="2">
                  <c:v>2 Loops Vertical</c:v>
                </c:pt>
              </c:strCache>
            </c:strRef>
          </c:cat>
          <c:val>
            <c:numRef>
              <c:f>Graficas!$AB$5:$AB$7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2-4F37-9DBF-7DF2EC30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771435583"/>
        <c:axId val="1771434751"/>
      </c:barChart>
      <c:catAx>
        <c:axId val="161275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rgbClr val="000000"/>
                    </a:solidFill>
                    <a:effectLst/>
                  </a:rPr>
                  <a:t>Dye Concentration [mg/L]</a:t>
                </a:r>
                <a:endParaRPr lang="es-CO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671"/>
        <c:crosses val="autoZero"/>
        <c:auto val="1"/>
        <c:lblAlgn val="ctr"/>
        <c:lblOffset val="0"/>
        <c:noMultiLvlLbl val="0"/>
      </c:catAx>
      <c:valAx>
        <c:axId val="1612758671"/>
        <c:scaling>
          <c:orientation val="minMax"/>
          <c:max val="119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300" b="1" i="0" baseline="0">
                    <a:effectLst/>
                  </a:rPr>
                  <a:t>Dye Removal [%]</a:t>
                </a:r>
                <a:endParaRPr lang="en-US" sz="13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66666513560825E-2"/>
              <c:y val="0.3089890396866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255"/>
        <c:crosses val="autoZero"/>
        <c:crossBetween val="between"/>
        <c:majorUnit val="20"/>
        <c:minorUnit val="10"/>
      </c:valAx>
      <c:valAx>
        <c:axId val="177143475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71435583"/>
        <c:crosses val="max"/>
        <c:crossBetween val="between"/>
      </c:valAx>
      <c:catAx>
        <c:axId val="177143558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1434751"/>
        <c:crosses val="max"/>
        <c:auto val="1"/>
        <c:lblAlgn val="ctr"/>
        <c:lblOffset val="0"/>
        <c:noMultiLvlLbl val="0"/>
      </c:catAx>
      <c:spPr>
        <a:noFill/>
        <a:ln w="9525">
          <a:solidFill>
            <a:schemeClr val="bg1"/>
          </a:solidFill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9.7424134196307868E-2"/>
          <c:y val="0.10050251256281408"/>
          <c:w val="0.7086201169789873"/>
          <c:h val="7.825663751830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/>
              <a:t>H)</a:t>
            </a:r>
          </a:p>
        </c:rich>
      </c:tx>
      <c:layout>
        <c:manualLayout>
          <c:xMode val="edge"/>
          <c:yMode val="edge"/>
          <c:x val="2.3071424246077193E-2"/>
          <c:y val="0.875015885021534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W No Magnetite</c:v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Graficas!$Y$141:$Y$143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Graficas!$Z$141:$Z$143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Graficas!$T$141:$T$143</c:f>
              <c:strCache>
                <c:ptCount val="3"/>
                <c:pt idx="0">
                  <c:v>1st Treatment</c:v>
                </c:pt>
                <c:pt idx="1">
                  <c:v>2nd Treatment</c:v>
                </c:pt>
                <c:pt idx="2">
                  <c:v>3rd Treatment</c:v>
                </c:pt>
              </c:strCache>
            </c:strRef>
          </c:cat>
          <c:val>
            <c:numRef>
              <c:f>Graficas!$X$141:$X$143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3-4C5D-81E4-37621416C04F}"/>
            </c:ext>
          </c:extLst>
        </c:ser>
        <c:ser>
          <c:idx val="3"/>
          <c:order val="2"/>
          <c:tx>
            <c:v>W +Lac-Magnetite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Graficas!$Y$145:$Y$147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Graficas!$Z$145:$Z$147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Graficas!$T$141:$T$143</c:f>
              <c:strCache>
                <c:ptCount val="3"/>
                <c:pt idx="0">
                  <c:v>1st Treatment</c:v>
                </c:pt>
                <c:pt idx="1">
                  <c:v>2nd Treatment</c:v>
                </c:pt>
                <c:pt idx="2">
                  <c:v>3rd Treatment</c:v>
                </c:pt>
              </c:strCache>
            </c:strRef>
          </c:cat>
          <c:val>
            <c:numRef>
              <c:f>Graficas!$X$145:$X$147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3-4C5D-81E4-37621416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12758255"/>
        <c:axId val="1612758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W T0</c:v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Graficas!$V$65:$V$75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Graficas!$W$65:$W$75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Graficas!$T$141:$T$143</c15:sqref>
                        </c15:formulaRef>
                      </c:ext>
                    </c:extLst>
                    <c:strCache>
                      <c:ptCount val="3"/>
                      <c:pt idx="0">
                        <c:v>1st Treatment</c:v>
                      </c:pt>
                      <c:pt idx="1">
                        <c:v>2nd Treatment</c:v>
                      </c:pt>
                      <c:pt idx="2">
                        <c:v>3rd Treatment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Graficas!$X$137:$X$139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923-4C5D-81E4-37621416C04F}"/>
                  </c:ext>
                </c:extLst>
              </c15:ser>
            </c15:filteredBarSeries>
          </c:ext>
        </c:extLst>
      </c:barChart>
      <c:catAx>
        <c:axId val="161275825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671"/>
        <c:crosses val="autoZero"/>
        <c:auto val="1"/>
        <c:lblAlgn val="ctr"/>
        <c:lblOffset val="100"/>
        <c:noMultiLvlLbl val="0"/>
      </c:catAx>
      <c:valAx>
        <c:axId val="1612758671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Removal [%]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255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/>
              <a:t>G)</a:t>
            </a:r>
          </a:p>
        </c:rich>
      </c:tx>
      <c:layout>
        <c:manualLayout>
          <c:xMode val="edge"/>
          <c:yMode val="edge"/>
          <c:x val="2.3071424246077193E-2"/>
          <c:y val="0.875015885021534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W No Magnetite</c:v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Graficas!$V$141:$V$143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Graficas!$W$141:$W$143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Graficas!$T$141:$T$143</c:f>
              <c:strCache>
                <c:ptCount val="3"/>
                <c:pt idx="0">
                  <c:v>1st Treatment</c:v>
                </c:pt>
                <c:pt idx="1">
                  <c:v>2nd Treatment</c:v>
                </c:pt>
                <c:pt idx="2">
                  <c:v>3rd Treatment</c:v>
                </c:pt>
              </c:strCache>
            </c:strRef>
          </c:cat>
          <c:val>
            <c:numRef>
              <c:f>Graficas!$U$141:$U$143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F-484D-85BF-7EADD570DF7C}"/>
            </c:ext>
          </c:extLst>
        </c:ser>
        <c:ser>
          <c:idx val="3"/>
          <c:order val="2"/>
          <c:tx>
            <c:v>W +Lac-Magnetite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Graficas!$V$145:$V$147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Graficas!$W$145:$W$147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Graficas!$T$141:$T$143</c:f>
              <c:strCache>
                <c:ptCount val="3"/>
                <c:pt idx="0">
                  <c:v>1st Treatment</c:v>
                </c:pt>
                <c:pt idx="1">
                  <c:v>2nd Treatment</c:v>
                </c:pt>
                <c:pt idx="2">
                  <c:v>3rd Treatment</c:v>
                </c:pt>
              </c:strCache>
            </c:strRef>
          </c:cat>
          <c:val>
            <c:numRef>
              <c:f>Graficas!$U$145:$U$147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F-484D-85BF-7EADD570D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12758255"/>
        <c:axId val="1612758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W T0</c:v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Graficas!$V$65:$V$75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Graficas!$W$65:$W$75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Graficas!$T$141:$T$143</c15:sqref>
                        </c15:formulaRef>
                      </c:ext>
                    </c:extLst>
                    <c:strCache>
                      <c:ptCount val="3"/>
                      <c:pt idx="0">
                        <c:v>1st Treatment</c:v>
                      </c:pt>
                      <c:pt idx="1">
                        <c:v>2nd Treatment</c:v>
                      </c:pt>
                      <c:pt idx="2">
                        <c:v>3rd Treatment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Graficas!$U$137:$U$139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9FF-484D-85BF-7EADD570DF7C}"/>
                  </c:ext>
                </c:extLst>
              </c15:ser>
            </c15:filteredBarSeries>
          </c:ext>
        </c:extLst>
      </c:barChart>
      <c:catAx>
        <c:axId val="161275825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671"/>
        <c:crosses val="autoZero"/>
        <c:auto val="1"/>
        <c:lblAlgn val="ctr"/>
        <c:lblOffset val="100"/>
        <c:noMultiLvlLbl val="0"/>
      </c:catAx>
      <c:valAx>
        <c:axId val="1612758671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Removal [%]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255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B)</a:t>
            </a:r>
          </a:p>
        </c:rich>
      </c:tx>
      <c:layout>
        <c:manualLayout>
          <c:xMode val="edge"/>
          <c:yMode val="edge"/>
          <c:x val="1.8518515818239164E-3"/>
          <c:y val="4.8280839895013129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8695440847672"/>
          <c:y val="9.5826771653543308E-2"/>
          <c:w val="0.80007971225818997"/>
          <c:h val="0.7442672099991875"/>
        </c:manualLayout>
      </c:layout>
      <c:barChart>
        <c:barDir val="col"/>
        <c:grouping val="clustered"/>
        <c:varyColors val="0"/>
        <c:ser>
          <c:idx val="4"/>
          <c:order val="1"/>
          <c:tx>
            <c:v>AW No Magnetite</c:v>
          </c:tx>
          <c:spPr>
            <a:pattFill prst="pct5">
              <a:fgClr>
                <a:sysClr val="windowText" lastClr="000000">
                  <a:lumMod val="50000"/>
                  <a:lumOff val="50000"/>
                </a:sysClr>
              </a:fgClr>
              <a:bgClr>
                <a:sysClr val="window" lastClr="FFFFFF"/>
              </a:bgClr>
            </a:pattFill>
            <a:ln w="635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Graficas!$Y$129:$Y$131</c:f>
                <c:numCache>
                  <c:formatCode>General</c:formatCode>
                  <c:ptCount val="3"/>
                  <c:pt idx="0">
                    <c:v>2.1613599568267667</c:v>
                  </c:pt>
                  <c:pt idx="1">
                    <c:v>1.2029563625782584</c:v>
                  </c:pt>
                  <c:pt idx="2">
                    <c:v>1.6013152087821143</c:v>
                  </c:pt>
                </c:numCache>
              </c:numRef>
            </c:plus>
            <c:minus>
              <c:numRef>
                <c:f>Graficas!$Z$129:$Z$131</c:f>
                <c:numCache>
                  <c:formatCode>General</c:formatCode>
                  <c:ptCount val="3"/>
                  <c:pt idx="0">
                    <c:v>3.1246627091203112</c:v>
                  </c:pt>
                  <c:pt idx="1">
                    <c:v>2.1003861815494407</c:v>
                  </c:pt>
                  <c:pt idx="2">
                    <c:v>1.3743264761794216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Graficas!$X$129:$X$131</c:f>
              <c:numCache>
                <c:formatCode>0.00</c:formatCode>
                <c:ptCount val="3"/>
                <c:pt idx="0">
                  <c:v>6.7409606044252612</c:v>
                </c:pt>
                <c:pt idx="1">
                  <c:v>-6.4034359488471928</c:v>
                </c:pt>
                <c:pt idx="2">
                  <c:v>-20.155962045260434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4-439B-A228-500C3525B084}"/>
            </c:ext>
          </c:extLst>
        </c:ser>
        <c:ser>
          <c:idx val="0"/>
          <c:order val="2"/>
          <c:tx>
            <c:v>AW +Lac-Magnetite</c:v>
          </c:tx>
          <c:spPr>
            <a:solidFill>
              <a:srgbClr val="E7E6E6">
                <a:lumMod val="50000"/>
              </a:srgbClr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Graficas!$Y$133:$Y$135</c:f>
                <c:numCache>
                  <c:formatCode>General</c:formatCode>
                  <c:ptCount val="3"/>
                  <c:pt idx="0">
                    <c:v>22.894765245547667</c:v>
                  </c:pt>
                  <c:pt idx="1">
                    <c:v>1.7852847320173337</c:v>
                  </c:pt>
                  <c:pt idx="2">
                    <c:v>8.427974783063652</c:v>
                  </c:pt>
                </c:numCache>
              </c:numRef>
            </c:plus>
            <c:minus>
              <c:numRef>
                <c:f>Graficas!$Z$133:$Z$135</c:f>
                <c:numCache>
                  <c:formatCode>General</c:formatCode>
                  <c:ptCount val="3"/>
                  <c:pt idx="0">
                    <c:v>16.99082568807334</c:v>
                  </c:pt>
                  <c:pt idx="1">
                    <c:v>2.7636660283545278</c:v>
                  </c:pt>
                  <c:pt idx="2">
                    <c:v>10.285316284625379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Graficas!$X$133:$X$135</c:f>
              <c:numCache>
                <c:formatCode>0.00</c:formatCode>
                <c:ptCount val="3"/>
                <c:pt idx="0">
                  <c:v>77.10523475445234</c:v>
                </c:pt>
                <c:pt idx="1">
                  <c:v>39.422934254232885</c:v>
                </c:pt>
                <c:pt idx="2">
                  <c:v>61.040492657807143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6-42DF-A204-7F6CE6A3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758255"/>
        <c:axId val="1612758671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AW T0</c:v>
                </c:tx>
                <c:spPr>
                  <a:pattFill prst="pct5">
                    <a:fgClr>
                      <a:sysClr val="windowText" lastClr="000000">
                        <a:lumMod val="50000"/>
                        <a:lumOff val="50000"/>
                      </a:sysClr>
                    </a:fgClr>
                    <a:bgClr>
                      <a:sysClr val="window" lastClr="FFFFFF"/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Graficas!$V$65:$V$75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Graficas!$W$65:$W$75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Graficas!$T$53:$T$63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Graficas!$X$125:$X$127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25.726722330158552</c:v>
                      </c:pt>
                      <c:pt idx="1">
                        <c:v>25.767355669829513</c:v>
                      </c:pt>
                      <c:pt idx="2">
                        <c:v>25.798910133596877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E64-439B-A228-500C3525B084}"/>
                  </c:ext>
                </c:extLst>
              </c15:ser>
            </c15:filteredBarSeries>
          </c:ext>
        </c:extLst>
      </c:barChart>
      <c:catAx>
        <c:axId val="161275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rgbClr val="000000"/>
                    </a:solidFill>
                    <a:effectLst/>
                  </a:rPr>
                  <a:t>Dye Concentration [mg/L]</a:t>
                </a:r>
                <a:endParaRPr lang="es-CO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6350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671"/>
        <c:crosses val="autoZero"/>
        <c:auto val="1"/>
        <c:lblAlgn val="ctr"/>
        <c:lblOffset val="0"/>
        <c:noMultiLvlLbl val="0"/>
      </c:catAx>
      <c:valAx>
        <c:axId val="1612758671"/>
        <c:scaling>
          <c:orientation val="minMax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300" b="1" i="0" u="none" strike="noStrike" baseline="0">
                    <a:effectLst/>
                  </a:rPr>
                  <a:t>Oxidized Phenol </a:t>
                </a:r>
                <a:r>
                  <a:rPr lang="en-US"/>
                  <a:t>[%]</a:t>
                </a:r>
              </a:p>
            </c:rich>
          </c:tx>
          <c:layout>
            <c:manualLayout>
              <c:xMode val="edge"/>
              <c:yMode val="edge"/>
              <c:x val="2.4074074074074067E-3"/>
              <c:y val="0.20378474219052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6350"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255"/>
        <c:crosses val="autoZero"/>
        <c:crossBetween val="between"/>
        <c:majorUnit val="25"/>
        <c:minorUnit val="25"/>
      </c:valAx>
      <c:spPr>
        <a:noFill/>
        <a:ln w="9525"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0.16267227372831855"/>
          <c:y val="1.0531616873626451E-2"/>
          <c:w val="0.83732748921147915"/>
          <c:h val="7.825663751830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A)</a:t>
            </a:r>
          </a:p>
        </c:rich>
      </c:tx>
      <c:layout>
        <c:manualLayout>
          <c:xMode val="edge"/>
          <c:yMode val="edge"/>
          <c:x val="1.8518515818239164E-3"/>
          <c:y val="4.8280839895013129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56457896241396"/>
          <c:y val="9.5826771653543308E-2"/>
          <c:w val="0.80310198788989129"/>
          <c:h val="0.74028626345586102"/>
        </c:manualLayout>
      </c:layout>
      <c:barChart>
        <c:barDir val="col"/>
        <c:grouping val="clustered"/>
        <c:varyColors val="0"/>
        <c:ser>
          <c:idx val="3"/>
          <c:order val="1"/>
          <c:tx>
            <c:v>AW No Magnetite</c:v>
          </c:tx>
          <c:spPr>
            <a:pattFill prst="pct5">
              <a:fgClr>
                <a:sysClr val="windowText" lastClr="000000">
                  <a:lumMod val="50000"/>
                  <a:lumOff val="50000"/>
                </a:sysClr>
              </a:fgClr>
              <a:bgClr>
                <a:sysClr val="window" lastClr="FFFFFF"/>
              </a:bgClr>
            </a:pattFill>
            <a:ln w="635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Graficas!$V$129:$V$131</c:f>
                <c:numCache>
                  <c:formatCode>General</c:formatCode>
                  <c:ptCount val="3"/>
                  <c:pt idx="0">
                    <c:v>1.078066914498141</c:v>
                  </c:pt>
                  <c:pt idx="1">
                    <c:v>0.68350886929270105</c:v>
                  </c:pt>
                  <c:pt idx="2">
                    <c:v>0.3817871001003989</c:v>
                  </c:pt>
                </c:numCache>
              </c:numRef>
            </c:plus>
            <c:minus>
              <c:numRef>
                <c:f>Graficas!$W$129:$W$131</c:f>
                <c:numCache>
                  <c:formatCode>General</c:formatCode>
                  <c:ptCount val="3"/>
                  <c:pt idx="0">
                    <c:v>1.8215613382899625</c:v>
                  </c:pt>
                  <c:pt idx="1">
                    <c:v>0.79287028837953377</c:v>
                  </c:pt>
                  <c:pt idx="2">
                    <c:v>0.3817871001003989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Graficas!$U$129:$U$131</c:f>
              <c:numCache>
                <c:formatCode>0.00</c:formatCode>
                <c:ptCount val="3"/>
                <c:pt idx="0">
                  <c:v>2.4535315985130088</c:v>
                </c:pt>
                <c:pt idx="1">
                  <c:v>-3.3628636369200895</c:v>
                </c:pt>
                <c:pt idx="2">
                  <c:v>-7.6175616639079609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4-439B-A228-500C3525B084}"/>
            </c:ext>
          </c:extLst>
        </c:ser>
        <c:ser>
          <c:idx val="4"/>
          <c:order val="2"/>
          <c:tx>
            <c:v>AW +Lac-Magnetite</c:v>
          </c:tx>
          <c:spPr>
            <a:solidFill>
              <a:srgbClr val="E7E6E6">
                <a:lumMod val="50000"/>
              </a:srgbClr>
            </a:solidFill>
            <a:ln w="635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Graficas!$V$133:$V$135</c:f>
                <c:numCache>
                  <c:formatCode>General</c:formatCode>
                  <c:ptCount val="3"/>
                  <c:pt idx="0">
                    <c:v>20.111524163568774</c:v>
                  </c:pt>
                  <c:pt idx="1">
                    <c:v>0.8475509979229523</c:v>
                  </c:pt>
                  <c:pt idx="2">
                    <c:v>3.0906574770032282</c:v>
                  </c:pt>
                </c:numCache>
              </c:numRef>
            </c:plus>
            <c:minus>
              <c:numRef>
                <c:f>Graficas!$W$133:$W$135</c:f>
                <c:numCache>
                  <c:formatCode>General</c:formatCode>
                  <c:ptCount val="3"/>
                  <c:pt idx="0">
                    <c:v>14.014869888475856</c:v>
                  </c:pt>
                  <c:pt idx="1">
                    <c:v>1.2849966742702779</c:v>
                  </c:pt>
                  <c:pt idx="2">
                    <c:v>4.54508452500475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Graficas!$U$133:$U$135</c:f>
              <c:numCache>
                <c:formatCode>0.00</c:formatCode>
                <c:ptCount val="3"/>
                <c:pt idx="0">
                  <c:v>79.888475836431226</c:v>
                </c:pt>
                <c:pt idx="1">
                  <c:v>36.089268298654602</c:v>
                </c:pt>
                <c:pt idx="2">
                  <c:v>48.359699346050519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4-439B-A228-500C3525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758255"/>
        <c:axId val="1612758671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AW T0</c:v>
                </c:tx>
                <c:spPr>
                  <a:pattFill prst="dashVert">
                    <a:fgClr>
                      <a:sysClr val="windowText" lastClr="000000"/>
                    </a:fgClr>
                    <a:bgClr>
                      <a:sysClr val="window" lastClr="FFFFFF"/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Graficas!$V$65:$V$75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Graficas!$W$65:$W$75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Graficas!$T$53:$T$63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Graficas!$U$125:$U$127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7.3455774980076756</c:v>
                      </c:pt>
                      <c:pt idx="1">
                        <c:v>9.795029356736908</c:v>
                      </c:pt>
                      <c:pt idx="2">
                        <c:v>12.076520498012618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64-439B-A228-500C3525B084}"/>
                  </c:ext>
                </c:extLst>
              </c15:ser>
            </c15:filteredBarSeries>
          </c:ext>
        </c:extLst>
      </c:barChart>
      <c:catAx>
        <c:axId val="161275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rgbClr val="000000"/>
                    </a:solidFill>
                    <a:effectLst/>
                  </a:rPr>
                  <a:t>Dye Concentration [mg/L]</a:t>
                </a:r>
                <a:endParaRPr lang="es-CO" sz="13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6350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671"/>
        <c:crosses val="autoZero"/>
        <c:auto val="1"/>
        <c:lblAlgn val="ctr"/>
        <c:lblOffset val="0"/>
        <c:noMultiLvlLbl val="0"/>
      </c:catAx>
      <c:valAx>
        <c:axId val="1612758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baseline="0"/>
                  <a:t>Oxidized Phenol [%]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5.5080555038972447E-3"/>
              <c:y val="0.19995898257713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6350"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255"/>
        <c:crosses val="autoZero"/>
        <c:crossBetween val="between"/>
        <c:minorUnit val="25"/>
      </c:valAx>
      <c:spPr>
        <a:noFill/>
        <a:ln w="9525">
          <a:solidFill>
            <a:schemeClr val="bg1"/>
          </a:solidFill>
        </a:ln>
        <a:effectLst/>
      </c:spPr>
    </c:plotArea>
    <c:legend>
      <c:legendPos val="t"/>
      <c:layout>
        <c:manualLayout>
          <c:xMode val="edge"/>
          <c:yMode val="edge"/>
          <c:x val="0.16267227372831855"/>
          <c:y val="1.0531616873626451E-2"/>
          <c:w val="0.83732748921147915"/>
          <c:h val="7.825663751830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/>
              <a:t>C)</a:t>
            </a:r>
          </a:p>
        </c:rich>
      </c:tx>
      <c:layout>
        <c:manualLayout>
          <c:xMode val="edge"/>
          <c:yMode val="edge"/>
          <c:x val="1.8518515818239164E-3"/>
          <c:y val="4.8280839895013129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208524513317"/>
          <c:y val="9.5826771653543308E-2"/>
          <c:w val="0.87734581662128386"/>
          <c:h val="0.77259133858267715"/>
        </c:manualLayout>
      </c:layout>
      <c:barChart>
        <c:barDir val="col"/>
        <c:grouping val="clustered"/>
        <c:varyColors val="0"/>
        <c:ser>
          <c:idx val="3"/>
          <c:order val="1"/>
          <c:tx>
            <c:v>BG No Magnetite</c:v>
          </c:tx>
          <c:spPr>
            <a:pattFill prst="pct5">
              <a:fgClr>
                <a:sysClr val="windowText" lastClr="000000">
                  <a:lumMod val="50000"/>
                  <a:lumOff val="50000"/>
                </a:sysClr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Graficas!$V$77:$V$87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Graficas!$W$65:$W$75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Graficas!$U$77:$U$87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4-439B-A228-500C3525B084}"/>
            </c:ext>
          </c:extLst>
        </c:ser>
        <c:ser>
          <c:idx val="4"/>
          <c:order val="2"/>
          <c:tx>
            <c:v>BG + Magnetite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Graficas!$V$101:$V$111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Graficas!$W$101:$W$111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Graficas!$U$101:$U$111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4-439B-A228-500C3525B084}"/>
            </c:ext>
          </c:extLst>
        </c:ser>
        <c:ser>
          <c:idx val="0"/>
          <c:order val="3"/>
          <c:tx>
            <c:v>BG +Lac-Magnetite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Graficas!$V$113:$V$123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Graficas!$W$113:$W$123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Graficas!$U$113:$U$123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2-4F37-9DBF-7DF2EC304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612758255"/>
        <c:axId val="1612758671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BG T0</c:v>
                </c:tx>
                <c:spPr>
                  <a:pattFill prst="dashVert">
                    <a:fgClr>
                      <a:sysClr val="windowText" lastClr="000000"/>
                    </a:fgClr>
                    <a:bgClr>
                      <a:sysClr val="window" lastClr="FFFFFF"/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Graficas!$V$65:$V$75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Graficas!$W$65:$W$75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Graficas!$T$53:$T$63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Graficas!$U$65:$U$75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E64-439B-A228-500C3525B084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4"/>
          <c:tx>
            <c:strRef>
              <c:f>Graficas!$AB$4</c:f>
              <c:strCache>
                <c:ptCount val="1"/>
                <c:pt idx="0">
                  <c:v>Auxiliar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Graficas!$AC$5:$AC$7</c:f>
              <c:strCache>
                <c:ptCount val="3"/>
                <c:pt idx="0">
                  <c:v>1 Loop</c:v>
                </c:pt>
                <c:pt idx="1">
                  <c:v>2 Loops Horizontal</c:v>
                </c:pt>
                <c:pt idx="2">
                  <c:v>2 Loops Vertical</c:v>
                </c:pt>
              </c:strCache>
            </c:strRef>
          </c:cat>
          <c:val>
            <c:numRef>
              <c:f>Graficas!$AB$5:$AB$7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5A-4981-9847-C8DEE3B5A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771435583"/>
        <c:axId val="1771434751"/>
      </c:barChart>
      <c:catAx>
        <c:axId val="161275825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671"/>
        <c:crosses val="autoZero"/>
        <c:auto val="1"/>
        <c:lblAlgn val="ctr"/>
        <c:lblOffset val="0"/>
        <c:noMultiLvlLbl val="0"/>
      </c:catAx>
      <c:valAx>
        <c:axId val="1612758671"/>
        <c:scaling>
          <c:orientation val="minMax"/>
          <c:max val="119"/>
          <c:min val="-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300" b="1" i="0" baseline="0">
                    <a:effectLst/>
                  </a:rPr>
                  <a:t>Dye Removal [%]</a:t>
                </a:r>
                <a:endParaRPr lang="en-US" sz="13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66666513560825E-2"/>
              <c:y val="0.2990663430593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3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255"/>
        <c:crosses val="autoZero"/>
        <c:crossBetween val="between"/>
        <c:majorUnit val="20"/>
        <c:minorUnit val="10"/>
      </c:valAx>
      <c:valAx>
        <c:axId val="177143475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71435583"/>
        <c:crosses val="max"/>
        <c:crossBetween val="between"/>
      </c:valAx>
      <c:catAx>
        <c:axId val="177143558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1434751"/>
        <c:crosses val="max"/>
        <c:auto val="1"/>
        <c:lblAlgn val="ctr"/>
        <c:lblOffset val="0"/>
        <c:noMultiLvlLbl val="0"/>
      </c:catAx>
      <c:spPr>
        <a:noFill/>
        <a:ln w="9525">
          <a:solidFill>
            <a:schemeClr val="bg1"/>
          </a:solidFill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9.7119278593270519E-2"/>
          <c:y val="9.9228233531694299E-2"/>
          <c:w val="0.7083934765887826"/>
          <c:h val="7.72644156355568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US" b="1"/>
              <a:t>D)</a:t>
            </a:r>
          </a:p>
        </c:rich>
      </c:tx>
      <c:layout>
        <c:manualLayout>
          <c:xMode val="edge"/>
          <c:yMode val="edge"/>
          <c:x val="8.4922705610570855E-4"/>
          <c:y val="5.4990442318533462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BG No Magnetite</c:v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Graficas!$V$77:$V$87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Graficas!$W$65:$W$75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Graficas!$X$77:$X$87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3-4C36-B164-7E1D1D686EC5}"/>
            </c:ext>
          </c:extLst>
        </c:ser>
        <c:ser>
          <c:idx val="2"/>
          <c:order val="2"/>
          <c:tx>
            <c:v>BG + Magnetite</c:v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Graficas!$V$101:$V$111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Graficas!$W$101:$W$111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Graficas!$X$101:$X$111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3-4C36-B164-7E1D1D686EC5}"/>
            </c:ext>
          </c:extLst>
        </c:ser>
        <c:ser>
          <c:idx val="3"/>
          <c:order val="3"/>
          <c:tx>
            <c:v>BG +Lac-Magnetite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Graficas!$V$113:$V$123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Graficas!$W$113:$W$123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Graficas!$T$53:$T$63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</c:numCache>
            </c:numRef>
          </c:cat>
          <c:val>
            <c:numRef>
              <c:f>Graficas!$X$113:$X$123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3-4C36-B164-7E1D1D68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12758255"/>
        <c:axId val="1612758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BG T0</c:v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Graficas!$V$65:$V$75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Graficas!$W$65:$W$75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8">
                          <c:v>0</c:v>
                        </c:pt>
                        <c:pt idx="9">
                          <c:v>0</c:v>
                        </c:pt>
                        <c:pt idx="10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Graficas!$T$53:$T$63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Graficas!$X$65:$X$75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23-4C36-B164-7E1D1D686EC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Graficas!$AB$4</c:f>
              <c:strCache>
                <c:ptCount val="1"/>
                <c:pt idx="0">
                  <c:v>Auxiliar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Graficas!$AC$5:$AC$7</c:f>
              <c:strCache>
                <c:ptCount val="3"/>
                <c:pt idx="0">
                  <c:v>1 Loop</c:v>
                </c:pt>
                <c:pt idx="1">
                  <c:v>2 Loops Horizontal</c:v>
                </c:pt>
                <c:pt idx="2">
                  <c:v>2 Loops Vertical</c:v>
                </c:pt>
              </c:strCache>
            </c:strRef>
          </c:cat>
          <c:val>
            <c:numRef>
              <c:f>Graficas!$AB$5:$AB$7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3-4C36-B164-7E1D1D68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435583"/>
        <c:axId val="1771434751"/>
      </c:lineChart>
      <c:catAx>
        <c:axId val="161275825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671"/>
        <c:crosses val="autoZero"/>
        <c:auto val="1"/>
        <c:lblAlgn val="ctr"/>
        <c:lblOffset val="100"/>
        <c:noMultiLvlLbl val="0"/>
      </c:catAx>
      <c:valAx>
        <c:axId val="1612758671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Dye Removal [%]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612758255"/>
        <c:crosses val="autoZero"/>
        <c:crossBetween val="between"/>
        <c:majorUnit val="10"/>
        <c:minorUnit val="5"/>
      </c:valAx>
      <c:valAx>
        <c:axId val="177143475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71435583"/>
        <c:crosses val="max"/>
        <c:crossBetween val="between"/>
      </c:valAx>
      <c:catAx>
        <c:axId val="1771435583"/>
        <c:scaling>
          <c:orientation val="minMax"/>
        </c:scaling>
        <c:delete val="0"/>
        <c:axPos val="t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1434751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1</xdr:colOff>
      <xdr:row>23</xdr:row>
      <xdr:rowOff>9525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60DD83F-4F5C-4A81-8899-1FF7738DC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1</xdr:colOff>
      <xdr:row>45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B709EB3-ECCB-474E-9613-F768D842C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4</xdr:col>
      <xdr:colOff>628650</xdr:colOff>
      <xdr:row>165</xdr:row>
      <xdr:rowOff>8105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4BA3BAE-B5F8-4168-BF22-50FDC68A5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129</xdr:row>
      <xdr:rowOff>0</xdr:rowOff>
    </xdr:from>
    <xdr:to>
      <xdr:col>4</xdr:col>
      <xdr:colOff>628650</xdr:colOff>
      <xdr:row>146</xdr:row>
      <xdr:rowOff>8105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D56BAB4-4F9C-44B3-A788-DC61C9ED7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5</xdr:col>
      <xdr:colOff>304800</xdr:colOff>
      <xdr:row>127</xdr:row>
      <xdr:rowOff>8105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55F361E-5784-4D29-AE08-9224CDE48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</xdr:colOff>
      <xdr:row>91</xdr:row>
      <xdr:rowOff>0</xdr:rowOff>
    </xdr:from>
    <xdr:to>
      <xdr:col>5</xdr:col>
      <xdr:colOff>314325</xdr:colOff>
      <xdr:row>108</xdr:row>
      <xdr:rowOff>27155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AEEED6CC-4498-43DF-B794-B5B46FE83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10</xdr:col>
      <xdr:colOff>1</xdr:colOff>
      <xdr:row>67</xdr:row>
      <xdr:rowOff>10583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36B2FB86-A53A-4B29-A37E-4E8E12556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10</xdr:col>
      <xdr:colOff>1</xdr:colOff>
      <xdr:row>89</xdr:row>
      <xdr:rowOff>21167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78A17A26-A553-4D8F-AF54-AAD86A353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5"/>
  <sheetViews>
    <sheetView zoomScale="90" zoomScaleNormal="90" workbookViewId="0">
      <pane xSplit="3" ySplit="2" topLeftCell="R105" activePane="bottomRight" state="frozen"/>
      <selection pane="topRight" activeCell="C1" sqref="C1"/>
      <selection pane="bottomLeft" activeCell="A3" sqref="A3"/>
      <selection pane="bottomRight" activeCell="AA122" sqref="AA122"/>
    </sheetView>
  </sheetViews>
  <sheetFormatPr defaultColWidth="10.90625" defaultRowHeight="14.5" x14ac:dyDescent="0.35"/>
  <cols>
    <col min="1" max="1" width="18.26953125" style="4" bestFit="1" customWidth="1"/>
    <col min="2" max="3" width="3" style="4" bestFit="1" customWidth="1"/>
    <col min="4" max="4" width="4.7265625" style="22" customWidth="1"/>
    <col min="5" max="5" width="18.453125" bestFit="1" customWidth="1"/>
    <col min="6" max="6" width="4.7265625" customWidth="1"/>
    <col min="7" max="7" width="18.54296875" bestFit="1" customWidth="1"/>
    <col min="8" max="8" width="8.1796875" style="21" bestFit="1" customWidth="1"/>
    <col min="9" max="9" width="16.81640625" style="27" customWidth="1"/>
    <col min="10" max="10" width="4.7265625" customWidth="1"/>
    <col min="11" max="11" width="11.1796875" customWidth="1"/>
    <col min="12" max="14" width="11.453125" style="73"/>
    <col min="15" max="15" width="12.1796875" style="73" bestFit="1" customWidth="1"/>
    <col min="16" max="18" width="11.453125" style="73"/>
    <col min="19" max="19" width="12" style="73" bestFit="1" customWidth="1"/>
    <col min="20" max="21" width="11.453125" style="73"/>
    <col min="22" max="31" width="11.453125" style="81" customWidth="1"/>
  </cols>
  <sheetData>
    <row r="1" spans="1:31" ht="14.25" customHeight="1" x14ac:dyDescent="0.35">
      <c r="A1" s="186" t="s">
        <v>107</v>
      </c>
      <c r="B1" s="186" t="s">
        <v>187</v>
      </c>
      <c r="C1" s="186" t="s">
        <v>27</v>
      </c>
      <c r="D1" s="170" t="s">
        <v>106</v>
      </c>
      <c r="E1" s="170"/>
      <c r="F1" s="170" t="s">
        <v>108</v>
      </c>
      <c r="G1" s="170"/>
      <c r="H1" s="170" t="s">
        <v>0</v>
      </c>
      <c r="I1" s="170"/>
      <c r="J1" s="177" t="s">
        <v>109</v>
      </c>
      <c r="K1" s="178"/>
      <c r="L1" s="180" t="s">
        <v>66</v>
      </c>
      <c r="M1" s="181"/>
      <c r="N1" s="181"/>
      <c r="O1" s="181"/>
      <c r="P1" s="181"/>
      <c r="Q1" s="181"/>
      <c r="R1" s="181"/>
      <c r="S1" s="181"/>
      <c r="T1" s="181"/>
      <c r="U1" s="182"/>
      <c r="V1" s="174" t="s">
        <v>105</v>
      </c>
      <c r="W1" s="175"/>
      <c r="X1" s="175"/>
      <c r="Y1" s="175"/>
      <c r="Z1" s="175"/>
      <c r="AA1" s="175"/>
      <c r="AB1" s="175"/>
      <c r="AC1" s="175"/>
      <c r="AD1" s="175"/>
      <c r="AE1" s="175"/>
    </row>
    <row r="2" spans="1:31" s="1" customFormat="1" ht="21" x14ac:dyDescent="0.35">
      <c r="A2" s="186"/>
      <c r="B2" s="186"/>
      <c r="C2" s="186"/>
      <c r="D2" s="170"/>
      <c r="E2" s="170"/>
      <c r="F2" s="170"/>
      <c r="G2" s="170"/>
      <c r="H2" s="170"/>
      <c r="I2" s="170"/>
      <c r="J2" s="177"/>
      <c r="K2" s="178"/>
      <c r="L2" s="86" t="s">
        <v>164</v>
      </c>
      <c r="M2" s="87" t="s">
        <v>165</v>
      </c>
      <c r="N2" s="87" t="s">
        <v>166</v>
      </c>
      <c r="O2" s="87" t="s">
        <v>99</v>
      </c>
      <c r="P2" s="68" t="s">
        <v>172</v>
      </c>
      <c r="Q2" s="68" t="s">
        <v>173</v>
      </c>
      <c r="R2" s="68" t="s">
        <v>174</v>
      </c>
      <c r="S2" s="68" t="s">
        <v>163</v>
      </c>
      <c r="T2" s="68" t="s">
        <v>167</v>
      </c>
      <c r="U2" s="69" t="s">
        <v>171</v>
      </c>
      <c r="V2" s="82" t="s">
        <v>102</v>
      </c>
      <c r="W2" s="75" t="s">
        <v>103</v>
      </c>
      <c r="X2" s="75" t="s">
        <v>104</v>
      </c>
      <c r="Y2" s="75" t="s">
        <v>170</v>
      </c>
      <c r="Z2" s="83" t="s">
        <v>160</v>
      </c>
      <c r="AA2" s="83" t="s">
        <v>161</v>
      </c>
      <c r="AB2" s="83" t="s">
        <v>162</v>
      </c>
      <c r="AC2" s="70" t="s">
        <v>163</v>
      </c>
      <c r="AD2" s="70" t="s">
        <v>167</v>
      </c>
      <c r="AE2" s="70" t="s">
        <v>171</v>
      </c>
    </row>
    <row r="3" spans="1:31" ht="16.5" x14ac:dyDescent="0.35">
      <c r="A3" s="195" t="s">
        <v>169</v>
      </c>
      <c r="B3" s="196"/>
      <c r="C3" s="24" t="s">
        <v>196</v>
      </c>
      <c r="D3" s="183" t="s">
        <v>23</v>
      </c>
      <c r="E3" s="183"/>
      <c r="F3" s="28"/>
      <c r="G3" s="28" t="s">
        <v>168</v>
      </c>
      <c r="H3" s="184" t="s">
        <v>23</v>
      </c>
      <c r="I3" s="184"/>
      <c r="J3" s="28"/>
      <c r="K3" s="54" t="s">
        <v>23</v>
      </c>
      <c r="L3" s="33">
        <v>0</v>
      </c>
      <c r="M3" s="29">
        <v>3.0000000000000001E-3</v>
      </c>
      <c r="N3" s="30">
        <v>-2E-3</v>
      </c>
      <c r="O3" s="30">
        <f>AVERAGE(L3:N3)</f>
        <v>3.3333333333333332E-4</v>
      </c>
      <c r="P3" s="71" t="s">
        <v>23</v>
      </c>
      <c r="Q3" s="71" t="s">
        <v>23</v>
      </c>
      <c r="R3" s="71" t="s">
        <v>23</v>
      </c>
      <c r="S3" s="71" t="s">
        <v>23</v>
      </c>
      <c r="T3" s="71" t="s">
        <v>23</v>
      </c>
      <c r="U3" s="72" t="s">
        <v>23</v>
      </c>
      <c r="V3" s="84">
        <v>-5.0000000000000001E-3</v>
      </c>
      <c r="W3" s="76">
        <v>0.11000000000000007</v>
      </c>
      <c r="X3" s="76">
        <v>-0.10000000000000007</v>
      </c>
      <c r="Y3" s="76">
        <f>AVERAGE(V3:X3)</f>
        <v>1.6666666666666635E-3</v>
      </c>
      <c r="Z3" s="71" t="s">
        <v>23</v>
      </c>
      <c r="AA3" s="71" t="s">
        <v>23</v>
      </c>
      <c r="AB3" s="71" t="s">
        <v>23</v>
      </c>
      <c r="AC3" s="71" t="s">
        <v>23</v>
      </c>
      <c r="AD3" s="71" t="s">
        <v>23</v>
      </c>
      <c r="AE3" s="71" t="s">
        <v>23</v>
      </c>
    </row>
    <row r="4" spans="1:31" s="60" customFormat="1" x14ac:dyDescent="0.35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88"/>
      <c r="M4" s="77"/>
      <c r="N4" s="77"/>
      <c r="O4" s="77"/>
      <c r="P4" s="77"/>
      <c r="Q4" s="77"/>
      <c r="R4" s="77"/>
      <c r="S4" s="77">
        <f>MAX(S5:S55)</f>
        <v>1.0094043887147335</v>
      </c>
      <c r="T4" s="77"/>
      <c r="U4" s="89"/>
      <c r="V4" s="77"/>
      <c r="W4" s="77"/>
      <c r="X4" s="77"/>
      <c r="Y4" s="77"/>
      <c r="Z4" s="77"/>
      <c r="AA4" s="77"/>
      <c r="AB4" s="77"/>
      <c r="AC4" s="77"/>
      <c r="AD4" s="77"/>
      <c r="AE4" s="85"/>
    </row>
    <row r="5" spans="1:31" x14ac:dyDescent="0.35">
      <c r="A5" s="195" t="s">
        <v>175</v>
      </c>
      <c r="B5" s="196"/>
      <c r="C5" s="24" t="s">
        <v>196</v>
      </c>
      <c r="D5" s="176" t="s">
        <v>23</v>
      </c>
      <c r="E5" s="176"/>
      <c r="F5" s="179" t="s">
        <v>10</v>
      </c>
      <c r="G5" s="179" t="s">
        <v>9</v>
      </c>
      <c r="H5" s="176" t="s">
        <v>23</v>
      </c>
      <c r="I5" s="176"/>
      <c r="J5" s="17" t="s">
        <v>26</v>
      </c>
      <c r="K5" s="55" t="s">
        <v>20</v>
      </c>
      <c r="L5" s="40">
        <v>0.109</v>
      </c>
      <c r="M5" s="26">
        <v>0.107</v>
      </c>
      <c r="N5" s="14">
        <v>0.10299999999999999</v>
      </c>
      <c r="O5" s="14">
        <f t="shared" ref="O5:O65" si="0">AVERAGE(L5:N5)</f>
        <v>0.10633333333333334</v>
      </c>
      <c r="P5" s="14">
        <f>($O$5-O5)/$O$5</f>
        <v>0</v>
      </c>
      <c r="Q5" s="14">
        <f>($O$5-O5)/$O$5</f>
        <v>0</v>
      </c>
      <c r="R5" s="14">
        <f>($O$5-O5)/$O$5</f>
        <v>0</v>
      </c>
      <c r="S5" s="14">
        <f t="shared" ref="S5:S65" si="1">AVERAGE(P5:R5)</f>
        <v>0</v>
      </c>
      <c r="T5" s="36">
        <f>MAX(P5:R5)-S5</f>
        <v>0</v>
      </c>
      <c r="U5" s="38">
        <f>S5-MIN(P5:R5)</f>
        <v>0</v>
      </c>
      <c r="V5" s="41">
        <v>4.1300000000000017</v>
      </c>
      <c r="W5" s="14">
        <v>4.0070000000000006</v>
      </c>
      <c r="X5" s="14">
        <v>3.8659999999999997</v>
      </c>
      <c r="Y5" s="74">
        <f>AVERAGE(V5:X5)</f>
        <v>4.0010000000000003</v>
      </c>
      <c r="Z5" s="14">
        <f>($Y$5-Y5)/$Y$5</f>
        <v>0</v>
      </c>
      <c r="AA5" s="14">
        <f>($Y$5-Y5)/$Y$5</f>
        <v>0</v>
      </c>
      <c r="AB5" s="14">
        <f>($Y$5-Y5)/$Y$5</f>
        <v>0</v>
      </c>
      <c r="AC5" s="26">
        <f>AVERAGE(Z5:AB5)</f>
        <v>0</v>
      </c>
      <c r="AD5" s="36">
        <f>MAX(Z5:AB5)-AC5</f>
        <v>0</v>
      </c>
      <c r="AE5" s="36">
        <f>AC5-MIN(Z5:AB5)</f>
        <v>0</v>
      </c>
    </row>
    <row r="6" spans="1:31" x14ac:dyDescent="0.35">
      <c r="A6" s="195" t="s">
        <v>176</v>
      </c>
      <c r="B6" s="196"/>
      <c r="C6" s="24" t="s">
        <v>196</v>
      </c>
      <c r="D6" s="176"/>
      <c r="E6" s="176"/>
      <c r="F6" s="179"/>
      <c r="G6" s="179"/>
      <c r="H6" s="176"/>
      <c r="I6" s="176"/>
      <c r="J6" s="17" t="s">
        <v>27</v>
      </c>
      <c r="K6" s="55" t="s">
        <v>21</v>
      </c>
      <c r="L6" s="40">
        <v>0.28599999999999998</v>
      </c>
      <c r="M6" s="26">
        <v>0.28999999999999998</v>
      </c>
      <c r="N6" s="14">
        <v>0.28599999999999998</v>
      </c>
      <c r="O6" s="14">
        <f t="shared" si="0"/>
        <v>0.28733333333333327</v>
      </c>
      <c r="P6" s="14">
        <f>($O$6-O6)/$O$6</f>
        <v>0</v>
      </c>
      <c r="Q6" s="14">
        <f>($O$6-O6)/$O$6</f>
        <v>0</v>
      </c>
      <c r="R6" s="14">
        <f>($O$6-O6)/$O$6</f>
        <v>0</v>
      </c>
      <c r="S6" s="14">
        <f t="shared" si="1"/>
        <v>0</v>
      </c>
      <c r="T6" s="36">
        <f t="shared" ref="T6:T7" si="2">MAX(P6:R6)-S6</f>
        <v>0</v>
      </c>
      <c r="U6" s="38">
        <f t="shared" ref="U6:U7" si="3">S6-MIN(P6:R6)</f>
        <v>0</v>
      </c>
      <c r="V6" s="42">
        <v>10.550999999999998</v>
      </c>
      <c r="W6" s="26">
        <v>10.694999999999999</v>
      </c>
      <c r="X6" s="26">
        <v>10.590999999999996</v>
      </c>
      <c r="Y6" s="74">
        <f t="shared" ref="Y6:Y65" si="4">AVERAGE(V6:X6)</f>
        <v>10.61233333333333</v>
      </c>
      <c r="Z6" s="14">
        <f>($Y$6-Y6)/$Y$6</f>
        <v>0</v>
      </c>
      <c r="AA6" s="14">
        <f>($Y$6-Y6)/$Y$6</f>
        <v>0</v>
      </c>
      <c r="AB6" s="14">
        <f>($Y$6-Y6)/$Y$6</f>
        <v>0</v>
      </c>
      <c r="AC6" s="26">
        <f>AVERAGE(Z6:AB6)</f>
        <v>0</v>
      </c>
      <c r="AD6" s="36">
        <f>MAX(Z6:AB6)-AC6</f>
        <v>0</v>
      </c>
      <c r="AE6" s="36">
        <f>AC6-MIN(Z6:AB6)</f>
        <v>0</v>
      </c>
    </row>
    <row r="7" spans="1:31" x14ac:dyDescent="0.35">
      <c r="A7" s="195" t="s">
        <v>177</v>
      </c>
      <c r="B7" s="196"/>
      <c r="C7" s="24" t="s">
        <v>196</v>
      </c>
      <c r="D7" s="176"/>
      <c r="E7" s="176"/>
      <c r="F7" s="179"/>
      <c r="G7" s="179"/>
      <c r="H7" s="176"/>
      <c r="I7" s="176"/>
      <c r="J7" s="17" t="s">
        <v>28</v>
      </c>
      <c r="K7" s="55" t="s">
        <v>22</v>
      </c>
      <c r="L7" s="40">
        <v>0.34599999999999997</v>
      </c>
      <c r="M7" s="26">
        <v>0.34899999999999998</v>
      </c>
      <c r="N7" s="14">
        <v>0.34499999999999997</v>
      </c>
      <c r="O7" s="14">
        <f t="shared" si="0"/>
        <v>0.34666666666666668</v>
      </c>
      <c r="P7" s="14">
        <f>($O$7-O7)/$O$7</f>
        <v>0</v>
      </c>
      <c r="Q7" s="14">
        <f>($O$7-O7)/$O$7</f>
        <v>0</v>
      </c>
      <c r="R7" s="14">
        <f>($O$7-O7)/$O$7</f>
        <v>0</v>
      </c>
      <c r="S7" s="14">
        <f t="shared" si="1"/>
        <v>0</v>
      </c>
      <c r="T7" s="36">
        <f t="shared" si="2"/>
        <v>0</v>
      </c>
      <c r="U7" s="38">
        <f t="shared" si="3"/>
        <v>0</v>
      </c>
      <c r="V7" s="42">
        <v>13.018000000000002</v>
      </c>
      <c r="W7" s="26">
        <v>13.148</v>
      </c>
      <c r="X7" s="26">
        <v>13.086</v>
      </c>
      <c r="Y7" s="74">
        <f t="shared" si="4"/>
        <v>13.084000000000001</v>
      </c>
      <c r="Z7" s="14">
        <f>($Y$7-Y7)/$Y$7</f>
        <v>0</v>
      </c>
      <c r="AA7" s="14">
        <f>($Y$7-Y7)/$Y$7</f>
        <v>0</v>
      </c>
      <c r="AB7" s="14">
        <f>($Y$7-Y7)/$Y$7</f>
        <v>0</v>
      </c>
      <c r="AC7" s="26">
        <f>AVERAGE(Z7:AB7)</f>
        <v>0</v>
      </c>
      <c r="AD7" s="36">
        <f>MAX(Z7:AB7)-AC7</f>
        <v>0</v>
      </c>
      <c r="AE7" s="36">
        <f>AC7-MIN(Z7:AB7)</f>
        <v>0</v>
      </c>
    </row>
    <row r="8" spans="1:31" s="60" customFormat="1" x14ac:dyDescent="0.3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88"/>
      <c r="M8" s="77"/>
      <c r="N8" s="77"/>
      <c r="O8" s="77"/>
      <c r="P8" s="77"/>
      <c r="Q8" s="77"/>
      <c r="R8" s="77"/>
      <c r="S8" s="77"/>
      <c r="T8" s="77"/>
      <c r="U8" s="89"/>
      <c r="V8" s="77"/>
      <c r="W8" s="77"/>
      <c r="X8" s="77"/>
      <c r="Y8" s="77"/>
      <c r="Z8" s="77"/>
      <c r="AA8" s="77"/>
      <c r="AB8" s="77"/>
      <c r="AC8" s="77"/>
      <c r="AD8" s="77"/>
      <c r="AE8" s="85"/>
    </row>
    <row r="9" spans="1:31" x14ac:dyDescent="0.35">
      <c r="A9" s="91" t="s">
        <v>29</v>
      </c>
      <c r="B9" s="25" t="s">
        <v>196</v>
      </c>
      <c r="C9" s="25" t="s">
        <v>196</v>
      </c>
      <c r="D9" s="171" t="s">
        <v>23</v>
      </c>
      <c r="E9" s="171"/>
      <c r="F9" s="171" t="s">
        <v>10</v>
      </c>
      <c r="G9" s="171" t="s">
        <v>9</v>
      </c>
      <c r="H9" s="171" t="s">
        <v>1</v>
      </c>
      <c r="I9" s="172" t="s">
        <v>2</v>
      </c>
      <c r="J9" s="24" t="s">
        <v>26</v>
      </c>
      <c r="K9" s="56" t="s">
        <v>20</v>
      </c>
      <c r="L9" s="34">
        <v>8.5999999999999993E-2</v>
      </c>
      <c r="M9" s="11">
        <v>8.5000000000000006E-2</v>
      </c>
      <c r="N9" s="13">
        <v>8.2000000000000003E-2</v>
      </c>
      <c r="O9" s="13">
        <f t="shared" si="0"/>
        <v>8.433333333333333E-2</v>
      </c>
      <c r="P9" s="13">
        <f>($O$5-L9)/$O$5</f>
        <v>0.19122257053291544</v>
      </c>
      <c r="Q9" s="13">
        <f>($O$5-M9)/$O$5</f>
        <v>0.20062695924764887</v>
      </c>
      <c r="R9" s="13">
        <f t="shared" ref="R9" si="5">($O$5-N9)/$O$5</f>
        <v>0.2288401253918495</v>
      </c>
      <c r="S9" s="12">
        <f>AVERAGE(P9:R9)</f>
        <v>0.20689655172413793</v>
      </c>
      <c r="T9" s="37">
        <f t="shared" ref="T9:T70" si="6">MAX(P9:R9)-S9</f>
        <v>2.1943573667711574E-2</v>
      </c>
      <c r="U9" s="39">
        <f t="shared" ref="U9:U70" si="7">S9-MIN(P9:R9)</f>
        <v>1.5673981191222486E-2</v>
      </c>
      <c r="V9" s="32">
        <v>2.6119999999999992</v>
      </c>
      <c r="W9" s="13">
        <v>2.589</v>
      </c>
      <c r="X9" s="13">
        <v>2.4790000000000001</v>
      </c>
      <c r="Y9" s="78">
        <f t="shared" si="4"/>
        <v>2.5599999999999996</v>
      </c>
      <c r="Z9" s="13">
        <f>($Y$5-V9)/$Y$5</f>
        <v>0.34716320919770083</v>
      </c>
      <c r="AA9" s="13">
        <f>($Y$5-W9)/$Y$5</f>
        <v>0.35291177205698582</v>
      </c>
      <c r="AB9" s="13">
        <f>($Y$5-X9)/$Y$5</f>
        <v>0.3804048987753062</v>
      </c>
      <c r="AC9" s="10">
        <f>AVERAGE(Z9:AB9)</f>
        <v>0.36015996000999762</v>
      </c>
      <c r="AD9" s="37">
        <f>MAX(Z9:AB9)-AC9</f>
        <v>2.0244938765308584E-2</v>
      </c>
      <c r="AE9" s="37">
        <f>AC9-MIN(Z9:AB9)</f>
        <v>1.2996750812296787E-2</v>
      </c>
    </row>
    <row r="10" spans="1:31" x14ac:dyDescent="0.35">
      <c r="A10" s="91" t="s">
        <v>30</v>
      </c>
      <c r="B10" s="3" t="s">
        <v>196</v>
      </c>
      <c r="C10" s="3" t="s">
        <v>196</v>
      </c>
      <c r="D10" s="171"/>
      <c r="E10" s="171"/>
      <c r="F10" s="171"/>
      <c r="G10" s="171"/>
      <c r="H10" s="171"/>
      <c r="I10" s="172"/>
      <c r="J10" s="24" t="s">
        <v>27</v>
      </c>
      <c r="K10" s="56" t="s">
        <v>21</v>
      </c>
      <c r="L10" s="35">
        <v>0.126</v>
      </c>
      <c r="M10" s="10">
        <v>0.126</v>
      </c>
      <c r="N10" s="13">
        <v>0.125</v>
      </c>
      <c r="O10" s="13">
        <f t="shared" si="0"/>
        <v>0.12566666666666668</v>
      </c>
      <c r="P10" s="13">
        <f t="shared" ref="P10" si="8">($O$6-L10)/$O$6</f>
        <v>0.56148491879350337</v>
      </c>
      <c r="Q10" s="13">
        <f t="shared" ref="Q10" si="9">($O$6-M10)/$O$6</f>
        <v>0.56148491879350337</v>
      </c>
      <c r="R10" s="13">
        <f t="shared" ref="R10" si="10">($O$6-N10)/$O$6</f>
        <v>0.5649651972157772</v>
      </c>
      <c r="S10" s="12">
        <f t="shared" si="1"/>
        <v>0.56264501160092795</v>
      </c>
      <c r="T10" s="37">
        <f t="shared" si="6"/>
        <v>2.3201856148492572E-3</v>
      </c>
      <c r="U10" s="39">
        <f t="shared" si="7"/>
        <v>1.1600928074245731E-3</v>
      </c>
      <c r="V10" s="32">
        <v>4.7320000000000002</v>
      </c>
      <c r="W10" s="13">
        <v>4.7460000000000004</v>
      </c>
      <c r="X10" s="13">
        <v>4.702</v>
      </c>
      <c r="Y10" s="78">
        <f t="shared" si="4"/>
        <v>4.7266666666666675</v>
      </c>
      <c r="Z10" s="13">
        <f>($Y$6-V10)/$Y$6</f>
        <v>0.55410371580236817</v>
      </c>
      <c r="AA10" s="13">
        <f>($Y$6-W10)/$Y$6</f>
        <v>0.55278449602663549</v>
      </c>
      <c r="AB10" s="13">
        <f>($Y$6-X10)/$Y$6</f>
        <v>0.55693061532179522</v>
      </c>
      <c r="AC10" s="10">
        <f t="shared" ref="AC10:AC73" si="11">AVERAGE(Z10:AB10)</f>
        <v>0.55460627571693299</v>
      </c>
      <c r="AD10" s="37">
        <f>MAX(Z10:AB10)-AC10</f>
        <v>2.3243396048622245E-3</v>
      </c>
      <c r="AE10" s="37">
        <f>AC10-MIN(Z10:AB10)</f>
        <v>1.8217796902975092E-3</v>
      </c>
    </row>
    <row r="11" spans="1:31" x14ac:dyDescent="0.35">
      <c r="A11" s="91" t="s">
        <v>31</v>
      </c>
      <c r="B11" s="3" t="s">
        <v>196</v>
      </c>
      <c r="C11" s="3" t="s">
        <v>196</v>
      </c>
      <c r="D11" s="171"/>
      <c r="E11" s="171"/>
      <c r="F11" s="171"/>
      <c r="G11" s="171"/>
      <c r="H11" s="171"/>
      <c r="I11" s="172"/>
      <c r="J11" s="24" t="s">
        <v>28</v>
      </c>
      <c r="K11" s="56" t="s">
        <v>22</v>
      </c>
      <c r="L11" s="35">
        <v>0.218</v>
      </c>
      <c r="M11" s="10">
        <v>0.22500000000000001</v>
      </c>
      <c r="N11" s="13">
        <v>0.224</v>
      </c>
      <c r="O11" s="13">
        <f t="shared" si="0"/>
        <v>0.22233333333333336</v>
      </c>
      <c r="P11" s="13">
        <f t="shared" ref="P11" si="12">($O$7-L11)/$O$7</f>
        <v>0.37115384615384617</v>
      </c>
      <c r="Q11" s="13">
        <f t="shared" ref="Q11" si="13">($O$7-M11)/$O$7</f>
        <v>0.35096153846153849</v>
      </c>
      <c r="R11" s="13">
        <f t="shared" ref="R11" si="14">($O$7-N11)/$O$7</f>
        <v>0.35384615384615387</v>
      </c>
      <c r="S11" s="12">
        <f t="shared" si="1"/>
        <v>0.35865384615384621</v>
      </c>
      <c r="T11" s="37">
        <f t="shared" si="6"/>
        <v>1.2499999999999956E-2</v>
      </c>
      <c r="U11" s="39">
        <f t="shared" si="7"/>
        <v>7.6923076923077205E-3</v>
      </c>
      <c r="V11" s="32">
        <v>8.6710000000000012</v>
      </c>
      <c r="W11" s="13">
        <v>8.9819999999999993</v>
      </c>
      <c r="X11" s="13">
        <v>8.9459999999999997</v>
      </c>
      <c r="Y11" s="78">
        <f t="shared" si="4"/>
        <v>8.8663333333333316</v>
      </c>
      <c r="Z11" s="13">
        <f>($Y$7-V11)/$Y$7</f>
        <v>0.33728217670437172</v>
      </c>
      <c r="AA11" s="13">
        <f>($Y$7-W11)/$Y$7</f>
        <v>0.31351268725160514</v>
      </c>
      <c r="AB11" s="13">
        <f>($Y$7-X11)/$Y$7</f>
        <v>0.31626413940690928</v>
      </c>
      <c r="AC11" s="10">
        <f t="shared" si="11"/>
        <v>0.32235300112096205</v>
      </c>
      <c r="AD11" s="37">
        <f>MAX(Z11:AB11)-AC11</f>
        <v>1.4929175583409671E-2</v>
      </c>
      <c r="AE11" s="37">
        <f>AC11-MIN(Z11:AB11)</f>
        <v>8.8403138693569083E-3</v>
      </c>
    </row>
    <row r="12" spans="1:31" s="60" customFormat="1" x14ac:dyDescent="0.35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88"/>
      <c r="M12" s="77"/>
      <c r="N12" s="77"/>
      <c r="O12" s="77"/>
      <c r="P12" s="77"/>
      <c r="Q12" s="77"/>
      <c r="R12" s="77"/>
      <c r="S12" s="77">
        <f>AVERAGE(S9,S13,S17)</f>
        <v>0.24346917450365732</v>
      </c>
      <c r="T12" s="77"/>
      <c r="U12" s="89"/>
      <c r="V12" s="77"/>
      <c r="W12" s="77"/>
      <c r="X12" s="77"/>
      <c r="Y12" s="77"/>
      <c r="Z12" s="77"/>
      <c r="AA12" s="77"/>
      <c r="AB12" s="77"/>
      <c r="AC12" s="10"/>
      <c r="AD12" s="77"/>
      <c r="AE12" s="85"/>
    </row>
    <row r="13" spans="1:31" ht="14.25" customHeight="1" x14ac:dyDescent="0.35">
      <c r="A13" s="91" t="s">
        <v>42</v>
      </c>
      <c r="B13" s="3" t="s">
        <v>196</v>
      </c>
      <c r="C13" s="3" t="s">
        <v>196</v>
      </c>
      <c r="D13" s="171" t="s">
        <v>23</v>
      </c>
      <c r="E13" s="171"/>
      <c r="F13" s="171" t="s">
        <v>10</v>
      </c>
      <c r="G13" s="171" t="s">
        <v>9</v>
      </c>
      <c r="H13" s="171" t="s">
        <v>7</v>
      </c>
      <c r="I13" s="172" t="s">
        <v>8</v>
      </c>
      <c r="J13" s="20" t="s">
        <v>26</v>
      </c>
      <c r="K13" s="57" t="s">
        <v>20</v>
      </c>
      <c r="L13" s="34">
        <v>8.3000000000000004E-2</v>
      </c>
      <c r="M13" s="11">
        <v>0.09</v>
      </c>
      <c r="N13" s="13">
        <v>7.5999999999999998E-2</v>
      </c>
      <c r="O13" s="13">
        <f t="shared" si="0"/>
        <v>8.3000000000000004E-2</v>
      </c>
      <c r="P13" s="13">
        <f t="shared" ref="P13" si="15">($O$5-L13)/$O$5</f>
        <v>0.21943573667711597</v>
      </c>
      <c r="Q13" s="13">
        <f t="shared" ref="Q13" si="16">($O$5-M13)/$O$5</f>
        <v>0.15360501567398124</v>
      </c>
      <c r="R13" s="13">
        <f t="shared" ref="R13" si="17">($O$5-N13)/$O$5</f>
        <v>0.28526645768025083</v>
      </c>
      <c r="S13" s="12">
        <f t="shared" si="1"/>
        <v>0.21943573667711602</v>
      </c>
      <c r="T13" s="37">
        <f t="shared" si="6"/>
        <v>6.5830721003134807E-2</v>
      </c>
      <c r="U13" s="39">
        <f t="shared" si="7"/>
        <v>6.5830721003134779E-2</v>
      </c>
      <c r="V13" s="32">
        <v>2.5869999999999993</v>
      </c>
      <c r="W13" s="13">
        <v>2.9820000000000011</v>
      </c>
      <c r="X13" s="13">
        <v>2.2660000000000009</v>
      </c>
      <c r="Y13" s="78">
        <f t="shared" si="4"/>
        <v>2.6116666666666672</v>
      </c>
      <c r="Z13" s="13">
        <f>($Y$5-V13)/$Y$5</f>
        <v>0.3534116470882282</v>
      </c>
      <c r="AA13" s="13">
        <f>($Y$5-W13)/$Y$5</f>
        <v>0.25468632841789529</v>
      </c>
      <c r="AB13" s="13">
        <f>($Y$5-X13)/$Y$5</f>
        <v>0.43364158960259919</v>
      </c>
      <c r="AC13" s="10">
        <f t="shared" si="11"/>
        <v>0.34724652170290754</v>
      </c>
      <c r="AD13" s="37">
        <f>MAX(Z13:AB13)-AC13</f>
        <v>8.6395067899691647E-2</v>
      </c>
      <c r="AE13" s="37">
        <f>AC13-MIN(Z13:AB13)</f>
        <v>9.2560193285012249E-2</v>
      </c>
    </row>
    <row r="14" spans="1:31" x14ac:dyDescent="0.35">
      <c r="A14" s="91" t="s">
        <v>43</v>
      </c>
      <c r="B14" s="3" t="s">
        <v>196</v>
      </c>
      <c r="C14" s="3" t="s">
        <v>196</v>
      </c>
      <c r="D14" s="171"/>
      <c r="E14" s="171"/>
      <c r="F14" s="171"/>
      <c r="G14" s="171"/>
      <c r="H14" s="171"/>
      <c r="I14" s="172"/>
      <c r="J14" s="20" t="s">
        <v>27</v>
      </c>
      <c r="K14" s="57" t="s">
        <v>21</v>
      </c>
      <c r="L14" s="35">
        <v>0.14000000000000001</v>
      </c>
      <c r="M14" s="10">
        <v>0.13900000000000001</v>
      </c>
      <c r="N14" s="13">
        <v>0.13900000000000001</v>
      </c>
      <c r="O14" s="13">
        <f>AVERAGE(L14:N14)</f>
        <v>0.13933333333333334</v>
      </c>
      <c r="P14" s="13">
        <f>($O$6-L14)/$O$6</f>
        <v>0.51276102088167042</v>
      </c>
      <c r="Q14" s="13">
        <f>($O$6-M14)/$O$6</f>
        <v>0.51624129930394413</v>
      </c>
      <c r="R14" s="13">
        <f>($O$6-N14)/$O$6</f>
        <v>0.51624129930394413</v>
      </c>
      <c r="S14" s="12">
        <f t="shared" si="1"/>
        <v>0.51508120649651967</v>
      </c>
      <c r="T14" s="37">
        <f t="shared" si="6"/>
        <v>1.1600928074244621E-3</v>
      </c>
      <c r="U14" s="39">
        <f t="shared" si="7"/>
        <v>2.3201856148492572E-3</v>
      </c>
      <c r="V14" s="32">
        <v>4.9449999999999994</v>
      </c>
      <c r="W14" s="13">
        <v>4.8569999999999993</v>
      </c>
      <c r="X14" s="13">
        <v>4.9360000000000008</v>
      </c>
      <c r="Y14" s="78">
        <f t="shared" si="4"/>
        <v>4.9126666666666665</v>
      </c>
      <c r="Z14" s="13">
        <f>($Y$6-V14)/$Y$6</f>
        <v>0.53403272921443601</v>
      </c>
      <c r="AA14" s="13">
        <f>($Y$6-W14)/$Y$6</f>
        <v>0.54232496780475536</v>
      </c>
      <c r="AB14" s="13">
        <f>($Y$6-X14)/$Y$6</f>
        <v>0.53488079907026398</v>
      </c>
      <c r="AC14" s="10">
        <f t="shared" si="11"/>
        <v>0.53707949869648519</v>
      </c>
      <c r="AD14" s="37">
        <f>MAX(Z14:AB14)-AC14</f>
        <v>5.2454691082701732E-3</v>
      </c>
      <c r="AE14" s="37">
        <f>AC14-MIN(Z14:AB14)</f>
        <v>3.0467694820491831E-3</v>
      </c>
    </row>
    <row r="15" spans="1:31" x14ac:dyDescent="0.35">
      <c r="A15" s="91" t="s">
        <v>44</v>
      </c>
      <c r="B15" s="3" t="s">
        <v>196</v>
      </c>
      <c r="C15" s="3" t="s">
        <v>196</v>
      </c>
      <c r="D15" s="171"/>
      <c r="E15" s="171"/>
      <c r="F15" s="171"/>
      <c r="G15" s="171"/>
      <c r="H15" s="171"/>
      <c r="I15" s="172"/>
      <c r="J15" s="20" t="s">
        <v>28</v>
      </c>
      <c r="K15" s="57" t="s">
        <v>22</v>
      </c>
      <c r="L15" s="35">
        <v>0.26800000000000002</v>
      </c>
      <c r="M15" s="10">
        <v>0.25900000000000001</v>
      </c>
      <c r="N15" s="13">
        <v>0.26300000000000001</v>
      </c>
      <c r="O15" s="13">
        <f t="shared" si="0"/>
        <v>0.26333333333333336</v>
      </c>
      <c r="P15" s="13">
        <f t="shared" ref="P15" si="18">($O$7-L15)/$O$7</f>
        <v>0.22692307692307689</v>
      </c>
      <c r="Q15" s="13">
        <f t="shared" ref="Q15" si="19">($O$7-M15)/$O$7</f>
        <v>0.25288461538461537</v>
      </c>
      <c r="R15" s="13">
        <f t="shared" ref="R15" si="20">($O$7-N15)/$O$7</f>
        <v>0.24134615384615385</v>
      </c>
      <c r="S15" s="12">
        <f t="shared" si="1"/>
        <v>0.24038461538461539</v>
      </c>
      <c r="T15" s="37">
        <f t="shared" si="6"/>
        <v>1.2499999999999983E-2</v>
      </c>
      <c r="U15" s="39">
        <f t="shared" si="7"/>
        <v>1.3461538461538497E-2</v>
      </c>
      <c r="V15" s="32">
        <v>9.7539999999999978</v>
      </c>
      <c r="W15" s="13">
        <v>9.4330000000000034</v>
      </c>
      <c r="X15" s="13">
        <v>9.6010000000000026</v>
      </c>
      <c r="Y15" s="78">
        <f t="shared" si="4"/>
        <v>9.5960000000000019</v>
      </c>
      <c r="Z15" s="13">
        <f>($Y$7-V15)/$Y$7</f>
        <v>0.25450932436563767</v>
      </c>
      <c r="AA15" s="13">
        <f>($Y$7-W15)/$Y$7</f>
        <v>0.27904310608376626</v>
      </c>
      <c r="AB15" s="13">
        <f>($Y$7-X15)/$Y$7</f>
        <v>0.26620299602568009</v>
      </c>
      <c r="AC15" s="10">
        <f t="shared" si="11"/>
        <v>0.26658514215836132</v>
      </c>
      <c r="AD15" s="37">
        <f>MAX(Z15:AB15)-AC15</f>
        <v>1.2457963925404936E-2</v>
      </c>
      <c r="AE15" s="37">
        <f>AC15-MIN(Z15:AB15)</f>
        <v>1.2075817792723653E-2</v>
      </c>
    </row>
    <row r="16" spans="1:31" s="60" customFormat="1" x14ac:dyDescent="0.35">
      <c r="A16" s="61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88"/>
      <c r="M16" s="77"/>
      <c r="N16" s="77"/>
      <c r="O16" s="77"/>
      <c r="P16" s="77"/>
      <c r="Q16" s="77"/>
      <c r="R16" s="77"/>
      <c r="S16" s="77">
        <f>AVERAGE(S10,S14,S18)</f>
        <v>0.52126836813611754</v>
      </c>
      <c r="T16" s="77"/>
      <c r="U16" s="89"/>
      <c r="V16" s="77"/>
      <c r="W16" s="77"/>
      <c r="X16" s="77"/>
      <c r="Y16" s="77"/>
      <c r="Z16" s="77"/>
      <c r="AA16" s="77"/>
      <c r="AB16" s="77"/>
      <c r="AC16" s="10"/>
      <c r="AD16" s="77"/>
      <c r="AE16" s="85"/>
    </row>
    <row r="17" spans="1:31" ht="14.25" customHeight="1" x14ac:dyDescent="0.35">
      <c r="A17" s="91" t="s">
        <v>54</v>
      </c>
      <c r="B17" s="3" t="s">
        <v>196</v>
      </c>
      <c r="C17" s="3" t="s">
        <v>196</v>
      </c>
      <c r="D17" s="171" t="s">
        <v>23</v>
      </c>
      <c r="E17" s="171"/>
      <c r="F17" s="171" t="s">
        <v>10</v>
      </c>
      <c r="G17" s="171" t="s">
        <v>9</v>
      </c>
      <c r="H17" s="171" t="s">
        <v>14</v>
      </c>
      <c r="I17" s="172" t="s">
        <v>18</v>
      </c>
      <c r="J17" s="20" t="s">
        <v>26</v>
      </c>
      <c r="K17" s="57" t="s">
        <v>20</v>
      </c>
      <c r="L17" s="34">
        <v>7.1999999999999995E-2</v>
      </c>
      <c r="M17" s="11">
        <v>7.8E-2</v>
      </c>
      <c r="N17" s="13">
        <v>7.1999999999999995E-2</v>
      </c>
      <c r="O17" s="13">
        <f t="shared" si="0"/>
        <v>7.3999999999999996E-2</v>
      </c>
      <c r="P17" s="13">
        <f t="shared" ref="P17" si="21">($O$5-L17)/$O$5</f>
        <v>0.32288401253918503</v>
      </c>
      <c r="Q17" s="13">
        <f t="shared" ref="Q17" si="22">($O$5-M17)/$O$5</f>
        <v>0.2664576802507837</v>
      </c>
      <c r="R17" s="13">
        <f t="shared" ref="R17" si="23">($O$5-N17)/$O$5</f>
        <v>0.32288401253918503</v>
      </c>
      <c r="S17" s="12">
        <f t="shared" si="1"/>
        <v>0.30407523510971796</v>
      </c>
      <c r="T17" s="37">
        <f t="shared" si="6"/>
        <v>1.8808777429467072E-2</v>
      </c>
      <c r="U17" s="39">
        <f t="shared" si="7"/>
        <v>3.7617554858934255E-2</v>
      </c>
      <c r="V17" s="32">
        <v>2.2879999999999994</v>
      </c>
      <c r="W17" s="13">
        <v>2.5409999999999999</v>
      </c>
      <c r="X17" s="13">
        <v>2.3499999999999996</v>
      </c>
      <c r="Y17" s="78">
        <f t="shared" si="4"/>
        <v>2.3929999999999993</v>
      </c>
      <c r="Z17" s="13">
        <f>($Y$5-V17)/$Y$5</f>
        <v>0.4281429642589355</v>
      </c>
      <c r="AA17" s="13">
        <f>($Y$5-W17)/$Y$5</f>
        <v>0.3649087728067984</v>
      </c>
      <c r="AB17" s="13">
        <f>($Y$5-X17)/$Y$5</f>
        <v>0.41264683829042753</v>
      </c>
      <c r="AC17" s="10">
        <f t="shared" si="11"/>
        <v>0.40189952511872051</v>
      </c>
      <c r="AD17" s="37">
        <f>MAX(Z17:AB17)-AC17</f>
        <v>2.6243439140214986E-2</v>
      </c>
      <c r="AE17" s="37">
        <f t="shared" ref="AE17:AE66" si="24">AC17-MIN(Z17:AB17)</f>
        <v>3.6990752311922115E-2</v>
      </c>
    </row>
    <row r="18" spans="1:31" x14ac:dyDescent="0.35">
      <c r="A18" s="91" t="s">
        <v>55</v>
      </c>
      <c r="B18" s="3" t="s">
        <v>196</v>
      </c>
      <c r="C18" s="3" t="s">
        <v>196</v>
      </c>
      <c r="D18" s="171"/>
      <c r="E18" s="171"/>
      <c r="F18" s="171"/>
      <c r="G18" s="171"/>
      <c r="H18" s="171"/>
      <c r="I18" s="172"/>
      <c r="J18" s="20" t="s">
        <v>27</v>
      </c>
      <c r="K18" s="57" t="s">
        <v>21</v>
      </c>
      <c r="L18" s="35">
        <v>0.152</v>
      </c>
      <c r="M18" s="10">
        <v>0.14499999999999999</v>
      </c>
      <c r="N18" s="13">
        <v>0.14599999999999999</v>
      </c>
      <c r="O18" s="13">
        <f t="shared" si="0"/>
        <v>0.14766666666666664</v>
      </c>
      <c r="P18" s="13">
        <f t="shared" ref="P18" si="25">($O$6-L18)/$O$6</f>
        <v>0.47099767981438506</v>
      </c>
      <c r="Q18" s="13">
        <f t="shared" ref="Q18" si="26">($O$6-M18)/$O$6</f>
        <v>0.49535962877030154</v>
      </c>
      <c r="R18" s="13">
        <f t="shared" ref="R18" si="27">($O$6-N18)/$O$6</f>
        <v>0.49187935034802777</v>
      </c>
      <c r="S18" s="12">
        <f t="shared" si="1"/>
        <v>0.48607888631090485</v>
      </c>
      <c r="T18" s="37">
        <f t="shared" si="6"/>
        <v>9.2807424593966958E-3</v>
      </c>
      <c r="U18" s="39">
        <f t="shared" si="7"/>
        <v>1.5081206496519783E-2</v>
      </c>
      <c r="V18" s="32">
        <v>5.134999999999998</v>
      </c>
      <c r="W18" s="13">
        <v>4.919999999999999</v>
      </c>
      <c r="X18" s="13">
        <v>5.0059999999999985</v>
      </c>
      <c r="Y18" s="78">
        <f t="shared" si="4"/>
        <v>5.0203333333333315</v>
      </c>
      <c r="Z18" s="13">
        <f>($Y$6-V18)/$Y$6</f>
        <v>0.51612903225806461</v>
      </c>
      <c r="AA18" s="13">
        <f>($Y$6-W18)/$Y$6</f>
        <v>0.53638847881395857</v>
      </c>
      <c r="AB18" s="13">
        <f>($Y$6-X18)/$Y$6</f>
        <v>0.52828470019160101</v>
      </c>
      <c r="AC18" s="10">
        <f t="shared" si="11"/>
        <v>0.5269340704212081</v>
      </c>
      <c r="AD18" s="37">
        <f t="shared" ref="AD18:AD66" si="28">MAX(Z18:AB18)-AC18</f>
        <v>9.4544083927504685E-3</v>
      </c>
      <c r="AE18" s="37">
        <f t="shared" si="24"/>
        <v>1.0805038163143488E-2</v>
      </c>
    </row>
    <row r="19" spans="1:31" x14ac:dyDescent="0.35">
      <c r="A19" s="91" t="s">
        <v>56</v>
      </c>
      <c r="B19" s="3" t="s">
        <v>196</v>
      </c>
      <c r="C19" s="3" t="s">
        <v>196</v>
      </c>
      <c r="D19" s="171"/>
      <c r="E19" s="171"/>
      <c r="F19" s="171"/>
      <c r="G19" s="171"/>
      <c r="H19" s="171"/>
      <c r="I19" s="172"/>
      <c r="J19" s="20" t="s">
        <v>28</v>
      </c>
      <c r="K19" s="57" t="s">
        <v>22</v>
      </c>
      <c r="L19" s="35">
        <v>0.27900000000000003</v>
      </c>
      <c r="M19" s="10">
        <v>0.28199999999999997</v>
      </c>
      <c r="N19" s="13">
        <v>0.28499999999999998</v>
      </c>
      <c r="O19" s="13">
        <f t="shared" si="0"/>
        <v>0.28199999999999997</v>
      </c>
      <c r="P19" s="13">
        <f t="shared" ref="P19" si="29">($O$7-L19)/$O$7</f>
        <v>0.19519230769230764</v>
      </c>
      <c r="Q19" s="13">
        <f t="shared" ref="Q19" si="30">($O$7-M19)/$O$7</f>
        <v>0.18653846153846165</v>
      </c>
      <c r="R19" s="13">
        <f t="shared" ref="R19" si="31">($O$7-N19)/$O$7</f>
        <v>0.17788461538461547</v>
      </c>
      <c r="S19" s="12">
        <f t="shared" si="1"/>
        <v>0.18653846153846163</v>
      </c>
      <c r="T19" s="37">
        <f t="shared" si="6"/>
        <v>8.6538461538460121E-3</v>
      </c>
      <c r="U19" s="39">
        <f t="shared" si="7"/>
        <v>8.6538461538461509E-3</v>
      </c>
      <c r="V19" s="32">
        <v>9.6590000000000025</v>
      </c>
      <c r="W19" s="13">
        <v>9.7110000000000021</v>
      </c>
      <c r="X19" s="13">
        <v>9.8800000000000026</v>
      </c>
      <c r="Y19" s="78">
        <f t="shared" si="4"/>
        <v>9.7500000000000018</v>
      </c>
      <c r="Z19" s="13">
        <f>($Y$7-V19)/$Y$7</f>
        <v>0.26177010088657893</v>
      </c>
      <c r="AA19" s="13">
        <f>($Y$7-W19)/$Y$7</f>
        <v>0.2577957811066951</v>
      </c>
      <c r="AB19" s="13">
        <f>($Y$7-X19)/$Y$7</f>
        <v>0.24487924182207266</v>
      </c>
      <c r="AC19" s="10">
        <f t="shared" si="11"/>
        <v>0.25481504127178223</v>
      </c>
      <c r="AD19" s="37">
        <f t="shared" si="28"/>
        <v>6.9550596147966992E-3</v>
      </c>
      <c r="AE19" s="37">
        <f t="shared" si="24"/>
        <v>9.9357994497095703E-3</v>
      </c>
    </row>
    <row r="20" spans="1:31" s="60" customFormat="1" x14ac:dyDescent="0.35">
      <c r="A20" s="61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88"/>
      <c r="M20" s="77"/>
      <c r="N20" s="77"/>
      <c r="O20" s="77"/>
      <c r="P20" s="77"/>
      <c r="Q20" s="77"/>
      <c r="R20" s="77"/>
      <c r="S20" s="77">
        <f>AVERAGE(S11,S15,S19)</f>
        <v>0.26185897435897443</v>
      </c>
      <c r="T20" s="77"/>
      <c r="U20" s="89"/>
      <c r="V20" s="77"/>
      <c r="W20" s="77"/>
      <c r="X20" s="77"/>
      <c r="Y20" s="77"/>
      <c r="Z20" s="77"/>
      <c r="AA20" s="77"/>
      <c r="AB20" s="77"/>
      <c r="AC20" s="10"/>
      <c r="AD20" s="77"/>
      <c r="AE20" s="85"/>
    </row>
    <row r="21" spans="1:31" x14ac:dyDescent="0.35">
      <c r="A21" s="25" t="s">
        <v>32</v>
      </c>
      <c r="B21" s="3" t="s">
        <v>196</v>
      </c>
      <c r="C21" s="3" t="s">
        <v>196</v>
      </c>
      <c r="D21" s="171" t="s">
        <v>23</v>
      </c>
      <c r="E21" s="171"/>
      <c r="F21" s="171" t="s">
        <v>10</v>
      </c>
      <c r="G21" s="171" t="s">
        <v>9</v>
      </c>
      <c r="H21" s="171" t="s">
        <v>3</v>
      </c>
      <c r="I21" s="172" t="s">
        <v>2</v>
      </c>
      <c r="J21" s="24" t="s">
        <v>26</v>
      </c>
      <c r="K21" s="56" t="s">
        <v>20</v>
      </c>
      <c r="L21" s="34">
        <v>7.1999999999999995E-2</v>
      </c>
      <c r="M21" s="11">
        <v>7.8E-2</v>
      </c>
      <c r="N21" s="13">
        <v>7.5999999999999998E-2</v>
      </c>
      <c r="O21" s="13">
        <f t="shared" si="0"/>
        <v>7.5333333333333322E-2</v>
      </c>
      <c r="P21" s="13">
        <f t="shared" ref="P21" si="32">($O$5-L21)/$O$5</f>
        <v>0.32288401253918503</v>
      </c>
      <c r="Q21" s="13">
        <f t="shared" ref="Q21" si="33">($O$5-M21)/$O$5</f>
        <v>0.2664576802507837</v>
      </c>
      <c r="R21" s="13">
        <f t="shared" ref="R21" si="34">($O$5-N21)/$O$5</f>
        <v>0.28526645768025083</v>
      </c>
      <c r="S21" s="12">
        <f t="shared" si="1"/>
        <v>0.29153605015673983</v>
      </c>
      <c r="T21" s="37">
        <f t="shared" si="6"/>
        <v>3.1347962382445194E-2</v>
      </c>
      <c r="U21" s="39">
        <f t="shared" si="7"/>
        <v>2.5078369905956133E-2</v>
      </c>
      <c r="V21" s="32">
        <v>2.2349999999999999</v>
      </c>
      <c r="W21" s="13">
        <v>2.57</v>
      </c>
      <c r="X21" s="13">
        <v>2.516</v>
      </c>
      <c r="Y21" s="78">
        <f t="shared" si="4"/>
        <v>2.4403333333333332</v>
      </c>
      <c r="Z21" s="13">
        <f>($Y$5-V21)/$Y$5</f>
        <v>0.44138965258685336</v>
      </c>
      <c r="AA21" s="13">
        <f>($Y$5-W21)/$Y$5</f>
        <v>0.35766058485378666</v>
      </c>
      <c r="AB21" s="13">
        <f>($Y$5-X21)/$Y$5</f>
        <v>0.37115721069732571</v>
      </c>
      <c r="AC21" s="10">
        <f t="shared" si="11"/>
        <v>0.39006914937932197</v>
      </c>
      <c r="AD21" s="37">
        <f t="shared" si="28"/>
        <v>5.1320503207531398E-2</v>
      </c>
      <c r="AE21" s="37">
        <f t="shared" si="24"/>
        <v>3.2408564525535311E-2</v>
      </c>
    </row>
    <row r="22" spans="1:31" x14ac:dyDescent="0.35">
      <c r="A22" s="91" t="s">
        <v>33</v>
      </c>
      <c r="B22" s="3" t="s">
        <v>196</v>
      </c>
      <c r="C22" s="3" t="s">
        <v>196</v>
      </c>
      <c r="D22" s="171"/>
      <c r="E22" s="171"/>
      <c r="F22" s="171"/>
      <c r="G22" s="171"/>
      <c r="H22" s="171"/>
      <c r="I22" s="172"/>
      <c r="J22" s="24" t="s">
        <v>27</v>
      </c>
      <c r="K22" s="56" t="s">
        <v>21</v>
      </c>
      <c r="L22" s="35">
        <v>0.12</v>
      </c>
      <c r="M22" s="10">
        <v>0.114</v>
      </c>
      <c r="N22" s="13">
        <v>0.111</v>
      </c>
      <c r="O22" s="13">
        <f t="shared" si="0"/>
        <v>0.11499999999999999</v>
      </c>
      <c r="P22" s="13">
        <f t="shared" ref="P22" si="35">($O$6-L22)/$O$6</f>
        <v>0.58236658932714613</v>
      </c>
      <c r="Q22" s="13">
        <f t="shared" ref="Q22" si="36">($O$6-M22)/$O$6</f>
        <v>0.60324825986078878</v>
      </c>
      <c r="R22" s="13">
        <f t="shared" ref="R22" si="37">($O$6-N22)/$O$6</f>
        <v>0.61368909512761016</v>
      </c>
      <c r="S22" s="12">
        <f t="shared" si="1"/>
        <v>0.59976798143851495</v>
      </c>
      <c r="T22" s="37">
        <f t="shared" si="6"/>
        <v>1.392111368909521E-2</v>
      </c>
      <c r="U22" s="39">
        <f t="shared" si="7"/>
        <v>1.7401392111368819E-2</v>
      </c>
      <c r="V22" s="32">
        <v>5.0170000000000003</v>
      </c>
      <c r="W22" s="13">
        <v>4.58</v>
      </c>
      <c r="X22" s="13">
        <v>4.4990000000000006</v>
      </c>
      <c r="Y22" s="78">
        <f t="shared" si="4"/>
        <v>4.698666666666667</v>
      </c>
      <c r="Z22" s="13">
        <f>($Y$6-V22)/$Y$6</f>
        <v>0.52724817036781091</v>
      </c>
      <c r="AA22" s="13">
        <f>($Y$6-W22)/$Y$6</f>
        <v>0.56842667336746544</v>
      </c>
      <c r="AB22" s="13">
        <f>($Y$6-X22)/$Y$6</f>
        <v>0.57605930206991851</v>
      </c>
      <c r="AC22" s="10">
        <f t="shared" si="11"/>
        <v>0.55724471526839825</v>
      </c>
      <c r="AD22" s="37">
        <f t="shared" si="28"/>
        <v>1.8814586801520261E-2</v>
      </c>
      <c r="AE22" s="37">
        <f t="shared" si="24"/>
        <v>2.9996544900587341E-2</v>
      </c>
    </row>
    <row r="23" spans="1:31" x14ac:dyDescent="0.35">
      <c r="A23" s="91" t="s">
        <v>34</v>
      </c>
      <c r="B23" s="3" t="s">
        <v>196</v>
      </c>
      <c r="C23" s="3" t="s">
        <v>196</v>
      </c>
      <c r="D23" s="171"/>
      <c r="E23" s="171"/>
      <c r="F23" s="171"/>
      <c r="G23" s="171"/>
      <c r="H23" s="171"/>
      <c r="I23" s="172"/>
      <c r="J23" s="24" t="s">
        <v>28</v>
      </c>
      <c r="K23" s="56" t="s">
        <v>22</v>
      </c>
      <c r="L23" s="35">
        <v>0.246</v>
      </c>
      <c r="M23" s="10">
        <v>0.23899999999999999</v>
      </c>
      <c r="N23" s="13">
        <v>0.24099999999999999</v>
      </c>
      <c r="O23" s="13">
        <f t="shared" si="0"/>
        <v>0.24199999999999999</v>
      </c>
      <c r="P23" s="13">
        <f t="shared" ref="P23" si="38">($O$7-L23)/$O$7</f>
        <v>0.29038461538461541</v>
      </c>
      <c r="Q23" s="13">
        <f t="shared" ref="Q23" si="39">($O$7-M23)/$O$7</f>
        <v>0.31057692307692314</v>
      </c>
      <c r="R23" s="13">
        <f t="shared" ref="R23" si="40">($O$7-N23)/$O$7</f>
        <v>0.30480769230769234</v>
      </c>
      <c r="S23" s="12">
        <f t="shared" si="1"/>
        <v>0.30192307692307696</v>
      </c>
      <c r="T23" s="37">
        <f t="shared" si="6"/>
        <v>8.6538461538461786E-3</v>
      </c>
      <c r="U23" s="39">
        <f t="shared" si="7"/>
        <v>1.1538461538461553E-2</v>
      </c>
      <c r="V23" s="32">
        <v>9.6710000000000012</v>
      </c>
      <c r="W23" s="13">
        <v>9.2289999999999974</v>
      </c>
      <c r="X23" s="13">
        <v>9.2559999999999985</v>
      </c>
      <c r="Y23" s="78">
        <f t="shared" si="4"/>
        <v>9.3853333333333335</v>
      </c>
      <c r="Z23" s="13">
        <f>($Y$7-V23)/$Y$7</f>
        <v>0.2608529501681443</v>
      </c>
      <c r="AA23" s="13">
        <f>($Y$7-W23)/$Y$7</f>
        <v>0.29463466829715712</v>
      </c>
      <c r="AB23" s="13">
        <f>($Y$7-X23)/$Y$7</f>
        <v>0.29257107918067887</v>
      </c>
      <c r="AC23" s="10">
        <f t="shared" si="11"/>
        <v>0.2826862325486601</v>
      </c>
      <c r="AD23" s="37">
        <f t="shared" si="28"/>
        <v>1.1948435748497022E-2</v>
      </c>
      <c r="AE23" s="37">
        <f t="shared" si="24"/>
        <v>2.1833282380515795E-2</v>
      </c>
    </row>
    <row r="24" spans="1:31" s="60" customFormat="1" x14ac:dyDescent="0.3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88"/>
      <c r="M24" s="77"/>
      <c r="N24" s="77"/>
      <c r="O24" s="77"/>
      <c r="P24" s="77"/>
      <c r="Q24" s="77"/>
      <c r="R24" s="77"/>
      <c r="S24" s="77"/>
      <c r="T24" s="77"/>
      <c r="U24" s="89"/>
      <c r="V24" s="77"/>
      <c r="W24" s="77"/>
      <c r="X24" s="77"/>
      <c r="Y24" s="77"/>
      <c r="Z24" s="77"/>
      <c r="AA24" s="77"/>
      <c r="AB24" s="77"/>
      <c r="AC24" s="10"/>
      <c r="AD24" s="77"/>
      <c r="AE24" s="85"/>
    </row>
    <row r="25" spans="1:31" ht="14.25" customHeight="1" x14ac:dyDescent="0.35">
      <c r="A25" s="91" t="s">
        <v>47</v>
      </c>
      <c r="B25" s="3" t="s">
        <v>196</v>
      </c>
      <c r="C25" s="3" t="s">
        <v>196</v>
      </c>
      <c r="D25" s="171" t="s">
        <v>23</v>
      </c>
      <c r="E25" s="171"/>
      <c r="F25" s="171" t="s">
        <v>10</v>
      </c>
      <c r="G25" s="171" t="s">
        <v>9</v>
      </c>
      <c r="H25" s="171" t="s">
        <v>6</v>
      </c>
      <c r="I25" s="172" t="s">
        <v>8</v>
      </c>
      <c r="J25" s="20" t="s">
        <v>26</v>
      </c>
      <c r="K25" s="57" t="s">
        <v>20</v>
      </c>
      <c r="L25" s="34">
        <v>8.5000000000000006E-2</v>
      </c>
      <c r="M25" s="11">
        <v>8.1000000000000003E-2</v>
      </c>
      <c r="N25" s="13">
        <v>9.0999999999999998E-2</v>
      </c>
      <c r="O25" s="13">
        <f t="shared" si="0"/>
        <v>8.5666666666666669E-2</v>
      </c>
      <c r="P25" s="13">
        <f t="shared" ref="P25" si="41">($O$5-L25)/$O$5</f>
        <v>0.20062695924764887</v>
      </c>
      <c r="Q25" s="13">
        <f t="shared" ref="Q25" si="42">($O$5-M25)/$O$5</f>
        <v>0.23824451410658307</v>
      </c>
      <c r="R25" s="13">
        <f t="shared" ref="R25" si="43">($O$5-N25)/$O$5</f>
        <v>0.14420062695924768</v>
      </c>
      <c r="S25" s="12">
        <f t="shared" si="1"/>
        <v>0.19435736677115986</v>
      </c>
      <c r="T25" s="37">
        <f t="shared" si="6"/>
        <v>4.3887147335423204E-2</v>
      </c>
      <c r="U25" s="39">
        <f t="shared" si="7"/>
        <v>5.0156739811912182E-2</v>
      </c>
      <c r="V25" s="32">
        <v>2.7999999999999994</v>
      </c>
      <c r="W25" s="13">
        <v>2.427999999999999</v>
      </c>
      <c r="X25" s="13">
        <v>3.1959999999999997</v>
      </c>
      <c r="Y25" s="78">
        <f t="shared" si="4"/>
        <v>2.8079999999999994</v>
      </c>
      <c r="Z25" s="13">
        <f>($Y$5-V25)/$Y$5</f>
        <v>0.30017495626093499</v>
      </c>
      <c r="AA25" s="13">
        <f>($Y$5-W25)/$Y$5</f>
        <v>0.3931517120719823</v>
      </c>
      <c r="AB25" s="13">
        <f>($Y$5-X25)/$Y$5</f>
        <v>0.20119970007498139</v>
      </c>
      <c r="AC25" s="10">
        <f t="shared" si="11"/>
        <v>0.29817545613596624</v>
      </c>
      <c r="AD25" s="37">
        <f t="shared" si="28"/>
        <v>9.4976255936016052E-2</v>
      </c>
      <c r="AE25" s="37">
        <f t="shared" si="24"/>
        <v>9.6975756060984852E-2</v>
      </c>
    </row>
    <row r="26" spans="1:31" x14ac:dyDescent="0.35">
      <c r="A26" s="91" t="s">
        <v>48</v>
      </c>
      <c r="B26" s="3" t="s">
        <v>196</v>
      </c>
      <c r="C26" s="3" t="s">
        <v>196</v>
      </c>
      <c r="D26" s="171"/>
      <c r="E26" s="171"/>
      <c r="F26" s="171"/>
      <c r="G26" s="171"/>
      <c r="H26" s="171"/>
      <c r="I26" s="172"/>
      <c r="J26" s="20" t="s">
        <v>27</v>
      </c>
      <c r="K26" s="57" t="s">
        <v>21</v>
      </c>
      <c r="L26" s="35">
        <v>0.13300000000000001</v>
      </c>
      <c r="M26" s="10">
        <v>0.129</v>
      </c>
      <c r="N26" s="13">
        <v>0.129</v>
      </c>
      <c r="O26" s="13">
        <f>AVERAGE(L26:N26)</f>
        <v>0.13033333333333333</v>
      </c>
      <c r="P26" s="13">
        <f>($O$6-L26)/$O$6</f>
        <v>0.53712296983758689</v>
      </c>
      <c r="Q26" s="13">
        <f>($O$6-M26)/$O$6</f>
        <v>0.55104408352668199</v>
      </c>
      <c r="R26" s="13">
        <f>($O$6-N26)/$O$6</f>
        <v>0.55104408352668199</v>
      </c>
      <c r="S26" s="12">
        <f t="shared" si="1"/>
        <v>0.5464037122969837</v>
      </c>
      <c r="T26" s="37">
        <f t="shared" si="6"/>
        <v>4.6403712296982924E-3</v>
      </c>
      <c r="U26" s="39">
        <f t="shared" si="7"/>
        <v>9.2807424593968069E-3</v>
      </c>
      <c r="V26" s="32">
        <v>4.8169999999999984</v>
      </c>
      <c r="W26" s="13">
        <v>4.5870000000000015</v>
      </c>
      <c r="X26" s="13">
        <v>4.5759999999999996</v>
      </c>
      <c r="Y26" s="78">
        <f t="shared" si="4"/>
        <v>4.66</v>
      </c>
      <c r="Z26" s="13">
        <f>($Y$6-V26)/$Y$6</f>
        <v>0.54609416716399162</v>
      </c>
      <c r="AA26" s="13">
        <f>($Y$6-W26)/$Y$6</f>
        <v>0.56776706347959893</v>
      </c>
      <c r="AB26" s="13">
        <f>($Y$6-X26)/$Y$6</f>
        <v>0.56880359330338903</v>
      </c>
      <c r="AC26" s="10">
        <f t="shared" si="11"/>
        <v>0.56088827464899316</v>
      </c>
      <c r="AD26" s="37">
        <f t="shared" si="28"/>
        <v>7.9153186543958753E-3</v>
      </c>
      <c r="AE26" s="37">
        <f t="shared" si="24"/>
        <v>1.479410748500154E-2</v>
      </c>
    </row>
    <row r="27" spans="1:31" x14ac:dyDescent="0.35">
      <c r="A27" s="91" t="s">
        <v>49</v>
      </c>
      <c r="B27" s="3" t="s">
        <v>196</v>
      </c>
      <c r="C27" s="3" t="s">
        <v>196</v>
      </c>
      <c r="D27" s="171"/>
      <c r="E27" s="171"/>
      <c r="F27" s="171"/>
      <c r="G27" s="171"/>
      <c r="H27" s="171"/>
      <c r="I27" s="172"/>
      <c r="J27" s="20" t="s">
        <v>28</v>
      </c>
      <c r="K27" s="57" t="s">
        <v>22</v>
      </c>
      <c r="L27" s="35">
        <v>0.28499999999999998</v>
      </c>
      <c r="M27" s="10">
        <v>0.28399999999999997</v>
      </c>
      <c r="N27" s="13">
        <v>0.28199999999999997</v>
      </c>
      <c r="O27" s="13">
        <f t="shared" si="0"/>
        <v>0.28366666666666668</v>
      </c>
      <c r="P27" s="13">
        <f t="shared" ref="P27" si="44">($O$7-L27)/$O$7</f>
        <v>0.17788461538461547</v>
      </c>
      <c r="Q27" s="13">
        <f t="shared" ref="Q27" si="45">($O$7-M27)/$O$7</f>
        <v>0.18076923076923088</v>
      </c>
      <c r="R27" s="13">
        <f t="shared" ref="R27" si="46">($O$7-N27)/$O$7</f>
        <v>0.18653846153846165</v>
      </c>
      <c r="S27" s="12">
        <f t="shared" si="1"/>
        <v>0.18173076923076933</v>
      </c>
      <c r="T27" s="37">
        <f t="shared" si="6"/>
        <v>4.8076923076923184E-3</v>
      </c>
      <c r="U27" s="39">
        <f t="shared" si="7"/>
        <v>3.8461538461538602E-3</v>
      </c>
      <c r="V27" s="32">
        <v>10.455000000000004</v>
      </c>
      <c r="W27" s="13">
        <v>10.487999999999998</v>
      </c>
      <c r="X27" s="13">
        <v>10.426999999999994</v>
      </c>
      <c r="Y27" s="78">
        <f t="shared" si="4"/>
        <v>10.456666666666665</v>
      </c>
      <c r="Z27" s="13">
        <f>($Y$7-V27)/$Y$7</f>
        <v>0.2009324365637418</v>
      </c>
      <c r="AA27" s="13">
        <f>($Y$7-W27)/$Y$7</f>
        <v>0.19841027208804674</v>
      </c>
      <c r="AB27" s="13">
        <f>($Y$7-X27)/$Y$7</f>
        <v>0.20307245490675688</v>
      </c>
      <c r="AC27" s="10">
        <f t="shared" si="11"/>
        <v>0.20080505451951514</v>
      </c>
      <c r="AD27" s="37">
        <f t="shared" si="28"/>
        <v>2.2674003872417414E-3</v>
      </c>
      <c r="AE27" s="37">
        <f t="shared" si="24"/>
        <v>2.3947824314684008E-3</v>
      </c>
    </row>
    <row r="28" spans="1:31" s="60" customFormat="1" x14ac:dyDescent="0.35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88"/>
      <c r="M28" s="77"/>
      <c r="N28" s="77"/>
      <c r="O28" s="77"/>
      <c r="P28" s="77"/>
      <c r="Q28" s="77"/>
      <c r="R28" s="77"/>
      <c r="S28" s="77"/>
      <c r="T28" s="77"/>
      <c r="U28" s="89"/>
      <c r="V28" s="77"/>
      <c r="W28" s="77"/>
      <c r="X28" s="77"/>
      <c r="Y28" s="77"/>
      <c r="Z28" s="77"/>
      <c r="AA28" s="77"/>
      <c r="AB28" s="77"/>
      <c r="AC28" s="10"/>
      <c r="AD28" s="77"/>
      <c r="AE28" s="85"/>
    </row>
    <row r="29" spans="1:31" ht="14.25" customHeight="1" x14ac:dyDescent="0.35">
      <c r="A29" s="91" t="s">
        <v>60</v>
      </c>
      <c r="B29" s="3" t="s">
        <v>196</v>
      </c>
      <c r="C29" s="3" t="s">
        <v>196</v>
      </c>
      <c r="D29" s="171" t="s">
        <v>23</v>
      </c>
      <c r="E29" s="171"/>
      <c r="F29" s="171" t="s">
        <v>10</v>
      </c>
      <c r="G29" s="171" t="s">
        <v>9</v>
      </c>
      <c r="H29" s="171" t="s">
        <v>15</v>
      </c>
      <c r="I29" s="172" t="s">
        <v>18</v>
      </c>
      <c r="J29" s="20" t="s">
        <v>26</v>
      </c>
      <c r="K29" s="57" t="s">
        <v>20</v>
      </c>
      <c r="L29" s="34">
        <v>6.5000000000000002E-2</v>
      </c>
      <c r="M29" s="11">
        <v>6.7000000000000004E-2</v>
      </c>
      <c r="N29" s="13">
        <v>6.6000000000000003E-2</v>
      </c>
      <c r="O29" s="13">
        <f t="shared" si="0"/>
        <v>6.6000000000000003E-2</v>
      </c>
      <c r="P29" s="13">
        <f t="shared" ref="P29" si="47">($O$5-L29)/$O$5</f>
        <v>0.38871473354231972</v>
      </c>
      <c r="Q29" s="13">
        <f t="shared" ref="Q29" si="48">($O$5-M29)/$O$5</f>
        <v>0.36990595611285265</v>
      </c>
      <c r="R29" s="13">
        <f t="shared" ref="R29" si="49">($O$5-N29)/$O$5</f>
        <v>0.37931034482758619</v>
      </c>
      <c r="S29" s="12">
        <f t="shared" si="1"/>
        <v>0.37931034482758613</v>
      </c>
      <c r="T29" s="37">
        <f t="shared" si="6"/>
        <v>9.4043887147335914E-3</v>
      </c>
      <c r="U29" s="39">
        <f t="shared" si="7"/>
        <v>9.4043887147334804E-3</v>
      </c>
      <c r="V29" s="32">
        <v>2.0999999999999996</v>
      </c>
      <c r="W29" s="13">
        <v>2.194</v>
      </c>
      <c r="X29" s="13">
        <v>2.1499999999999995</v>
      </c>
      <c r="Y29" s="78">
        <f t="shared" si="4"/>
        <v>2.1479999999999997</v>
      </c>
      <c r="Z29" s="13">
        <f>($Y$5-V29)/$Y$5</f>
        <v>0.47513121719570123</v>
      </c>
      <c r="AA29" s="13">
        <f>($Y$5-W29)/$Y$5</f>
        <v>0.45163709072731822</v>
      </c>
      <c r="AB29" s="13">
        <f>($Y$5-X29)/$Y$5</f>
        <v>0.46263434141464654</v>
      </c>
      <c r="AC29" s="10">
        <f t="shared" si="11"/>
        <v>0.46313421644588865</v>
      </c>
      <c r="AD29" s="37">
        <f t="shared" si="28"/>
        <v>1.1997000749812581E-2</v>
      </c>
      <c r="AE29" s="37">
        <f t="shared" si="24"/>
        <v>1.1497125718570422E-2</v>
      </c>
    </row>
    <row r="30" spans="1:31" x14ac:dyDescent="0.35">
      <c r="A30" s="91" t="s">
        <v>61</v>
      </c>
      <c r="B30" s="3" t="s">
        <v>196</v>
      </c>
      <c r="C30" s="3" t="s">
        <v>196</v>
      </c>
      <c r="D30" s="171"/>
      <c r="E30" s="171"/>
      <c r="F30" s="171"/>
      <c r="G30" s="171"/>
      <c r="H30" s="171"/>
      <c r="I30" s="172"/>
      <c r="J30" s="20" t="s">
        <v>27</v>
      </c>
      <c r="K30" s="57" t="s">
        <v>21</v>
      </c>
      <c r="L30" s="35">
        <v>0.13100000000000001</v>
      </c>
      <c r="M30" s="10">
        <v>0.13</v>
      </c>
      <c r="N30" s="13">
        <v>0.13300000000000001</v>
      </c>
      <c r="O30" s="13">
        <f t="shared" si="0"/>
        <v>0.13133333333333333</v>
      </c>
      <c r="P30" s="13">
        <f t="shared" ref="P30" si="50">($O$6-L30)/$O$6</f>
        <v>0.54408352668213444</v>
      </c>
      <c r="Q30" s="13">
        <f t="shared" ref="Q30" si="51">($O$6-M30)/$O$6</f>
        <v>0.54756380510440827</v>
      </c>
      <c r="R30" s="13">
        <f t="shared" ref="R30" si="52">($O$6-N30)/$O$6</f>
        <v>0.53712296983758689</v>
      </c>
      <c r="S30" s="12">
        <f t="shared" si="1"/>
        <v>0.54292343387470987</v>
      </c>
      <c r="T30" s="37">
        <f t="shared" si="6"/>
        <v>4.6403712296984034E-3</v>
      </c>
      <c r="U30" s="39">
        <f t="shared" si="7"/>
        <v>5.8004640371229765E-3</v>
      </c>
      <c r="V30" s="32">
        <v>4.49</v>
      </c>
      <c r="W30" s="13">
        <v>4.4659999999999993</v>
      </c>
      <c r="X30" s="13">
        <v>4.6530000000000005</v>
      </c>
      <c r="Y30" s="78">
        <f t="shared" si="4"/>
        <v>4.5363333333333333</v>
      </c>
      <c r="Z30" s="13">
        <f>($Y$6-V30)/$Y$6</f>
        <v>0.57690737192574659</v>
      </c>
      <c r="AA30" s="13">
        <f>($Y$6-W30)/$Y$6</f>
        <v>0.57916889154128837</v>
      </c>
      <c r="AB30" s="13">
        <f>($Y$6-X30)/$Y$6</f>
        <v>0.56154788453685944</v>
      </c>
      <c r="AC30" s="10">
        <f t="shared" si="11"/>
        <v>0.57254138266796473</v>
      </c>
      <c r="AD30" s="37">
        <f t="shared" si="28"/>
        <v>6.6275088733236398E-3</v>
      </c>
      <c r="AE30" s="37">
        <f t="shared" si="24"/>
        <v>1.0993498131105284E-2</v>
      </c>
    </row>
    <row r="31" spans="1:31" x14ac:dyDescent="0.35">
      <c r="A31" s="91" t="s">
        <v>62</v>
      </c>
      <c r="B31" s="3" t="s">
        <v>196</v>
      </c>
      <c r="C31" s="3" t="s">
        <v>196</v>
      </c>
      <c r="D31" s="171"/>
      <c r="E31" s="171"/>
      <c r="F31" s="171"/>
      <c r="G31" s="171"/>
      <c r="H31" s="171"/>
      <c r="I31" s="172"/>
      <c r="J31" s="20" t="s">
        <v>28</v>
      </c>
      <c r="K31" s="57" t="s">
        <v>22</v>
      </c>
      <c r="L31" s="35">
        <v>0.25800000000000001</v>
      </c>
      <c r="M31" s="10">
        <v>0.26100000000000001</v>
      </c>
      <c r="N31" s="13">
        <v>0.26400000000000001</v>
      </c>
      <c r="O31" s="13">
        <f t="shared" si="0"/>
        <v>0.26100000000000001</v>
      </c>
      <c r="P31" s="13">
        <f t="shared" ref="P31" si="53">($O$7-L31)/$O$7</f>
        <v>0.25576923076923075</v>
      </c>
      <c r="Q31" s="13">
        <f t="shared" ref="Q31" si="54">($O$7-M31)/$O$7</f>
        <v>0.24711538461538463</v>
      </c>
      <c r="R31" s="13">
        <f t="shared" ref="R31" si="55">($O$7-N31)/$O$7</f>
        <v>0.23846153846153845</v>
      </c>
      <c r="S31" s="12">
        <f t="shared" si="1"/>
        <v>0.24711538461538463</v>
      </c>
      <c r="T31" s="37">
        <f t="shared" si="6"/>
        <v>8.6538461538461231E-3</v>
      </c>
      <c r="U31" s="39">
        <f t="shared" si="7"/>
        <v>8.6538461538461786E-3</v>
      </c>
      <c r="V31" s="32">
        <v>9.1640000000000015</v>
      </c>
      <c r="W31" s="13">
        <v>9.3650000000000002</v>
      </c>
      <c r="X31" s="13">
        <v>9.4830000000000023</v>
      </c>
      <c r="Y31" s="78">
        <f t="shared" si="4"/>
        <v>9.3373333333333353</v>
      </c>
      <c r="Z31" s="13">
        <f>($Y$7-V31)/$Y$7</f>
        <v>0.29960256802201157</v>
      </c>
      <c r="AA31" s="13">
        <f>($Y$7-W31)/$Y$7</f>
        <v>0.28424029348822993</v>
      </c>
      <c r="AB31" s="13">
        <f>($Y$7-X31)/$Y$7</f>
        <v>0.27522164475695499</v>
      </c>
      <c r="AC31" s="10">
        <f t="shared" si="11"/>
        <v>0.28635483542239887</v>
      </c>
      <c r="AD31" s="37">
        <f t="shared" si="28"/>
        <v>1.3247732599612705E-2</v>
      </c>
      <c r="AE31" s="37">
        <f t="shared" si="24"/>
        <v>1.1133190665443882E-2</v>
      </c>
    </row>
    <row r="32" spans="1:31" s="60" customFormat="1" x14ac:dyDescent="0.35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88"/>
      <c r="M32" s="77"/>
      <c r="N32" s="77"/>
      <c r="O32" s="77"/>
      <c r="P32" s="77"/>
      <c r="Q32" s="77"/>
      <c r="R32" s="77"/>
      <c r="S32" s="77"/>
      <c r="T32" s="77"/>
      <c r="U32" s="89"/>
      <c r="V32" s="77"/>
      <c r="W32" s="77"/>
      <c r="X32" s="77"/>
      <c r="Y32" s="77"/>
      <c r="Z32" s="77"/>
      <c r="AA32" s="77"/>
      <c r="AB32" s="77"/>
      <c r="AC32" s="10"/>
      <c r="AD32" s="77"/>
      <c r="AE32" s="85"/>
    </row>
    <row r="33" spans="1:31" x14ac:dyDescent="0.35">
      <c r="A33" s="91" t="s">
        <v>37</v>
      </c>
      <c r="B33" s="3" t="s">
        <v>196</v>
      </c>
      <c r="C33" s="3" t="s">
        <v>196</v>
      </c>
      <c r="D33" s="186" t="s">
        <v>27</v>
      </c>
      <c r="E33" s="186" t="s">
        <v>24</v>
      </c>
      <c r="F33" s="171" t="s">
        <v>10</v>
      </c>
      <c r="G33" s="171" t="s">
        <v>9</v>
      </c>
      <c r="H33" s="171" t="s">
        <v>1</v>
      </c>
      <c r="I33" s="172" t="s">
        <v>2</v>
      </c>
      <c r="J33" s="24" t="s">
        <v>26</v>
      </c>
      <c r="K33" s="56" t="s">
        <v>20</v>
      </c>
      <c r="L33" s="34">
        <v>4.4999999999999998E-2</v>
      </c>
      <c r="M33" s="11">
        <v>4.7E-2</v>
      </c>
      <c r="N33" s="13">
        <v>3.2000000000000001E-2</v>
      </c>
      <c r="O33" s="13">
        <f t="shared" si="0"/>
        <v>4.1333333333333333E-2</v>
      </c>
      <c r="P33" s="13">
        <f t="shared" ref="P33" si="56">($O$5-L33)/$O$5</f>
        <v>0.57680250783699061</v>
      </c>
      <c r="Q33" s="13">
        <f t="shared" ref="Q33" si="57">($O$5-M33)/$O$5</f>
        <v>0.55799373040752354</v>
      </c>
      <c r="R33" s="13">
        <f t="shared" ref="R33" si="58">($O$5-N33)/$O$5</f>
        <v>0.69905956112852663</v>
      </c>
      <c r="S33" s="12">
        <f t="shared" si="1"/>
        <v>0.61128526645768022</v>
      </c>
      <c r="T33" s="37">
        <f t="shared" si="6"/>
        <v>8.7774294670846409E-2</v>
      </c>
      <c r="U33" s="39">
        <f t="shared" si="7"/>
        <v>5.3291536050156685E-2</v>
      </c>
      <c r="V33" s="32">
        <v>2.0549999999999993</v>
      </c>
      <c r="W33" s="13">
        <v>2.0769999999999991</v>
      </c>
      <c r="X33" s="13">
        <v>1.2149999999999994</v>
      </c>
      <c r="Y33" s="78">
        <f t="shared" si="4"/>
        <v>1.7823333333333327</v>
      </c>
      <c r="Z33" s="13">
        <f>($Y$5-V33)/$Y$5</f>
        <v>0.48637840539865057</v>
      </c>
      <c r="AA33" s="13">
        <f>($Y$5-W33)/$Y$5</f>
        <v>0.48087978005498655</v>
      </c>
      <c r="AB33" s="13">
        <f>($Y$5-X33)/$Y$5</f>
        <v>0.69632591852037007</v>
      </c>
      <c r="AC33" s="10">
        <f t="shared" si="11"/>
        <v>0.55452803465800238</v>
      </c>
      <c r="AD33" s="37">
        <f t="shared" si="28"/>
        <v>0.14179788386236769</v>
      </c>
      <c r="AE33" s="37">
        <f t="shared" si="24"/>
        <v>7.3648254603015828E-2</v>
      </c>
    </row>
    <row r="34" spans="1:31" x14ac:dyDescent="0.35">
      <c r="A34" s="91" t="s">
        <v>38</v>
      </c>
      <c r="B34" s="3" t="s">
        <v>196</v>
      </c>
      <c r="C34" s="3" t="s">
        <v>196</v>
      </c>
      <c r="D34" s="186"/>
      <c r="E34" s="186"/>
      <c r="F34" s="171"/>
      <c r="G34" s="171"/>
      <c r="H34" s="171"/>
      <c r="I34" s="172"/>
      <c r="J34" s="24" t="s">
        <v>27</v>
      </c>
      <c r="K34" s="56" t="s">
        <v>21</v>
      </c>
      <c r="L34" s="35">
        <v>4.7E-2</v>
      </c>
      <c r="M34" s="10">
        <v>4.7E-2</v>
      </c>
      <c r="N34" s="13">
        <v>4.2999999999999997E-2</v>
      </c>
      <c r="O34" s="13">
        <f t="shared" si="0"/>
        <v>4.5666666666666668E-2</v>
      </c>
      <c r="P34" s="13">
        <f t="shared" ref="P34" si="59">($O$6-L34)/$O$6</f>
        <v>0.83642691415313231</v>
      </c>
      <c r="Q34" s="13">
        <f t="shared" ref="Q34" si="60">($O$6-M34)/$O$6</f>
        <v>0.83642691415313231</v>
      </c>
      <c r="R34" s="13">
        <f t="shared" ref="R34" si="61">($O$6-N34)/$O$6</f>
        <v>0.85034802784222741</v>
      </c>
      <c r="S34" s="12">
        <f t="shared" si="1"/>
        <v>0.8410672853828306</v>
      </c>
      <c r="T34" s="37">
        <f t="shared" si="6"/>
        <v>9.2807424593968069E-3</v>
      </c>
      <c r="U34" s="39">
        <f t="shared" si="7"/>
        <v>4.6403712296982924E-3</v>
      </c>
      <c r="V34" s="32">
        <v>1.8339999999999994</v>
      </c>
      <c r="W34" s="13">
        <v>1.8019999999999996</v>
      </c>
      <c r="X34" s="13">
        <v>1.5479999999999996</v>
      </c>
      <c r="Y34" s="78">
        <f t="shared" si="4"/>
        <v>1.7279999999999998</v>
      </c>
      <c r="Z34" s="13">
        <f>($Y$6-V34)/$Y$6</f>
        <v>0.82718220937902442</v>
      </c>
      <c r="AA34" s="13">
        <f>($Y$6-W34)/$Y$6</f>
        <v>0.83019756886641327</v>
      </c>
      <c r="AB34" s="13">
        <f>($Y$6-X34)/$Y$6</f>
        <v>0.85413198479756258</v>
      </c>
      <c r="AC34" s="10">
        <f t="shared" si="11"/>
        <v>0.83717058768099994</v>
      </c>
      <c r="AD34" s="37">
        <f t="shared" si="28"/>
        <v>1.6961397116562638E-2</v>
      </c>
      <c r="AE34" s="37">
        <f t="shared" si="24"/>
        <v>9.9883783019755201E-3</v>
      </c>
    </row>
    <row r="35" spans="1:31" x14ac:dyDescent="0.35">
      <c r="A35" s="91" t="s">
        <v>39</v>
      </c>
      <c r="B35" s="3" t="s">
        <v>196</v>
      </c>
      <c r="C35" s="3" t="s">
        <v>196</v>
      </c>
      <c r="D35" s="186"/>
      <c r="E35" s="186"/>
      <c r="F35" s="171"/>
      <c r="G35" s="171"/>
      <c r="H35" s="171"/>
      <c r="I35" s="172"/>
      <c r="J35" s="24" t="s">
        <v>28</v>
      </c>
      <c r="K35" s="56" t="s">
        <v>22</v>
      </c>
      <c r="L35" s="35">
        <v>4.2999999999999997E-2</v>
      </c>
      <c r="M35" s="10">
        <v>3.9E-2</v>
      </c>
      <c r="N35" s="13">
        <v>6.3E-2</v>
      </c>
      <c r="O35" s="13">
        <f t="shared" si="0"/>
        <v>4.8333333333333332E-2</v>
      </c>
      <c r="P35" s="13">
        <f t="shared" ref="P35" si="62">($O$7-L35)/$O$7</f>
        <v>0.87596153846153857</v>
      </c>
      <c r="Q35" s="13">
        <f t="shared" ref="Q35" si="63">($O$7-M35)/$O$7</f>
        <v>0.88750000000000007</v>
      </c>
      <c r="R35" s="13">
        <f t="shared" ref="R35" si="64">($O$7-N35)/$O$7</f>
        <v>0.81826923076923075</v>
      </c>
      <c r="S35" s="12">
        <f t="shared" si="1"/>
        <v>0.86057692307692302</v>
      </c>
      <c r="T35" s="37">
        <f t="shared" si="6"/>
        <v>2.6923076923077049E-2</v>
      </c>
      <c r="U35" s="39">
        <f t="shared" si="7"/>
        <v>4.2307692307692268E-2</v>
      </c>
      <c r="V35" s="32">
        <v>1.8769999999999998</v>
      </c>
      <c r="W35" s="13">
        <v>1.6209999999999996</v>
      </c>
      <c r="X35" s="13">
        <v>3.1699999999999986</v>
      </c>
      <c r="Y35" s="78">
        <f t="shared" si="4"/>
        <v>2.2226666666666657</v>
      </c>
      <c r="Z35" s="13">
        <f>($Y$7-V35)/$Y$7</f>
        <v>0.85654234179150102</v>
      </c>
      <c r="AA35" s="13">
        <f>($Y$7-W35)/$Y$7</f>
        <v>0.87610822378477526</v>
      </c>
      <c r="AB35" s="13">
        <f>($Y$7-X35)/$Y$7</f>
        <v>0.75771935188015915</v>
      </c>
      <c r="AC35" s="10">
        <f t="shared" si="11"/>
        <v>0.83012330581881189</v>
      </c>
      <c r="AD35" s="37">
        <f t="shared" si="28"/>
        <v>4.5984917965963379E-2</v>
      </c>
      <c r="AE35" s="37">
        <f t="shared" si="24"/>
        <v>7.2403953938652732E-2</v>
      </c>
    </row>
    <row r="36" spans="1:31" s="60" customFormat="1" x14ac:dyDescent="0.35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88"/>
      <c r="M36" s="77"/>
      <c r="N36" s="77"/>
      <c r="O36" s="77"/>
      <c r="P36" s="77"/>
      <c r="Q36" s="77"/>
      <c r="R36" s="77"/>
      <c r="S36" s="77"/>
      <c r="T36" s="77"/>
      <c r="U36" s="89"/>
      <c r="V36" s="77"/>
      <c r="W36" s="77"/>
      <c r="X36" s="77"/>
      <c r="Y36" s="77"/>
      <c r="Z36" s="77"/>
      <c r="AA36" s="77"/>
      <c r="AB36" s="77"/>
      <c r="AC36" s="10"/>
      <c r="AD36" s="77"/>
      <c r="AE36" s="85"/>
    </row>
    <row r="37" spans="1:31" x14ac:dyDescent="0.35">
      <c r="A37" s="91" t="s">
        <v>53</v>
      </c>
      <c r="B37" s="3" t="s">
        <v>196</v>
      </c>
      <c r="C37" s="3" t="s">
        <v>196</v>
      </c>
      <c r="D37" s="186" t="s">
        <v>27</v>
      </c>
      <c r="E37" s="186" t="s">
        <v>24</v>
      </c>
      <c r="F37" s="171" t="s">
        <v>10</v>
      </c>
      <c r="G37" s="171" t="s">
        <v>9</v>
      </c>
      <c r="H37" s="171" t="s">
        <v>7</v>
      </c>
      <c r="I37" s="172" t="s">
        <v>8</v>
      </c>
      <c r="J37" s="20" t="s">
        <v>26</v>
      </c>
      <c r="K37" s="57" t="s">
        <v>20</v>
      </c>
      <c r="L37" s="34">
        <v>3.5999999999999997E-2</v>
      </c>
      <c r="M37" s="11">
        <v>3.1E-2</v>
      </c>
      <c r="N37" s="13">
        <v>3.5000000000000003E-2</v>
      </c>
      <c r="O37" s="13">
        <f t="shared" si="0"/>
        <v>3.4000000000000002E-2</v>
      </c>
      <c r="P37" s="13">
        <f t="shared" ref="P37" si="65">($O$5-L37)/$O$5</f>
        <v>0.66144200626959249</v>
      </c>
      <c r="Q37" s="13">
        <f t="shared" ref="Q37" si="66">($O$5-M37)/$O$5</f>
        <v>0.70846394984326022</v>
      </c>
      <c r="R37" s="13">
        <f t="shared" ref="R37" si="67">($O$5-N37)/$O$5</f>
        <v>0.67084639498432597</v>
      </c>
      <c r="S37" s="12">
        <f t="shared" si="1"/>
        <v>0.68025078369905945</v>
      </c>
      <c r="T37" s="37">
        <f t="shared" si="6"/>
        <v>2.8213166144200774E-2</v>
      </c>
      <c r="U37" s="39">
        <f t="shared" si="7"/>
        <v>1.8808777429466961E-2</v>
      </c>
      <c r="V37" s="32">
        <v>2.165999999999999</v>
      </c>
      <c r="W37" s="13">
        <v>1.8709999999999989</v>
      </c>
      <c r="X37" s="13">
        <v>2.0179999999999985</v>
      </c>
      <c r="Y37" s="78">
        <f t="shared" si="4"/>
        <v>2.0183333333333322</v>
      </c>
      <c r="Z37" s="13">
        <f>($Y$5-V37)/$Y$5</f>
        <v>0.45863534116470911</v>
      </c>
      <c r="AA37" s="13">
        <f>($Y$5-W37)/$Y$5</f>
        <v>0.53236690827293209</v>
      </c>
      <c r="AB37" s="13">
        <f>($Y$5-X37)/$Y$5</f>
        <v>0.49562609347663128</v>
      </c>
      <c r="AC37" s="10">
        <f t="shared" si="11"/>
        <v>0.49554278097142412</v>
      </c>
      <c r="AD37" s="37">
        <f t="shared" si="28"/>
        <v>3.682412730150797E-2</v>
      </c>
      <c r="AE37" s="37">
        <f t="shared" si="24"/>
        <v>3.6907439806715014E-2</v>
      </c>
    </row>
    <row r="38" spans="1:31" x14ac:dyDescent="0.35">
      <c r="A38" s="91" t="s">
        <v>45</v>
      </c>
      <c r="B38" s="130" t="s">
        <v>196</v>
      </c>
      <c r="C38" s="3" t="s">
        <v>196</v>
      </c>
      <c r="D38" s="186"/>
      <c r="E38" s="186"/>
      <c r="F38" s="171"/>
      <c r="G38" s="171"/>
      <c r="H38" s="171"/>
      <c r="I38" s="172"/>
      <c r="J38" s="20" t="s">
        <v>27</v>
      </c>
      <c r="K38" s="57" t="s">
        <v>21</v>
      </c>
      <c r="L38" s="35">
        <v>4.4999999999999998E-2</v>
      </c>
      <c r="M38" s="10">
        <v>4.3999999999999997E-2</v>
      </c>
      <c r="N38" s="13">
        <v>4.5999999999999999E-2</v>
      </c>
      <c r="O38" s="13">
        <f t="shared" si="0"/>
        <v>4.5000000000000005E-2</v>
      </c>
      <c r="P38" s="13">
        <f t="shared" ref="P38" si="68">($O$6-L38)/$O$6</f>
        <v>0.84338747099767986</v>
      </c>
      <c r="Q38" s="13">
        <f t="shared" ref="Q38" si="69">($O$6-M38)/$O$6</f>
        <v>0.84686774941995357</v>
      </c>
      <c r="R38" s="13">
        <f t="shared" ref="R38" si="70">($O$6-N38)/$O$6</f>
        <v>0.83990719257540603</v>
      </c>
      <c r="S38" s="12">
        <f t="shared" si="1"/>
        <v>0.84338747099767986</v>
      </c>
      <c r="T38" s="37">
        <f t="shared" si="6"/>
        <v>3.4802784222737193E-3</v>
      </c>
      <c r="U38" s="39">
        <f t="shared" si="7"/>
        <v>3.4802784222738303E-3</v>
      </c>
      <c r="V38" s="32">
        <v>1.5659999999999994</v>
      </c>
      <c r="W38" s="13">
        <v>1.5149999999999995</v>
      </c>
      <c r="X38" s="13">
        <v>1.6189999999999993</v>
      </c>
      <c r="Y38" s="78">
        <f t="shared" si="4"/>
        <v>1.5666666666666658</v>
      </c>
      <c r="Z38" s="13">
        <f>($Y$6-V38)/$Y$6</f>
        <v>0.85243584508590642</v>
      </c>
      <c r="AA38" s="13">
        <f>($Y$6-W38)/$Y$6</f>
        <v>0.85724157426893244</v>
      </c>
      <c r="AB38" s="13">
        <f>($Y$6-X38)/$Y$6</f>
        <v>0.84744165593491849</v>
      </c>
      <c r="AC38" s="10">
        <f t="shared" si="11"/>
        <v>0.85237302509658586</v>
      </c>
      <c r="AD38" s="37">
        <f t="shared" si="28"/>
        <v>4.8685491723465812E-3</v>
      </c>
      <c r="AE38" s="37">
        <f t="shared" si="24"/>
        <v>4.9313691616673649E-3</v>
      </c>
    </row>
    <row r="39" spans="1:31" x14ac:dyDescent="0.35">
      <c r="A39" s="91" t="s">
        <v>46</v>
      </c>
      <c r="B39" s="3" t="s">
        <v>196</v>
      </c>
      <c r="C39" s="3" t="s">
        <v>196</v>
      </c>
      <c r="D39" s="186"/>
      <c r="E39" s="186"/>
      <c r="F39" s="171"/>
      <c r="G39" s="171"/>
      <c r="H39" s="171"/>
      <c r="I39" s="172"/>
      <c r="J39" s="20" t="s">
        <v>28</v>
      </c>
      <c r="K39" s="57" t="s">
        <v>22</v>
      </c>
      <c r="L39" s="35">
        <v>0.24199999999999999</v>
      </c>
      <c r="M39" s="10">
        <v>0.23400000000000001</v>
      </c>
      <c r="N39" s="13">
        <v>0.23200000000000001</v>
      </c>
      <c r="O39" s="13">
        <f t="shared" si="0"/>
        <v>0.23599999999999999</v>
      </c>
      <c r="P39" s="13">
        <f t="shared" ref="P39" si="71">($O$7-L39)/$O$7</f>
        <v>0.30192307692307696</v>
      </c>
      <c r="Q39" s="13">
        <f t="shared" ref="Q39" si="72">($O$7-M39)/$O$7</f>
        <v>0.32500000000000001</v>
      </c>
      <c r="R39" s="13">
        <f t="shared" ref="R39" si="73">($O$7-N39)/$O$7</f>
        <v>0.33076923076923076</v>
      </c>
      <c r="S39" s="12">
        <f t="shared" si="1"/>
        <v>0.31923076923076921</v>
      </c>
      <c r="T39" s="37">
        <f t="shared" si="6"/>
        <v>1.1538461538461553E-2</v>
      </c>
      <c r="U39" s="39">
        <f t="shared" si="7"/>
        <v>1.7307692307692246E-2</v>
      </c>
      <c r="V39" s="32">
        <v>8.9170000000000016</v>
      </c>
      <c r="W39" s="13">
        <v>8.3420000000000023</v>
      </c>
      <c r="X39" s="13">
        <v>8.1920000000000019</v>
      </c>
      <c r="Y39" s="78">
        <f t="shared" si="4"/>
        <v>8.4836666666666698</v>
      </c>
      <c r="Z39" s="13">
        <f>($Y$7-V39)/$Y$7</f>
        <v>0.31848058697645976</v>
      </c>
      <c r="AA39" s="13">
        <f>($Y$7-W39)/$Y$7</f>
        <v>0.36242739223479048</v>
      </c>
      <c r="AB39" s="13">
        <f>($Y$7-X39)/$Y$7</f>
        <v>0.37389177621522462</v>
      </c>
      <c r="AC39" s="10">
        <f t="shared" si="11"/>
        <v>0.3515999184754916</v>
      </c>
      <c r="AD39" s="37">
        <f t="shared" si="28"/>
        <v>2.2291857739733023E-2</v>
      </c>
      <c r="AE39" s="37">
        <f t="shared" si="24"/>
        <v>3.3119331499031845E-2</v>
      </c>
    </row>
    <row r="40" spans="1:31" s="60" customFormat="1" x14ac:dyDescent="0.35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88"/>
      <c r="M40" s="77"/>
      <c r="N40" s="77"/>
      <c r="O40" s="77"/>
      <c r="P40" s="77"/>
      <c r="Q40" s="77"/>
      <c r="R40" s="77"/>
      <c r="S40" s="77"/>
      <c r="T40" s="77"/>
      <c r="U40" s="89"/>
      <c r="V40" s="77"/>
      <c r="W40" s="77"/>
      <c r="X40" s="77"/>
      <c r="Y40" s="77"/>
      <c r="Z40" s="77"/>
      <c r="AA40" s="77"/>
      <c r="AB40" s="77"/>
      <c r="AC40" s="10"/>
      <c r="AD40" s="77"/>
      <c r="AE40" s="85"/>
    </row>
    <row r="41" spans="1:31" x14ac:dyDescent="0.35">
      <c r="A41" s="91" t="s">
        <v>57</v>
      </c>
      <c r="B41" s="3" t="s">
        <v>196</v>
      </c>
      <c r="C41" s="3" t="s">
        <v>196</v>
      </c>
      <c r="D41" s="186" t="s">
        <v>27</v>
      </c>
      <c r="E41" s="186" t="s">
        <v>24</v>
      </c>
      <c r="F41" s="171" t="s">
        <v>10</v>
      </c>
      <c r="G41" s="171" t="s">
        <v>9</v>
      </c>
      <c r="H41" s="171" t="s">
        <v>14</v>
      </c>
      <c r="I41" s="172" t="s">
        <v>18</v>
      </c>
      <c r="J41" s="20" t="s">
        <v>26</v>
      </c>
      <c r="K41" s="57" t="s">
        <v>20</v>
      </c>
      <c r="L41" s="34">
        <v>1.2999999999999999E-2</v>
      </c>
      <c r="M41" s="11">
        <v>1.4999999999999999E-2</v>
      </c>
      <c r="N41" s="13">
        <v>1.4E-2</v>
      </c>
      <c r="O41" s="13">
        <f t="shared" si="0"/>
        <v>1.3999999999999999E-2</v>
      </c>
      <c r="P41" s="13">
        <f t="shared" ref="P41" si="74">($O$5-L41)/$O$5</f>
        <v>0.87774294670846398</v>
      </c>
      <c r="Q41" s="13">
        <f t="shared" ref="Q41" si="75">($O$5-M41)/$O$5</f>
        <v>0.85893416927899691</v>
      </c>
      <c r="R41" s="13">
        <f t="shared" ref="R41" si="76">($O$5-N41)/$O$5</f>
        <v>0.86833855799373039</v>
      </c>
      <c r="S41" s="12">
        <f t="shared" si="1"/>
        <v>0.86833855799373039</v>
      </c>
      <c r="T41" s="37">
        <f t="shared" si="6"/>
        <v>9.4043887147335914E-3</v>
      </c>
      <c r="U41" s="39">
        <f t="shared" si="7"/>
        <v>9.4043887147334804E-3</v>
      </c>
      <c r="V41" s="32">
        <v>0.59300000000000042</v>
      </c>
      <c r="W41" s="13">
        <v>0.78600000000000059</v>
      </c>
      <c r="X41" s="13">
        <v>0.63700000000000045</v>
      </c>
      <c r="Y41" s="78">
        <f t="shared" si="4"/>
        <v>0.67200000000000049</v>
      </c>
      <c r="Z41" s="13">
        <f>($Y$5-V41)/$Y$5</f>
        <v>0.85178705323669068</v>
      </c>
      <c r="AA41" s="13">
        <f>($Y$5-W41)/$Y$5</f>
        <v>0.80354911272181939</v>
      </c>
      <c r="AB41" s="13">
        <f>($Y$5-X41)/$Y$5</f>
        <v>0.84078980254936253</v>
      </c>
      <c r="AC41" s="10">
        <f t="shared" si="11"/>
        <v>0.8320419895026242</v>
      </c>
      <c r="AD41" s="37">
        <f t="shared" si="28"/>
        <v>1.9745063734066481E-2</v>
      </c>
      <c r="AE41" s="37">
        <f t="shared" si="24"/>
        <v>2.849287678080481E-2</v>
      </c>
    </row>
    <row r="42" spans="1:31" x14ac:dyDescent="0.35">
      <c r="A42" s="91" t="s">
        <v>58</v>
      </c>
      <c r="B42" s="3" t="s">
        <v>196</v>
      </c>
      <c r="C42" s="3" t="s">
        <v>196</v>
      </c>
      <c r="D42" s="186"/>
      <c r="E42" s="186"/>
      <c r="F42" s="171"/>
      <c r="G42" s="171"/>
      <c r="H42" s="171"/>
      <c r="I42" s="172"/>
      <c r="J42" s="20" t="s">
        <v>27</v>
      </c>
      <c r="K42" s="57" t="s">
        <v>21</v>
      </c>
      <c r="L42" s="35">
        <v>4.2000000000000003E-2</v>
      </c>
      <c r="M42" s="10">
        <v>0.122</v>
      </c>
      <c r="N42" s="13">
        <v>2.5999999999999999E-2</v>
      </c>
      <c r="O42" s="13">
        <f t="shared" si="0"/>
        <v>6.3333333333333339E-2</v>
      </c>
      <c r="P42" s="13">
        <f t="shared" ref="P42" si="77">($O$6-L42)/$O$6</f>
        <v>0.85382830626450112</v>
      </c>
      <c r="Q42" s="13">
        <f t="shared" ref="Q42" si="78">($O$6-M42)/$O$6</f>
        <v>0.57540603248259858</v>
      </c>
      <c r="R42" s="13">
        <f t="shared" ref="R42" si="79">($O$6-N42)/$O$6</f>
        <v>0.90951276102088152</v>
      </c>
      <c r="S42" s="12">
        <f t="shared" si="1"/>
        <v>0.779582366589327</v>
      </c>
      <c r="T42" s="37">
        <f t="shared" si="6"/>
        <v>0.12993039443155452</v>
      </c>
      <c r="U42" s="39">
        <f t="shared" si="7"/>
        <v>0.20417633410672842</v>
      </c>
      <c r="V42" s="32">
        <v>2.4929999999999994</v>
      </c>
      <c r="W42" s="13">
        <v>7.4820000000000011</v>
      </c>
      <c r="X42" s="13">
        <v>1.5439999999999996</v>
      </c>
      <c r="Y42" s="78">
        <f t="shared" si="4"/>
        <v>3.8396666666666674</v>
      </c>
      <c r="Z42" s="13">
        <f>($Y$6-V42)/$Y$6</f>
        <v>0.76508464993560943</v>
      </c>
      <c r="AA42" s="13">
        <f>($Y$6-W42)/$Y$6</f>
        <v>0.29497125985488554</v>
      </c>
      <c r="AB42" s="13">
        <f>($Y$6-X42)/$Y$6</f>
        <v>0.85450890473348629</v>
      </c>
      <c r="AC42" s="10">
        <f t="shared" si="11"/>
        <v>0.63818827150799373</v>
      </c>
      <c r="AD42" s="37">
        <f t="shared" si="28"/>
        <v>0.21632063322549255</v>
      </c>
      <c r="AE42" s="37">
        <f t="shared" si="24"/>
        <v>0.34321701165310819</v>
      </c>
    </row>
    <row r="43" spans="1:31" x14ac:dyDescent="0.35">
      <c r="A43" s="91" t="s">
        <v>59</v>
      </c>
      <c r="B43" s="3" t="s">
        <v>196</v>
      </c>
      <c r="C43" s="3" t="s">
        <v>196</v>
      </c>
      <c r="D43" s="186"/>
      <c r="E43" s="186"/>
      <c r="F43" s="171"/>
      <c r="G43" s="171"/>
      <c r="H43" s="171"/>
      <c r="I43" s="172"/>
      <c r="J43" s="20" t="s">
        <v>28</v>
      </c>
      <c r="K43" s="57" t="s">
        <v>22</v>
      </c>
      <c r="L43" s="35">
        <v>5.3999999999999999E-2</v>
      </c>
      <c r="M43" s="10">
        <v>5.7000000000000002E-2</v>
      </c>
      <c r="N43" s="13">
        <v>5.8999999999999997E-2</v>
      </c>
      <c r="O43" s="13">
        <f t="shared" si="0"/>
        <v>5.6666666666666664E-2</v>
      </c>
      <c r="P43" s="13">
        <f t="shared" ref="P43" si="80">($O$7-L43)/$O$7</f>
        <v>0.84423076923076923</v>
      </c>
      <c r="Q43" s="13">
        <f t="shared" ref="Q43" si="81">($O$7-M43)/$O$7</f>
        <v>0.83557692307692311</v>
      </c>
      <c r="R43" s="13">
        <f t="shared" ref="R43" si="82">($O$7-N43)/$O$7</f>
        <v>0.82980769230769236</v>
      </c>
      <c r="S43" s="12">
        <f t="shared" si="1"/>
        <v>0.83653846153846156</v>
      </c>
      <c r="T43" s="37">
        <f t="shared" si="6"/>
        <v>7.692307692307665E-3</v>
      </c>
      <c r="U43" s="39">
        <f t="shared" si="7"/>
        <v>6.7307692307692069E-3</v>
      </c>
      <c r="V43" s="32">
        <v>2.2319999999999989</v>
      </c>
      <c r="W43" s="13">
        <v>2.3119999999999989</v>
      </c>
      <c r="X43" s="13">
        <v>2.496</v>
      </c>
      <c r="Y43" s="78">
        <f t="shared" si="4"/>
        <v>2.3466666666666658</v>
      </c>
      <c r="Z43" s="13">
        <f>($Y$7-V43)/$Y$7</f>
        <v>0.82940996637114039</v>
      </c>
      <c r="AA43" s="13">
        <f>($Y$7-W43)/$Y$7</f>
        <v>0.82329562824824221</v>
      </c>
      <c r="AB43" s="13">
        <f>($Y$7-X43)/$Y$7</f>
        <v>0.80923265056557625</v>
      </c>
      <c r="AC43" s="10">
        <f t="shared" si="11"/>
        <v>0.82064608172831965</v>
      </c>
      <c r="AD43" s="37">
        <f t="shared" si="28"/>
        <v>8.7638846428207406E-3</v>
      </c>
      <c r="AE43" s="37">
        <f t="shared" si="24"/>
        <v>1.1413431162743404E-2</v>
      </c>
    </row>
    <row r="44" spans="1:31" s="60" customFormat="1" x14ac:dyDescent="0.35">
      <c r="A44" s="61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88"/>
      <c r="M44" s="77"/>
      <c r="N44" s="77"/>
      <c r="O44" s="77"/>
      <c r="P44" s="77"/>
      <c r="Q44" s="77"/>
      <c r="R44" s="77"/>
      <c r="S44" s="77"/>
      <c r="T44" s="77"/>
      <c r="U44" s="89"/>
      <c r="V44" s="77"/>
      <c r="W44" s="77"/>
      <c r="X44" s="77"/>
      <c r="Y44" s="77"/>
      <c r="Z44" s="77"/>
      <c r="AA44" s="77"/>
      <c r="AB44" s="77"/>
      <c r="AC44" s="10"/>
      <c r="AD44" s="77"/>
      <c r="AE44" s="85"/>
    </row>
    <row r="45" spans="1:31" x14ac:dyDescent="0.35">
      <c r="A45" s="91" t="s">
        <v>35</v>
      </c>
      <c r="B45" s="3" t="s">
        <v>196</v>
      </c>
      <c r="C45" s="3" t="s">
        <v>196</v>
      </c>
      <c r="D45" s="171" t="s">
        <v>36</v>
      </c>
      <c r="E45" s="171" t="s">
        <v>25</v>
      </c>
      <c r="F45" s="171" t="s">
        <v>10</v>
      </c>
      <c r="G45" s="171" t="s">
        <v>9</v>
      </c>
      <c r="H45" s="171" t="s">
        <v>3</v>
      </c>
      <c r="I45" s="172" t="s">
        <v>2</v>
      </c>
      <c r="J45" s="20" t="s">
        <v>26</v>
      </c>
      <c r="K45" s="57" t="s">
        <v>20</v>
      </c>
      <c r="L45" s="34">
        <v>-1E-3</v>
      </c>
      <c r="M45" s="11">
        <v>-2E-3</v>
      </c>
      <c r="N45" s="13">
        <v>0</v>
      </c>
      <c r="O45" s="13">
        <f t="shared" si="0"/>
        <v>-1E-3</v>
      </c>
      <c r="P45" s="13">
        <f t="shared" ref="P45" si="83">($O$5-L45)/$O$5</f>
        <v>1.0094043887147335</v>
      </c>
      <c r="Q45" s="13">
        <f t="shared" ref="Q45" si="84">($O$5-M45)/$O$5</f>
        <v>1.0188087774294672</v>
      </c>
      <c r="R45" s="13">
        <f t="shared" ref="R45" si="85">($O$5-N45)/$O$5</f>
        <v>1</v>
      </c>
      <c r="S45" s="12">
        <f t="shared" si="1"/>
        <v>1.0094043887147335</v>
      </c>
      <c r="T45" s="37">
        <f t="shared" si="6"/>
        <v>9.4043887147337024E-3</v>
      </c>
      <c r="U45" s="39">
        <f t="shared" si="7"/>
        <v>9.4043887147334804E-3</v>
      </c>
      <c r="V45" s="32">
        <v>-8.3000000000000046E-2</v>
      </c>
      <c r="W45" s="13">
        <v>-0.11500000000000007</v>
      </c>
      <c r="X45" s="13">
        <v>-2.3000000000000013E-2</v>
      </c>
      <c r="Y45" s="78">
        <f t="shared" si="4"/>
        <v>-7.3666666666666714E-2</v>
      </c>
      <c r="Z45" s="13">
        <f>($Y$5-V45)/$Y$5</f>
        <v>1.0207448137965509</v>
      </c>
      <c r="AA45" s="13">
        <f>($Y$5-W45)/$Y$5</f>
        <v>1.0287428142964259</v>
      </c>
      <c r="AB45" s="13">
        <f>($Y$5-X45)/$Y$5</f>
        <v>1.005748562859285</v>
      </c>
      <c r="AC45" s="10">
        <f t="shared" si="11"/>
        <v>1.0184120636507539</v>
      </c>
      <c r="AD45" s="37">
        <f t="shared" si="28"/>
        <v>1.0330750645672016E-2</v>
      </c>
      <c r="AE45" s="37">
        <f t="shared" si="24"/>
        <v>1.2663500791468829E-2</v>
      </c>
    </row>
    <row r="46" spans="1:31" x14ac:dyDescent="0.35">
      <c r="A46" s="91" t="s">
        <v>40</v>
      </c>
      <c r="B46" s="128" t="s">
        <v>196</v>
      </c>
      <c r="C46" s="3" t="s">
        <v>196</v>
      </c>
      <c r="D46" s="171"/>
      <c r="E46" s="171"/>
      <c r="F46" s="171"/>
      <c r="G46" s="171"/>
      <c r="H46" s="171"/>
      <c r="I46" s="172"/>
      <c r="J46" s="20" t="s">
        <v>27</v>
      </c>
      <c r="K46" s="57" t="s">
        <v>21</v>
      </c>
      <c r="L46" s="35">
        <v>7.2999999999999995E-2</v>
      </c>
      <c r="M46" s="10">
        <v>6.6000000000000003E-2</v>
      </c>
      <c r="N46" s="13">
        <v>6.9000000000000006E-2</v>
      </c>
      <c r="O46" s="13">
        <f t="shared" si="0"/>
        <v>6.9333333333333344E-2</v>
      </c>
      <c r="P46" s="13">
        <f t="shared" ref="P46" si="86">($O$6-L46)/$O$6</f>
        <v>0.74593967517401383</v>
      </c>
      <c r="Q46" s="13">
        <f t="shared" ref="Q46" si="87">($O$6-M46)/$O$6</f>
        <v>0.77030162412993031</v>
      </c>
      <c r="R46" s="13">
        <f t="shared" ref="R46" si="88">($O$6-N46)/$O$6</f>
        <v>0.75986078886310893</v>
      </c>
      <c r="S46" s="12">
        <f t="shared" si="1"/>
        <v>0.75870069605568435</v>
      </c>
      <c r="T46" s="37">
        <f t="shared" si="6"/>
        <v>1.1600928074245953E-2</v>
      </c>
      <c r="U46" s="39">
        <f t="shared" si="7"/>
        <v>1.2761020881670526E-2</v>
      </c>
      <c r="V46" s="32">
        <v>4.4860000000000007</v>
      </c>
      <c r="W46" s="13">
        <v>4.0140000000000002</v>
      </c>
      <c r="X46" s="13">
        <v>4.2209999999999992</v>
      </c>
      <c r="Y46" s="78">
        <f t="shared" si="4"/>
        <v>4.2403333333333331</v>
      </c>
      <c r="Z46" s="13">
        <f>($Y$6-V46)/$Y$6</f>
        <v>0.57728429186167018</v>
      </c>
      <c r="AA46" s="13">
        <f>($Y$6-W46)/$Y$6</f>
        <v>0.62176084430065637</v>
      </c>
      <c r="AB46" s="13">
        <f>($Y$6-X46)/$Y$6</f>
        <v>0.6022552376166096</v>
      </c>
      <c r="AC46" s="10">
        <f t="shared" si="11"/>
        <v>0.60043345792631209</v>
      </c>
      <c r="AD46" s="37">
        <f t="shared" si="28"/>
        <v>2.1327386374344282E-2</v>
      </c>
      <c r="AE46" s="37">
        <f t="shared" si="24"/>
        <v>2.3149166064641902E-2</v>
      </c>
    </row>
    <row r="47" spans="1:31" x14ac:dyDescent="0.35">
      <c r="A47" s="91" t="s">
        <v>41</v>
      </c>
      <c r="B47" s="3" t="s">
        <v>196</v>
      </c>
      <c r="C47" s="3" t="s">
        <v>196</v>
      </c>
      <c r="D47" s="171"/>
      <c r="E47" s="171"/>
      <c r="F47" s="171"/>
      <c r="G47" s="171"/>
      <c r="H47" s="171"/>
      <c r="I47" s="172"/>
      <c r="J47" s="20" t="s">
        <v>28</v>
      </c>
      <c r="K47" s="57" t="s">
        <v>22</v>
      </c>
      <c r="L47" s="35">
        <v>0.01</v>
      </c>
      <c r="M47" s="10">
        <v>1.0999999999999999E-2</v>
      </c>
      <c r="N47" s="13">
        <v>1.6E-2</v>
      </c>
      <c r="O47" s="13">
        <f t="shared" si="0"/>
        <v>1.2333333333333333E-2</v>
      </c>
      <c r="P47" s="13">
        <f t="shared" ref="P47" si="89">($O$7-L47)/$O$7</f>
        <v>0.97115384615384615</v>
      </c>
      <c r="Q47" s="13">
        <f t="shared" ref="Q47" si="90">($O$7-M47)/$O$7</f>
        <v>0.96826923076923077</v>
      </c>
      <c r="R47" s="13">
        <f t="shared" ref="R47" si="91">($O$7-N47)/$O$7</f>
        <v>0.95384615384615379</v>
      </c>
      <c r="S47" s="12">
        <f t="shared" si="1"/>
        <v>0.96442307692307683</v>
      </c>
      <c r="T47" s="37">
        <f t="shared" si="6"/>
        <v>6.7307692307693179E-3</v>
      </c>
      <c r="U47" s="39">
        <f t="shared" si="7"/>
        <v>1.0576923076923039E-2</v>
      </c>
      <c r="V47" s="32">
        <v>0.48700000000000032</v>
      </c>
      <c r="W47" s="13">
        <v>0.60200000000000042</v>
      </c>
      <c r="X47" s="13">
        <v>0.88000000000000045</v>
      </c>
      <c r="Y47" s="78">
        <f t="shared" si="4"/>
        <v>0.65633333333333377</v>
      </c>
      <c r="Z47" s="13">
        <f>($Y$7-V47)/$Y$7</f>
        <v>0.96277896667685725</v>
      </c>
      <c r="AA47" s="13">
        <f>($Y$7-W47)/$Y$7</f>
        <v>0.95398960562519108</v>
      </c>
      <c r="AB47" s="13">
        <f>($Y$7-X47)/$Y$7</f>
        <v>0.93274228064811981</v>
      </c>
      <c r="AC47" s="10">
        <f t="shared" si="11"/>
        <v>0.94983695098338927</v>
      </c>
      <c r="AD47" s="37">
        <f t="shared" si="28"/>
        <v>1.2942015693467979E-2</v>
      </c>
      <c r="AE47" s="37">
        <f t="shared" si="24"/>
        <v>1.7094670335269457E-2</v>
      </c>
    </row>
    <row r="48" spans="1:31" s="60" customFormat="1" x14ac:dyDescent="0.35">
      <c r="A48" s="61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88"/>
      <c r="M48" s="77"/>
      <c r="N48" s="77"/>
      <c r="O48" s="77"/>
      <c r="P48" s="77"/>
      <c r="Q48" s="77"/>
      <c r="R48" s="77"/>
      <c r="S48" s="77"/>
      <c r="T48" s="77"/>
      <c r="U48" s="89"/>
      <c r="V48" s="77"/>
      <c r="W48" s="77"/>
      <c r="X48" s="77"/>
      <c r="Y48" s="77"/>
      <c r="Z48" s="77"/>
      <c r="AA48" s="77"/>
      <c r="AB48" s="77"/>
      <c r="AC48" s="10"/>
      <c r="AD48" s="77"/>
      <c r="AE48" s="85"/>
    </row>
    <row r="49" spans="1:31" x14ac:dyDescent="0.35">
      <c r="A49" s="91" t="s">
        <v>50</v>
      </c>
      <c r="B49" s="3" t="s">
        <v>196</v>
      </c>
      <c r="C49" s="3" t="s">
        <v>196</v>
      </c>
      <c r="D49" s="171" t="s">
        <v>36</v>
      </c>
      <c r="E49" s="171" t="s">
        <v>25</v>
      </c>
      <c r="F49" s="171" t="s">
        <v>10</v>
      </c>
      <c r="G49" s="171" t="s">
        <v>9</v>
      </c>
      <c r="H49" s="171" t="s">
        <v>6</v>
      </c>
      <c r="I49" s="172" t="s">
        <v>8</v>
      </c>
      <c r="J49" s="20" t="s">
        <v>26</v>
      </c>
      <c r="K49" s="57" t="s">
        <v>20</v>
      </c>
      <c r="L49" s="34">
        <v>-2E-3</v>
      </c>
      <c r="M49" s="11">
        <v>-3.0000000000000001E-3</v>
      </c>
      <c r="N49" s="13">
        <v>1.6E-2</v>
      </c>
      <c r="O49" s="13">
        <f t="shared" si="0"/>
        <v>3.6666666666666666E-3</v>
      </c>
      <c r="P49" s="13">
        <f t="shared" ref="P49" si="92">($O$5-L49)/$O$5</f>
        <v>1.0188087774294672</v>
      </c>
      <c r="Q49" s="13">
        <f t="shared" ref="Q49" si="93">($O$5-M49)/$O$5</f>
        <v>1.0282131661442007</v>
      </c>
      <c r="R49" s="13">
        <f t="shared" ref="R49" si="94">($O$5-N49)/$O$5</f>
        <v>0.84952978056426331</v>
      </c>
      <c r="S49" s="12">
        <f t="shared" si="1"/>
        <v>0.9655172413793105</v>
      </c>
      <c r="T49" s="37">
        <f t="shared" si="6"/>
        <v>6.2695924764890165E-2</v>
      </c>
      <c r="U49" s="39">
        <f t="shared" si="7"/>
        <v>0.11598746081504718</v>
      </c>
      <c r="V49" s="32">
        <v>-0.18300000000000013</v>
      </c>
      <c r="W49" s="13">
        <v>-0.13600000000000007</v>
      </c>
      <c r="X49" s="13">
        <v>0.95300000000000062</v>
      </c>
      <c r="Y49" s="78">
        <f t="shared" si="4"/>
        <v>0.21133333333333348</v>
      </c>
      <c r="Z49" s="13">
        <f>($Y$5-V49)/$Y$5</f>
        <v>1.0457385653586604</v>
      </c>
      <c r="AA49" s="13">
        <f>($Y$5-W49)/$Y$5</f>
        <v>1.033991502124469</v>
      </c>
      <c r="AB49" s="13">
        <f>($Y$5-X49)/$Y$5</f>
        <v>0.7618095476130966</v>
      </c>
      <c r="AC49" s="10">
        <f t="shared" si="11"/>
        <v>0.94717987169874196</v>
      </c>
      <c r="AD49" s="37">
        <f t="shared" si="28"/>
        <v>9.8558693659918428E-2</v>
      </c>
      <c r="AE49" s="37">
        <f t="shared" si="24"/>
        <v>0.18537032408564535</v>
      </c>
    </row>
    <row r="50" spans="1:31" x14ac:dyDescent="0.35">
      <c r="A50" s="91" t="s">
        <v>51</v>
      </c>
      <c r="B50" s="130" t="s">
        <v>196</v>
      </c>
      <c r="C50" s="3" t="s">
        <v>196</v>
      </c>
      <c r="D50" s="171"/>
      <c r="E50" s="171"/>
      <c r="F50" s="171"/>
      <c r="G50" s="171"/>
      <c r="H50" s="171"/>
      <c r="I50" s="172"/>
      <c r="J50" s="20" t="s">
        <v>27</v>
      </c>
      <c r="K50" s="57" t="s">
        <v>21</v>
      </c>
      <c r="L50" s="35">
        <v>2.1000000000000001E-2</v>
      </c>
      <c r="M50" s="10">
        <v>1.2E-2</v>
      </c>
      <c r="N50" s="13">
        <v>2.7E-2</v>
      </c>
      <c r="O50" s="13">
        <f t="shared" si="0"/>
        <v>0.02</v>
      </c>
      <c r="P50" s="13">
        <f t="shared" ref="P50" si="95">($O$6-L50)/$O$6</f>
        <v>0.92691415313225045</v>
      </c>
      <c r="Q50" s="13">
        <f t="shared" ref="Q50" si="96">($O$6-M50)/$O$6</f>
        <v>0.95823665893271459</v>
      </c>
      <c r="R50" s="13">
        <f t="shared" ref="R50" si="97">($O$6-N50)/$O$6</f>
        <v>0.9060324825986078</v>
      </c>
      <c r="S50" s="12">
        <f t="shared" si="1"/>
        <v>0.93039443155452428</v>
      </c>
      <c r="T50" s="37">
        <f t="shared" si="6"/>
        <v>2.784222737819031E-2</v>
      </c>
      <c r="U50" s="39">
        <f t="shared" si="7"/>
        <v>2.4361948955916479E-2</v>
      </c>
      <c r="V50" s="32">
        <v>1.3579999999999992</v>
      </c>
      <c r="W50" s="13">
        <v>0.73800000000000032</v>
      </c>
      <c r="X50" s="13">
        <v>1.5939999999999992</v>
      </c>
      <c r="Y50" s="78">
        <f t="shared" si="4"/>
        <v>1.2299999999999995</v>
      </c>
      <c r="Z50" s="13">
        <f>($Y$6-V50)/$Y$6</f>
        <v>0.8720356817539342</v>
      </c>
      <c r="AA50" s="13">
        <f>($Y$6-W50)/$Y$6</f>
        <v>0.93045827182209384</v>
      </c>
      <c r="AB50" s="13">
        <f>($Y$6-X50)/$Y$6</f>
        <v>0.84979740553444105</v>
      </c>
      <c r="AC50" s="10">
        <f t="shared" si="11"/>
        <v>0.88409711970348981</v>
      </c>
      <c r="AD50" s="37">
        <f t="shared" si="28"/>
        <v>4.6361152118604032E-2</v>
      </c>
      <c r="AE50" s="37">
        <f t="shared" si="24"/>
        <v>3.4299714169048756E-2</v>
      </c>
    </row>
    <row r="51" spans="1:31" x14ac:dyDescent="0.35">
      <c r="A51" s="91" t="s">
        <v>52</v>
      </c>
      <c r="B51" s="3" t="s">
        <v>196</v>
      </c>
      <c r="C51" s="3" t="s">
        <v>196</v>
      </c>
      <c r="D51" s="171"/>
      <c r="E51" s="171"/>
      <c r="F51" s="171"/>
      <c r="G51" s="171"/>
      <c r="H51" s="171"/>
      <c r="I51" s="172"/>
      <c r="J51" s="20" t="s">
        <v>28</v>
      </c>
      <c r="K51" s="57" t="s">
        <v>22</v>
      </c>
      <c r="L51" s="35">
        <v>0.216</v>
      </c>
      <c r="M51" s="10">
        <v>0.19400000000000001</v>
      </c>
      <c r="N51" s="13">
        <v>0.28100000000000003</v>
      </c>
      <c r="O51" s="13">
        <f t="shared" si="0"/>
        <v>0.23033333333333336</v>
      </c>
      <c r="P51" s="13">
        <f t="shared" ref="P51" si="98">($O$7-L51)/$O$7</f>
        <v>0.37692307692307697</v>
      </c>
      <c r="Q51" s="13">
        <f t="shared" ref="Q51" si="99">($O$7-M51)/$O$7</f>
        <v>0.44038461538461537</v>
      </c>
      <c r="R51" s="13">
        <f t="shared" ref="R51" si="100">($O$7-N51)/$O$7</f>
        <v>0.18942307692307686</v>
      </c>
      <c r="S51" s="12">
        <f t="shared" si="1"/>
        <v>0.33557692307692305</v>
      </c>
      <c r="T51" s="37">
        <f t="shared" si="6"/>
        <v>0.10480769230769232</v>
      </c>
      <c r="U51" s="39">
        <f t="shared" si="7"/>
        <v>0.14615384615384619</v>
      </c>
      <c r="V51" s="32">
        <v>11.713000000000001</v>
      </c>
      <c r="W51" s="13">
        <v>10.298000000000004</v>
      </c>
      <c r="X51" s="13">
        <v>15.594999999999999</v>
      </c>
      <c r="Y51" s="78">
        <f t="shared" si="4"/>
        <v>12.535333333333334</v>
      </c>
      <c r="Z51" s="13">
        <f>($Y$7-V51)/$Y$7</f>
        <v>0.10478446958116786</v>
      </c>
      <c r="AA51" s="13">
        <f>($Y$7-W51)/$Y$7</f>
        <v>0.2129318251299295</v>
      </c>
      <c r="AB51" s="13">
        <f>($Y$7-X51)/$Y$7</f>
        <v>-0.19191378783246693</v>
      </c>
      <c r="AC51" s="10">
        <f t="shared" si="11"/>
        <v>4.1934168959543473E-2</v>
      </c>
      <c r="AD51" s="37">
        <f t="shared" si="28"/>
        <v>0.17099765617038604</v>
      </c>
      <c r="AE51" s="37">
        <f t="shared" si="24"/>
        <v>0.2338479567920104</v>
      </c>
    </row>
    <row r="52" spans="1:31" s="60" customFormat="1" x14ac:dyDescent="0.3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88"/>
      <c r="M52" s="77"/>
      <c r="N52" s="77"/>
      <c r="O52" s="77"/>
      <c r="P52" s="77"/>
      <c r="Q52" s="77"/>
      <c r="R52" s="77"/>
      <c r="S52" s="77"/>
      <c r="T52" s="77"/>
      <c r="U52" s="89"/>
      <c r="V52" s="77"/>
      <c r="W52" s="77"/>
      <c r="X52" s="77"/>
      <c r="Y52" s="77"/>
      <c r="Z52" s="77"/>
      <c r="AA52" s="77"/>
      <c r="AB52" s="77"/>
      <c r="AC52" s="10"/>
      <c r="AD52" s="77"/>
      <c r="AE52" s="85"/>
    </row>
    <row r="53" spans="1:31" x14ac:dyDescent="0.35">
      <c r="A53" s="91" t="s">
        <v>63</v>
      </c>
      <c r="B53" s="3" t="s">
        <v>196</v>
      </c>
      <c r="C53" s="3" t="s">
        <v>196</v>
      </c>
      <c r="D53" s="171" t="s">
        <v>36</v>
      </c>
      <c r="E53" s="171" t="s">
        <v>25</v>
      </c>
      <c r="F53" s="171" t="s">
        <v>10</v>
      </c>
      <c r="G53" s="171" t="s">
        <v>9</v>
      </c>
      <c r="H53" s="171" t="s">
        <v>15</v>
      </c>
      <c r="I53" s="172" t="s">
        <v>18</v>
      </c>
      <c r="J53" s="20" t="s">
        <v>26</v>
      </c>
      <c r="K53" s="57" t="s">
        <v>20</v>
      </c>
      <c r="L53" s="34">
        <v>-1E-3</v>
      </c>
      <c r="M53" s="90">
        <v>4.0000000000000001E-3</v>
      </c>
      <c r="N53" s="13">
        <v>1E-3</v>
      </c>
      <c r="O53" s="13">
        <f t="shared" si="0"/>
        <v>1.3333333333333333E-3</v>
      </c>
      <c r="P53" s="13">
        <f t="shared" ref="P53" si="101">($O$5-L53)/$O$5</f>
        <v>1.0094043887147335</v>
      </c>
      <c r="Q53" s="13">
        <f t="shared" ref="Q53" si="102">($O$5-M53)/$O$5</f>
        <v>0.96238244514106575</v>
      </c>
      <c r="R53" s="13">
        <f t="shared" ref="R53" si="103">($O$5-N53)/$O$5</f>
        <v>0.99059561128526641</v>
      </c>
      <c r="S53" s="12">
        <f t="shared" si="1"/>
        <v>0.98746081504702188</v>
      </c>
      <c r="T53" s="37">
        <f t="shared" si="6"/>
        <v>2.1943573667711602E-2</v>
      </c>
      <c r="U53" s="39">
        <f t="shared" si="7"/>
        <v>2.5078369905956133E-2</v>
      </c>
      <c r="V53" s="2">
        <v>-3.000000000000002E-2</v>
      </c>
      <c r="W53" s="2">
        <v>0.27400000000000019</v>
      </c>
      <c r="X53" s="2">
        <v>7.3000000000000037E-2</v>
      </c>
      <c r="Y53" s="78">
        <f t="shared" si="4"/>
        <v>0.10566666666666673</v>
      </c>
      <c r="Z53" s="13">
        <f>($Y$5-V53)/$Y$5</f>
        <v>1.0074981254686328</v>
      </c>
      <c r="AA53" s="13">
        <f>($Y$5-W53)/$Y$5</f>
        <v>0.93151712071982007</v>
      </c>
      <c r="AB53" s="13">
        <f>($Y$5-X53)/$Y$5</f>
        <v>0.98175456135966011</v>
      </c>
      <c r="AC53" s="10">
        <f t="shared" si="11"/>
        <v>0.97358993584937092</v>
      </c>
      <c r="AD53" s="37">
        <f t="shared" si="28"/>
        <v>3.3908189619261897E-2</v>
      </c>
      <c r="AE53" s="37">
        <f t="shared" si="24"/>
        <v>4.2072815129550856E-2</v>
      </c>
    </row>
    <row r="54" spans="1:31" x14ac:dyDescent="0.35">
      <c r="A54" s="91" t="s">
        <v>64</v>
      </c>
      <c r="B54" s="3" t="s">
        <v>196</v>
      </c>
      <c r="C54" s="3" t="s">
        <v>196</v>
      </c>
      <c r="D54" s="171"/>
      <c r="E54" s="171"/>
      <c r="F54" s="171"/>
      <c r="G54" s="171"/>
      <c r="H54" s="171"/>
      <c r="I54" s="172"/>
      <c r="J54" s="20" t="s">
        <v>27</v>
      </c>
      <c r="K54" s="57" t="s">
        <v>21</v>
      </c>
      <c r="L54" s="35">
        <v>5.0000000000000001E-3</v>
      </c>
      <c r="M54" s="10">
        <v>4.0000000000000001E-3</v>
      </c>
      <c r="N54" s="13">
        <v>3.1E-2</v>
      </c>
      <c r="O54" s="13">
        <f t="shared" si="0"/>
        <v>1.3333333333333334E-2</v>
      </c>
      <c r="P54" s="13">
        <f t="shared" ref="P54" si="104">($O$6-L54)/$O$6</f>
        <v>0.98259860788863107</v>
      </c>
      <c r="Q54" s="13">
        <f t="shared" ref="Q54" si="105">($O$6-M54)/$O$6</f>
        <v>0.9860788863109049</v>
      </c>
      <c r="R54" s="13">
        <f t="shared" ref="R54" si="106">($O$6-N54)/$O$6</f>
        <v>0.89211136890951281</v>
      </c>
      <c r="S54" s="12">
        <f t="shared" si="1"/>
        <v>0.95359628770301619</v>
      </c>
      <c r="T54" s="37">
        <f t="shared" si="6"/>
        <v>3.2482598607888713E-2</v>
      </c>
      <c r="U54" s="39">
        <f t="shared" si="7"/>
        <v>6.1484918793503374E-2</v>
      </c>
      <c r="V54" s="32">
        <v>0.24800000000000016</v>
      </c>
      <c r="W54" s="13">
        <v>0.27000000000000018</v>
      </c>
      <c r="X54" s="13">
        <v>1.9109999999999994</v>
      </c>
      <c r="Y54" s="78">
        <f t="shared" si="4"/>
        <v>0.80966666666666665</v>
      </c>
      <c r="Z54" s="13">
        <f>($Y$6-V54)/$Y$6</f>
        <v>0.97663096397273619</v>
      </c>
      <c r="AA54" s="13">
        <f>($Y$6-W54)/$Y$6</f>
        <v>0.97455790432515632</v>
      </c>
      <c r="AB54" s="13">
        <f>($Y$6-X54)/$Y$6</f>
        <v>0.81992650061249484</v>
      </c>
      <c r="AC54" s="10">
        <f t="shared" si="11"/>
        <v>0.92370512297012908</v>
      </c>
      <c r="AD54" s="37">
        <f t="shared" si="28"/>
        <v>5.292584100260711E-2</v>
      </c>
      <c r="AE54" s="37">
        <f t="shared" si="24"/>
        <v>0.10377862235763424</v>
      </c>
    </row>
    <row r="55" spans="1:31" x14ac:dyDescent="0.35">
      <c r="A55" s="91" t="s">
        <v>65</v>
      </c>
      <c r="B55" s="3" t="s">
        <v>196</v>
      </c>
      <c r="C55" s="3" t="s">
        <v>196</v>
      </c>
      <c r="D55" s="171"/>
      <c r="E55" s="171"/>
      <c r="F55" s="171"/>
      <c r="G55" s="171"/>
      <c r="H55" s="171"/>
      <c r="I55" s="172"/>
      <c r="J55" s="20" t="s">
        <v>28</v>
      </c>
      <c r="K55" s="57" t="s">
        <v>22</v>
      </c>
      <c r="L55" s="35">
        <v>0.02</v>
      </c>
      <c r="M55" s="10">
        <v>1.9E-2</v>
      </c>
      <c r="N55" s="13">
        <v>1.7999999999999999E-2</v>
      </c>
      <c r="O55" s="13">
        <f t="shared" si="0"/>
        <v>1.9E-2</v>
      </c>
      <c r="P55" s="13">
        <f t="shared" ref="P55" si="107">($O$7-L55)/$O$7</f>
        <v>0.94230769230769229</v>
      </c>
      <c r="Q55" s="13">
        <f t="shared" ref="Q55" si="108">($O$7-M55)/$O$7</f>
        <v>0.94519230769230766</v>
      </c>
      <c r="R55" s="13">
        <f t="shared" ref="R55" si="109">($O$7-N55)/$O$7</f>
        <v>0.94807692307692304</v>
      </c>
      <c r="S55" s="12">
        <f t="shared" si="1"/>
        <v>0.94519230769230766</v>
      </c>
      <c r="T55" s="37">
        <f t="shared" si="6"/>
        <v>2.8846153846153744E-3</v>
      </c>
      <c r="U55" s="39">
        <f t="shared" si="7"/>
        <v>2.8846153846153744E-3</v>
      </c>
      <c r="V55" s="32">
        <v>1.2049999999999998</v>
      </c>
      <c r="W55" s="13">
        <v>1.2310000000000001</v>
      </c>
      <c r="X55" s="13">
        <v>1.1140000000000003</v>
      </c>
      <c r="Y55" s="78">
        <f t="shared" si="4"/>
        <v>1.1833333333333333</v>
      </c>
      <c r="Z55" s="13">
        <f>($Y$7-V55)/$Y$7</f>
        <v>0.90790278202384589</v>
      </c>
      <c r="AA55" s="13">
        <f>($Y$7-W55)/$Y$7</f>
        <v>0.90591562213390397</v>
      </c>
      <c r="AB55" s="13">
        <f>($Y$7-X55)/$Y$7</f>
        <v>0.91485784163864259</v>
      </c>
      <c r="AC55" s="10">
        <f t="shared" si="11"/>
        <v>0.90955874859879737</v>
      </c>
      <c r="AD55" s="37">
        <f t="shared" si="28"/>
        <v>5.2990930398452152E-3</v>
      </c>
      <c r="AE55" s="37">
        <f t="shared" si="24"/>
        <v>3.6431264648933981E-3</v>
      </c>
    </row>
    <row r="56" spans="1:31" s="60" customFormat="1" x14ac:dyDescent="0.35">
      <c r="A56" s="61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88"/>
      <c r="M56" s="77"/>
      <c r="N56" s="77"/>
      <c r="O56" s="77"/>
      <c r="P56" s="77"/>
      <c r="Q56" s="77"/>
      <c r="R56" s="77"/>
      <c r="S56" s="77"/>
      <c r="T56" s="77"/>
      <c r="U56" s="89"/>
      <c r="V56" s="77"/>
      <c r="W56" s="77"/>
      <c r="X56" s="77"/>
      <c r="Y56" s="77"/>
      <c r="Z56" s="77"/>
      <c r="AA56" s="77"/>
      <c r="AB56" s="77"/>
      <c r="AC56" s="10"/>
      <c r="AD56" s="77"/>
      <c r="AE56" s="85"/>
    </row>
    <row r="57" spans="1:31" x14ac:dyDescent="0.35">
      <c r="A57" s="195" t="s">
        <v>178</v>
      </c>
      <c r="B57" s="196"/>
      <c r="C57" s="24"/>
      <c r="D57" s="187" t="s">
        <v>23</v>
      </c>
      <c r="E57" s="187"/>
      <c r="F57" s="188" t="s">
        <v>11</v>
      </c>
      <c r="G57" s="173" t="s">
        <v>19</v>
      </c>
      <c r="H57" s="187" t="s">
        <v>23</v>
      </c>
      <c r="I57" s="187"/>
      <c r="J57" s="16" t="s">
        <v>26</v>
      </c>
      <c r="K57" s="58" t="s">
        <v>20</v>
      </c>
      <c r="L57" s="31"/>
      <c r="M57" s="31"/>
      <c r="N57" s="31"/>
      <c r="O57" s="124" t="e">
        <f t="shared" si="0"/>
        <v>#DIV/0!</v>
      </c>
      <c r="P57" s="15" t="e">
        <f>($O$57-O57)/$O$57</f>
        <v>#DIV/0!</v>
      </c>
      <c r="Q57" s="15" t="e">
        <f>($O$57-O57)/$O$57</f>
        <v>#DIV/0!</v>
      </c>
      <c r="R57" s="15" t="e">
        <f>($O$57-O57)/$O$57</f>
        <v>#DIV/0!</v>
      </c>
      <c r="S57" s="15" t="e">
        <f t="shared" si="1"/>
        <v>#DIV/0!</v>
      </c>
      <c r="T57" s="43" t="e">
        <f t="shared" si="6"/>
        <v>#DIV/0!</v>
      </c>
      <c r="U57" s="44" t="e">
        <f t="shared" si="7"/>
        <v>#DIV/0!</v>
      </c>
      <c r="V57" s="45"/>
      <c r="W57" s="31"/>
      <c r="X57" s="31"/>
      <c r="Y57" s="79" t="e">
        <f t="shared" si="4"/>
        <v>#DIV/0!</v>
      </c>
      <c r="Z57" s="15" t="e">
        <f>($Y$57-Y57)/$Y$57</f>
        <v>#DIV/0!</v>
      </c>
      <c r="AA57" s="15" t="e">
        <f>($Y$57-Y57)/$Y$57</f>
        <v>#DIV/0!</v>
      </c>
      <c r="AB57" s="15" t="e">
        <f>($Y$57-Y57)/$Y$57</f>
        <v>#DIV/0!</v>
      </c>
      <c r="AC57" s="31" t="e">
        <f t="shared" si="11"/>
        <v>#DIV/0!</v>
      </c>
      <c r="AD57" s="43" t="e">
        <f t="shared" si="28"/>
        <v>#DIV/0!</v>
      </c>
      <c r="AE57" s="43" t="e">
        <f t="shared" si="24"/>
        <v>#DIV/0!</v>
      </c>
    </row>
    <row r="58" spans="1:31" x14ac:dyDescent="0.35">
      <c r="A58" s="195" t="s">
        <v>179</v>
      </c>
      <c r="B58" s="196"/>
      <c r="C58" s="24"/>
      <c r="D58" s="187"/>
      <c r="E58" s="187"/>
      <c r="F58" s="189"/>
      <c r="G58" s="173"/>
      <c r="H58" s="187"/>
      <c r="I58" s="187"/>
      <c r="J58" s="16" t="s">
        <v>27</v>
      </c>
      <c r="K58" s="58" t="s">
        <v>21</v>
      </c>
      <c r="L58" s="31"/>
      <c r="M58" s="31"/>
      <c r="N58" s="31"/>
      <c r="O58" s="124" t="e">
        <f t="shared" si="0"/>
        <v>#DIV/0!</v>
      </c>
      <c r="P58" s="15" t="e">
        <f>($O$58-O58)/$O$58</f>
        <v>#DIV/0!</v>
      </c>
      <c r="Q58" s="15" t="e">
        <f>($O$58-O58)/$O$58</f>
        <v>#DIV/0!</v>
      </c>
      <c r="R58" s="15" t="e">
        <f>($O$58-O58)/$O$58</f>
        <v>#DIV/0!</v>
      </c>
      <c r="S58" s="15" t="e">
        <f t="shared" si="1"/>
        <v>#DIV/0!</v>
      </c>
      <c r="T58" s="43" t="e">
        <f t="shared" si="6"/>
        <v>#DIV/0!</v>
      </c>
      <c r="U58" s="44" t="e">
        <f t="shared" si="7"/>
        <v>#DIV/0!</v>
      </c>
      <c r="V58" s="45"/>
      <c r="W58" s="31"/>
      <c r="X58" s="31"/>
      <c r="Y58" s="79" t="e">
        <f t="shared" si="4"/>
        <v>#DIV/0!</v>
      </c>
      <c r="Z58" s="15" t="e">
        <f>($Y$58-Y58)/$Y$58</f>
        <v>#DIV/0!</v>
      </c>
      <c r="AA58" s="15" t="e">
        <f>($Y$58-Y58)/$Y$58</f>
        <v>#DIV/0!</v>
      </c>
      <c r="AB58" s="15" t="e">
        <f>($Y$58-Y58)/$Y$58</f>
        <v>#DIV/0!</v>
      </c>
      <c r="AC58" s="31" t="e">
        <f t="shared" si="11"/>
        <v>#DIV/0!</v>
      </c>
      <c r="AD58" s="43" t="e">
        <f t="shared" si="28"/>
        <v>#DIV/0!</v>
      </c>
      <c r="AE58" s="43" t="e">
        <f t="shared" si="24"/>
        <v>#DIV/0!</v>
      </c>
    </row>
    <row r="59" spans="1:31" x14ac:dyDescent="0.35">
      <c r="A59" s="195" t="s">
        <v>180</v>
      </c>
      <c r="B59" s="196"/>
      <c r="C59" s="24"/>
      <c r="D59" s="187"/>
      <c r="E59" s="187"/>
      <c r="F59" s="190"/>
      <c r="G59" s="173"/>
      <c r="H59" s="187"/>
      <c r="I59" s="187"/>
      <c r="J59" s="16" t="s">
        <v>28</v>
      </c>
      <c r="K59" s="58" t="s">
        <v>22</v>
      </c>
      <c r="L59" s="31"/>
      <c r="M59" s="31"/>
      <c r="N59" s="31"/>
      <c r="O59" s="124" t="e">
        <f t="shared" si="0"/>
        <v>#DIV/0!</v>
      </c>
      <c r="P59" s="15" t="e">
        <f>($O$59-O59)/$O$59</f>
        <v>#DIV/0!</v>
      </c>
      <c r="Q59" s="15" t="e">
        <f>($O$59-O59)/$O$59</f>
        <v>#DIV/0!</v>
      </c>
      <c r="R59" s="15" t="e">
        <f>($O$59-O59)/$O$59</f>
        <v>#DIV/0!</v>
      </c>
      <c r="S59" s="15" t="e">
        <f t="shared" si="1"/>
        <v>#DIV/0!</v>
      </c>
      <c r="T59" s="43" t="e">
        <f t="shared" si="6"/>
        <v>#DIV/0!</v>
      </c>
      <c r="U59" s="44" t="e">
        <f t="shared" si="7"/>
        <v>#DIV/0!</v>
      </c>
      <c r="V59" s="45"/>
      <c r="W59" s="31"/>
      <c r="X59" s="31"/>
      <c r="Y59" s="79" t="e">
        <f t="shared" si="4"/>
        <v>#DIV/0!</v>
      </c>
      <c r="Z59" s="15" t="e">
        <f>($Y$59-Y59)/$Y$59</f>
        <v>#DIV/0!</v>
      </c>
      <c r="AA59" s="15" t="e">
        <f>($Y$59-Y59)/$Y$59</f>
        <v>#DIV/0!</v>
      </c>
      <c r="AB59" s="15" t="e">
        <f>($Y$59-Y59)/$Y$59</f>
        <v>#DIV/0!</v>
      </c>
      <c r="AC59" s="31" t="e">
        <f t="shared" si="11"/>
        <v>#DIV/0!</v>
      </c>
      <c r="AD59" s="43" t="e">
        <f t="shared" si="28"/>
        <v>#DIV/0!</v>
      </c>
      <c r="AE59" s="43" t="e">
        <f t="shared" si="24"/>
        <v>#DIV/0!</v>
      </c>
    </row>
    <row r="60" spans="1:31" s="60" customFormat="1" x14ac:dyDescent="0.35">
      <c r="A60" s="61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126"/>
      <c r="M60" s="126"/>
      <c r="N60" s="126"/>
      <c r="O60" s="77"/>
      <c r="P60" s="77"/>
      <c r="Q60" s="77"/>
      <c r="R60" s="77"/>
      <c r="S60" s="77"/>
      <c r="T60" s="77"/>
      <c r="U60" s="89"/>
      <c r="V60" s="77"/>
      <c r="W60" s="77"/>
      <c r="X60" s="77"/>
      <c r="Y60" s="77"/>
      <c r="Z60" s="77"/>
      <c r="AA60" s="77"/>
      <c r="AB60" s="77"/>
      <c r="AC60" s="10"/>
      <c r="AD60" s="77"/>
      <c r="AE60" s="85"/>
    </row>
    <row r="61" spans="1:31" x14ac:dyDescent="0.35">
      <c r="A61" s="91" t="s">
        <v>111</v>
      </c>
      <c r="B61" s="3"/>
      <c r="C61" s="3"/>
      <c r="D61" s="171" t="s">
        <v>23</v>
      </c>
      <c r="E61" s="171"/>
      <c r="F61" s="171" t="s">
        <v>11</v>
      </c>
      <c r="G61" s="171" t="s">
        <v>19</v>
      </c>
      <c r="H61" s="171" t="s">
        <v>4</v>
      </c>
      <c r="I61" s="172" t="s">
        <v>2</v>
      </c>
      <c r="J61" s="20" t="s">
        <v>26</v>
      </c>
      <c r="K61" s="57" t="s">
        <v>20</v>
      </c>
      <c r="L61" s="11"/>
      <c r="M61" s="11"/>
      <c r="N61" s="11"/>
      <c r="O61" s="32" t="e">
        <f t="shared" si="0"/>
        <v>#DIV/0!</v>
      </c>
      <c r="P61" s="13" t="e">
        <f t="shared" ref="P61" si="110">($O$57-L61)/$O$57</f>
        <v>#DIV/0!</v>
      </c>
      <c r="Q61" s="13" t="e">
        <f t="shared" ref="Q61" si="111">($O$57-M61)/$O$57</f>
        <v>#DIV/0!</v>
      </c>
      <c r="R61" s="13" t="e">
        <f t="shared" ref="R61" si="112">($O$57-N61)/$O$57</f>
        <v>#DIV/0!</v>
      </c>
      <c r="S61" s="12" t="e">
        <f t="shared" si="1"/>
        <v>#DIV/0!</v>
      </c>
      <c r="T61" s="37" t="e">
        <f t="shared" si="6"/>
        <v>#DIV/0!</v>
      </c>
      <c r="U61" s="39" t="e">
        <f t="shared" si="7"/>
        <v>#DIV/0!</v>
      </c>
      <c r="V61" s="32"/>
      <c r="W61" s="13"/>
      <c r="X61" s="13"/>
      <c r="Y61" s="78" t="e">
        <f t="shared" si="4"/>
        <v>#DIV/0!</v>
      </c>
      <c r="Z61" s="13" t="e">
        <f>($Y$57-V61)/$Y$57</f>
        <v>#DIV/0!</v>
      </c>
      <c r="AA61" s="13" t="e">
        <f>($Y$57-W61)/$Y$57</f>
        <v>#DIV/0!</v>
      </c>
      <c r="AB61" s="13" t="e">
        <f>($Y$57-X61)/$Y$57</f>
        <v>#DIV/0!</v>
      </c>
      <c r="AC61" s="10" t="e">
        <f t="shared" si="11"/>
        <v>#DIV/0!</v>
      </c>
      <c r="AD61" s="37" t="e">
        <f t="shared" si="28"/>
        <v>#DIV/0!</v>
      </c>
      <c r="AE61" s="37" t="e">
        <f t="shared" si="24"/>
        <v>#DIV/0!</v>
      </c>
    </row>
    <row r="62" spans="1:31" x14ac:dyDescent="0.35">
      <c r="A62" s="91" t="s">
        <v>112</v>
      </c>
      <c r="B62" s="3"/>
      <c r="C62" s="3"/>
      <c r="D62" s="171"/>
      <c r="E62" s="171"/>
      <c r="F62" s="171"/>
      <c r="G62" s="171"/>
      <c r="H62" s="171"/>
      <c r="I62" s="172"/>
      <c r="J62" s="20" t="s">
        <v>27</v>
      </c>
      <c r="K62" s="57" t="s">
        <v>21</v>
      </c>
      <c r="L62" s="11"/>
      <c r="M62" s="11"/>
      <c r="N62" s="11"/>
      <c r="O62" s="32" t="e">
        <f t="shared" si="0"/>
        <v>#DIV/0!</v>
      </c>
      <c r="P62" s="13" t="e">
        <f t="shared" ref="P62" si="113">($O$58-L62)/$O$58</f>
        <v>#DIV/0!</v>
      </c>
      <c r="Q62" s="13" t="e">
        <f t="shared" ref="Q62" si="114">($O$58-M62)/$O$58</f>
        <v>#DIV/0!</v>
      </c>
      <c r="R62" s="13" t="e">
        <f t="shared" ref="R62" si="115">($O$58-N62)/$O$58</f>
        <v>#DIV/0!</v>
      </c>
      <c r="S62" s="12" t="e">
        <f t="shared" si="1"/>
        <v>#DIV/0!</v>
      </c>
      <c r="T62" s="37" t="e">
        <f t="shared" si="6"/>
        <v>#DIV/0!</v>
      </c>
      <c r="U62" s="39" t="e">
        <f t="shared" si="7"/>
        <v>#DIV/0!</v>
      </c>
      <c r="V62" s="32"/>
      <c r="W62" s="13"/>
      <c r="X62" s="13"/>
      <c r="Y62" s="78" t="e">
        <f t="shared" si="4"/>
        <v>#DIV/0!</v>
      </c>
      <c r="Z62" s="13" t="e">
        <f>($Y$58-V62)/$Y$58</f>
        <v>#DIV/0!</v>
      </c>
      <c r="AA62" s="13" t="e">
        <f>($Y$58-W62)/$Y$58</f>
        <v>#DIV/0!</v>
      </c>
      <c r="AB62" s="13" t="e">
        <f>($Y$58-X62)/$Y$58</f>
        <v>#DIV/0!</v>
      </c>
      <c r="AC62" s="10" t="e">
        <f t="shared" si="11"/>
        <v>#DIV/0!</v>
      </c>
      <c r="AD62" s="37" t="e">
        <f t="shared" si="28"/>
        <v>#DIV/0!</v>
      </c>
      <c r="AE62" s="37" t="e">
        <f t="shared" si="24"/>
        <v>#DIV/0!</v>
      </c>
    </row>
    <row r="63" spans="1:31" x14ac:dyDescent="0.35">
      <c r="A63" s="91" t="s">
        <v>113</v>
      </c>
      <c r="B63" s="3"/>
      <c r="C63" s="3"/>
      <c r="D63" s="171"/>
      <c r="E63" s="171"/>
      <c r="F63" s="171"/>
      <c r="G63" s="171"/>
      <c r="H63" s="171"/>
      <c r="I63" s="172"/>
      <c r="J63" s="20" t="s">
        <v>28</v>
      </c>
      <c r="K63" s="57" t="s">
        <v>22</v>
      </c>
      <c r="L63" s="11"/>
      <c r="M63" s="11"/>
      <c r="N63" s="11"/>
      <c r="O63" s="32" t="e">
        <f t="shared" si="0"/>
        <v>#DIV/0!</v>
      </c>
      <c r="P63" s="13" t="e">
        <f t="shared" ref="P63" si="116">($O$59-L63)/$O$59</f>
        <v>#DIV/0!</v>
      </c>
      <c r="Q63" s="13" t="e">
        <f t="shared" ref="Q63" si="117">($O$59-M63)/$O$59</f>
        <v>#DIV/0!</v>
      </c>
      <c r="R63" s="13" t="e">
        <f t="shared" ref="R63" si="118">($O$59-N63)/$O$59</f>
        <v>#DIV/0!</v>
      </c>
      <c r="S63" s="12" t="e">
        <f t="shared" si="1"/>
        <v>#DIV/0!</v>
      </c>
      <c r="T63" s="37" t="e">
        <f t="shared" si="6"/>
        <v>#DIV/0!</v>
      </c>
      <c r="U63" s="39" t="e">
        <f t="shared" si="7"/>
        <v>#DIV/0!</v>
      </c>
      <c r="V63" s="32"/>
      <c r="W63" s="13"/>
      <c r="X63" s="13"/>
      <c r="Y63" s="78" t="e">
        <f t="shared" si="4"/>
        <v>#DIV/0!</v>
      </c>
      <c r="Z63" s="13" t="e">
        <f>($Y$59-V63)/$Y$59</f>
        <v>#DIV/0!</v>
      </c>
      <c r="AA63" s="13" t="e">
        <f>($Y$59-W63)/$Y$59</f>
        <v>#DIV/0!</v>
      </c>
      <c r="AB63" s="13" t="e">
        <f>($Y$59-X63)/$Y$59</f>
        <v>#DIV/0!</v>
      </c>
      <c r="AC63" s="10" t="e">
        <f t="shared" si="11"/>
        <v>#DIV/0!</v>
      </c>
      <c r="AD63" s="37" t="e">
        <f t="shared" si="28"/>
        <v>#DIV/0!</v>
      </c>
      <c r="AE63" s="37" t="e">
        <f t="shared" si="24"/>
        <v>#DIV/0!</v>
      </c>
    </row>
    <row r="64" spans="1:31" s="60" customFormat="1" x14ac:dyDescent="0.35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126"/>
      <c r="M64" s="126"/>
      <c r="N64" s="126"/>
      <c r="O64" s="77"/>
      <c r="P64" s="77"/>
      <c r="Q64" s="77"/>
      <c r="R64" s="77"/>
      <c r="S64" s="77"/>
      <c r="T64" s="77"/>
      <c r="U64" s="89"/>
      <c r="V64" s="77"/>
      <c r="W64" s="77"/>
      <c r="X64" s="77"/>
      <c r="Y64" s="77"/>
      <c r="Z64" s="77"/>
      <c r="AA64" s="77"/>
      <c r="AB64" s="77"/>
      <c r="AC64" s="10"/>
      <c r="AD64" s="77"/>
      <c r="AE64" s="85"/>
    </row>
    <row r="65" spans="1:31" ht="14.25" customHeight="1" x14ac:dyDescent="0.35">
      <c r="A65" s="91" t="s">
        <v>123</v>
      </c>
      <c r="B65" s="3"/>
      <c r="C65" s="3"/>
      <c r="D65" s="171" t="s">
        <v>23</v>
      </c>
      <c r="E65" s="171"/>
      <c r="F65" s="171" t="s">
        <v>11</v>
      </c>
      <c r="G65" s="171" t="s">
        <v>19</v>
      </c>
      <c r="H65" s="171" t="s">
        <v>12</v>
      </c>
      <c r="I65" s="172" t="s">
        <v>8</v>
      </c>
      <c r="J65" s="20" t="s">
        <v>26</v>
      </c>
      <c r="K65" s="57" t="s">
        <v>20</v>
      </c>
      <c r="L65" s="11"/>
      <c r="M65" s="11"/>
      <c r="N65" s="11"/>
      <c r="O65" s="32" t="e">
        <f t="shared" si="0"/>
        <v>#DIV/0!</v>
      </c>
      <c r="P65" s="13" t="e">
        <f t="shared" ref="P65" si="119">($O$57-L65)/$O$57</f>
        <v>#DIV/0!</v>
      </c>
      <c r="Q65" s="13" t="e">
        <f t="shared" ref="Q65" si="120">($O$57-M65)/$O$57</f>
        <v>#DIV/0!</v>
      </c>
      <c r="R65" s="13" t="e">
        <f t="shared" ref="R65" si="121">($O$57-N65)/$O$57</f>
        <v>#DIV/0!</v>
      </c>
      <c r="S65" s="12" t="e">
        <f t="shared" si="1"/>
        <v>#DIV/0!</v>
      </c>
      <c r="T65" s="37" t="e">
        <f t="shared" si="6"/>
        <v>#DIV/0!</v>
      </c>
      <c r="U65" s="39" t="e">
        <f t="shared" si="7"/>
        <v>#DIV/0!</v>
      </c>
      <c r="V65" s="32"/>
      <c r="W65" s="13"/>
      <c r="X65" s="13"/>
      <c r="Y65" s="78" t="e">
        <f t="shared" si="4"/>
        <v>#DIV/0!</v>
      </c>
      <c r="Z65" s="13" t="e">
        <f>($Y$57-V65)/$Y$57</f>
        <v>#DIV/0!</v>
      </c>
      <c r="AA65" s="13" t="e">
        <f>($Y$57-W65)/$Y$57</f>
        <v>#DIV/0!</v>
      </c>
      <c r="AB65" s="13" t="e">
        <f>($Y$57-X65)/$Y$57</f>
        <v>#DIV/0!</v>
      </c>
      <c r="AC65" s="10" t="e">
        <f t="shared" si="11"/>
        <v>#DIV/0!</v>
      </c>
      <c r="AD65" s="37" t="e">
        <f t="shared" si="28"/>
        <v>#DIV/0!</v>
      </c>
      <c r="AE65" s="37" t="e">
        <f t="shared" si="24"/>
        <v>#DIV/0!</v>
      </c>
    </row>
    <row r="66" spans="1:31" x14ac:dyDescent="0.35">
      <c r="A66" s="91" t="s">
        <v>124</v>
      </c>
      <c r="B66" s="3"/>
      <c r="C66" s="3"/>
      <c r="D66" s="171"/>
      <c r="E66" s="171"/>
      <c r="F66" s="171"/>
      <c r="G66" s="171"/>
      <c r="H66" s="171"/>
      <c r="I66" s="172"/>
      <c r="J66" s="20" t="s">
        <v>27</v>
      </c>
      <c r="K66" s="57" t="s">
        <v>21</v>
      </c>
      <c r="L66" s="10"/>
      <c r="M66" s="10"/>
      <c r="N66" s="13"/>
      <c r="O66" s="32" t="e">
        <f t="shared" ref="O66:O135" si="122">AVERAGE(L66:N66)</f>
        <v>#DIV/0!</v>
      </c>
      <c r="P66" s="13" t="e">
        <f t="shared" ref="P66" si="123">($O$58-L66)/$O$58</f>
        <v>#DIV/0!</v>
      </c>
      <c r="Q66" s="13" t="e">
        <f t="shared" ref="Q66" si="124">($O$58-M66)/$O$58</f>
        <v>#DIV/0!</v>
      </c>
      <c r="R66" s="13" t="e">
        <f t="shared" ref="R66" si="125">($O$58-N66)/$O$58</f>
        <v>#DIV/0!</v>
      </c>
      <c r="S66" s="12" t="e">
        <f t="shared" ref="S66:S135" si="126">AVERAGE(P66:R66)</f>
        <v>#DIV/0!</v>
      </c>
      <c r="T66" s="37" t="e">
        <f t="shared" si="6"/>
        <v>#DIV/0!</v>
      </c>
      <c r="U66" s="39" t="e">
        <f t="shared" si="7"/>
        <v>#DIV/0!</v>
      </c>
      <c r="V66" s="32"/>
      <c r="W66" s="13"/>
      <c r="X66" s="13"/>
      <c r="Y66" s="78" t="e">
        <f t="shared" ref="Y66:Y135" si="127">AVERAGE(V66:X66)</f>
        <v>#DIV/0!</v>
      </c>
      <c r="Z66" s="13" t="e">
        <f>($Y$58-V66)/$Y$58</f>
        <v>#DIV/0!</v>
      </c>
      <c r="AA66" s="13" t="e">
        <f>($Y$58-W66)/$Y$58</f>
        <v>#DIV/0!</v>
      </c>
      <c r="AB66" s="13" t="e">
        <f>($Y$58-X66)/$Y$58</f>
        <v>#DIV/0!</v>
      </c>
      <c r="AC66" s="10" t="e">
        <f t="shared" si="11"/>
        <v>#DIV/0!</v>
      </c>
      <c r="AD66" s="37" t="e">
        <f t="shared" si="28"/>
        <v>#DIV/0!</v>
      </c>
      <c r="AE66" s="37" t="e">
        <f t="shared" si="24"/>
        <v>#DIV/0!</v>
      </c>
    </row>
    <row r="67" spans="1:31" x14ac:dyDescent="0.35">
      <c r="A67" s="91" t="s">
        <v>125</v>
      </c>
      <c r="B67" s="3"/>
      <c r="C67" s="3"/>
      <c r="D67" s="171"/>
      <c r="E67" s="171"/>
      <c r="F67" s="171"/>
      <c r="G67" s="171"/>
      <c r="H67" s="171"/>
      <c r="I67" s="172"/>
      <c r="J67" s="20" t="s">
        <v>28</v>
      </c>
      <c r="K67" s="57" t="s">
        <v>22</v>
      </c>
      <c r="L67" s="10"/>
      <c r="M67" s="10"/>
      <c r="N67" s="13"/>
      <c r="O67" s="32" t="e">
        <f t="shared" si="122"/>
        <v>#DIV/0!</v>
      </c>
      <c r="P67" s="13" t="e">
        <f t="shared" ref="P67" si="128">($O$59-L67)/$O$59</f>
        <v>#DIV/0!</v>
      </c>
      <c r="Q67" s="13" t="e">
        <f t="shared" ref="Q67" si="129">($O$59-M67)/$O$59</f>
        <v>#DIV/0!</v>
      </c>
      <c r="R67" s="13" t="e">
        <f t="shared" ref="R67" si="130">($O$59-N67)/$O$59</f>
        <v>#DIV/0!</v>
      </c>
      <c r="S67" s="12" t="e">
        <f t="shared" si="126"/>
        <v>#DIV/0!</v>
      </c>
      <c r="T67" s="37" t="e">
        <f t="shared" si="6"/>
        <v>#DIV/0!</v>
      </c>
      <c r="U67" s="39" t="e">
        <f t="shared" si="7"/>
        <v>#DIV/0!</v>
      </c>
      <c r="V67" s="32"/>
      <c r="W67" s="13"/>
      <c r="X67" s="13"/>
      <c r="Y67" s="78" t="e">
        <f t="shared" si="127"/>
        <v>#DIV/0!</v>
      </c>
      <c r="Z67" s="13" t="e">
        <f>($Y$59-V67)/$Y$59</f>
        <v>#DIV/0!</v>
      </c>
      <c r="AA67" s="13" t="e">
        <f>($Y$59-W67)/$Y$59</f>
        <v>#DIV/0!</v>
      </c>
      <c r="AB67" s="13" t="e">
        <f>($Y$59-X67)/$Y$59</f>
        <v>#DIV/0!</v>
      </c>
      <c r="AC67" s="10" t="e">
        <f t="shared" si="11"/>
        <v>#DIV/0!</v>
      </c>
      <c r="AD67" s="37" t="e">
        <f t="shared" ref="AD67:AD135" si="131">MAX(Z67:AB67)-AC67</f>
        <v>#DIV/0!</v>
      </c>
      <c r="AE67" s="37" t="e">
        <f t="shared" ref="AE67:AE135" si="132">AC67-MIN(Z67:AB67)</f>
        <v>#DIV/0!</v>
      </c>
    </row>
    <row r="68" spans="1:31" s="60" customFormat="1" x14ac:dyDescent="0.35">
      <c r="A68" s="61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126"/>
      <c r="M68" s="126"/>
      <c r="N68" s="126"/>
      <c r="O68" s="77"/>
      <c r="P68" s="77"/>
      <c r="Q68" s="77"/>
      <c r="R68" s="77"/>
      <c r="S68" s="77"/>
      <c r="T68" s="77"/>
      <c r="U68" s="89"/>
      <c r="V68" s="77"/>
      <c r="W68" s="77"/>
      <c r="X68" s="77"/>
      <c r="Y68" s="77"/>
      <c r="Z68" s="77"/>
      <c r="AA68" s="77"/>
      <c r="AB68" s="77"/>
      <c r="AC68" s="10"/>
      <c r="AD68" s="77"/>
      <c r="AE68" s="85"/>
    </row>
    <row r="69" spans="1:31" ht="14.25" customHeight="1" x14ac:dyDescent="0.35">
      <c r="A69" s="91" t="s">
        <v>135</v>
      </c>
      <c r="B69" s="3"/>
      <c r="C69" s="3"/>
      <c r="D69" s="171" t="s">
        <v>23</v>
      </c>
      <c r="E69" s="171"/>
      <c r="F69" s="171" t="s">
        <v>11</v>
      </c>
      <c r="G69" s="171" t="s">
        <v>19</v>
      </c>
      <c r="H69" s="171" t="s">
        <v>16</v>
      </c>
      <c r="I69" s="172" t="s">
        <v>18</v>
      </c>
      <c r="J69" s="20" t="s">
        <v>26</v>
      </c>
      <c r="K69" s="57" t="s">
        <v>20</v>
      </c>
      <c r="L69" s="11"/>
      <c r="M69" s="11"/>
      <c r="N69" s="11"/>
      <c r="O69" s="32" t="e">
        <f t="shared" si="122"/>
        <v>#DIV/0!</v>
      </c>
      <c r="P69" s="13" t="e">
        <f t="shared" ref="P69" si="133">($O$57-L69)/$O$57</f>
        <v>#DIV/0!</v>
      </c>
      <c r="Q69" s="13" t="e">
        <f t="shared" ref="Q69" si="134">($O$57-M69)/$O$57</f>
        <v>#DIV/0!</v>
      </c>
      <c r="R69" s="13" t="e">
        <f t="shared" ref="R69" si="135">($O$57-N69)/$O$57</f>
        <v>#DIV/0!</v>
      </c>
      <c r="S69" s="12" t="e">
        <f t="shared" si="126"/>
        <v>#DIV/0!</v>
      </c>
      <c r="T69" s="37" t="e">
        <f t="shared" si="6"/>
        <v>#DIV/0!</v>
      </c>
      <c r="U69" s="39" t="e">
        <f t="shared" si="7"/>
        <v>#DIV/0!</v>
      </c>
      <c r="V69" s="32"/>
      <c r="W69" s="13"/>
      <c r="X69" s="13"/>
      <c r="Y69" s="78" t="e">
        <f t="shared" si="127"/>
        <v>#DIV/0!</v>
      </c>
      <c r="Z69" s="13" t="e">
        <f>($Y$57-V69)/$Y$57</f>
        <v>#DIV/0!</v>
      </c>
      <c r="AA69" s="13" t="e">
        <f>($Y$57-W69)/$Y$57</f>
        <v>#DIV/0!</v>
      </c>
      <c r="AB69" s="13" t="e">
        <f>($Y$57-X69)/$Y$57</f>
        <v>#DIV/0!</v>
      </c>
      <c r="AC69" s="10" t="e">
        <f t="shared" si="11"/>
        <v>#DIV/0!</v>
      </c>
      <c r="AD69" s="37" t="e">
        <f t="shared" si="131"/>
        <v>#DIV/0!</v>
      </c>
      <c r="AE69" s="37" t="e">
        <f t="shared" si="132"/>
        <v>#DIV/0!</v>
      </c>
    </row>
    <row r="70" spans="1:31" x14ac:dyDescent="0.35">
      <c r="A70" s="91" t="s">
        <v>136</v>
      </c>
      <c r="B70" s="3"/>
      <c r="C70" s="3"/>
      <c r="D70" s="171"/>
      <c r="E70" s="171"/>
      <c r="F70" s="171"/>
      <c r="G70" s="171"/>
      <c r="H70" s="171"/>
      <c r="I70" s="172"/>
      <c r="J70" s="20" t="s">
        <v>27</v>
      </c>
      <c r="K70" s="57" t="s">
        <v>21</v>
      </c>
      <c r="L70" s="10"/>
      <c r="M70" s="10"/>
      <c r="N70" s="13"/>
      <c r="O70" s="32" t="e">
        <f t="shared" si="122"/>
        <v>#DIV/0!</v>
      </c>
      <c r="P70" s="13" t="e">
        <f t="shared" ref="P70" si="136">($O$58-L70)/$O$58</f>
        <v>#DIV/0!</v>
      </c>
      <c r="Q70" s="13" t="e">
        <f t="shared" ref="Q70" si="137">($O$58-M70)/$O$58</f>
        <v>#DIV/0!</v>
      </c>
      <c r="R70" s="13" t="e">
        <f t="shared" ref="R70" si="138">($O$58-N70)/$O$58</f>
        <v>#DIV/0!</v>
      </c>
      <c r="S70" s="12" t="e">
        <f t="shared" si="126"/>
        <v>#DIV/0!</v>
      </c>
      <c r="T70" s="37" t="e">
        <f t="shared" si="6"/>
        <v>#DIV/0!</v>
      </c>
      <c r="U70" s="39" t="e">
        <f t="shared" si="7"/>
        <v>#DIV/0!</v>
      </c>
      <c r="V70" s="32"/>
      <c r="W70" s="13"/>
      <c r="X70" s="13"/>
      <c r="Y70" s="78" t="e">
        <f t="shared" si="127"/>
        <v>#DIV/0!</v>
      </c>
      <c r="Z70" s="13" t="e">
        <f>($Y$58-V70)/$Y$58</f>
        <v>#DIV/0!</v>
      </c>
      <c r="AA70" s="13" t="e">
        <f>($Y$58-W70)/$Y$58</f>
        <v>#DIV/0!</v>
      </c>
      <c r="AB70" s="13" t="e">
        <f>($Y$58-X70)/$Y$58</f>
        <v>#DIV/0!</v>
      </c>
      <c r="AC70" s="10" t="e">
        <f t="shared" si="11"/>
        <v>#DIV/0!</v>
      </c>
      <c r="AD70" s="37" t="e">
        <f t="shared" si="131"/>
        <v>#DIV/0!</v>
      </c>
      <c r="AE70" s="37" t="e">
        <f t="shared" si="132"/>
        <v>#DIV/0!</v>
      </c>
    </row>
    <row r="71" spans="1:31" x14ac:dyDescent="0.35">
      <c r="A71" s="91" t="s">
        <v>137</v>
      </c>
      <c r="B71" s="3"/>
      <c r="C71" s="3"/>
      <c r="D71" s="171"/>
      <c r="E71" s="171"/>
      <c r="F71" s="171"/>
      <c r="G71" s="171"/>
      <c r="H71" s="171"/>
      <c r="I71" s="172"/>
      <c r="J71" s="20" t="s">
        <v>28</v>
      </c>
      <c r="K71" s="57" t="s">
        <v>22</v>
      </c>
      <c r="L71" s="10"/>
      <c r="M71" s="10"/>
      <c r="N71" s="13"/>
      <c r="O71" s="32" t="e">
        <f t="shared" si="122"/>
        <v>#DIV/0!</v>
      </c>
      <c r="P71" s="13" t="e">
        <f t="shared" ref="P71" si="139">($O$59-L71)/$O$59</f>
        <v>#DIV/0!</v>
      </c>
      <c r="Q71" s="13" t="e">
        <f t="shared" ref="Q71" si="140">($O$59-M71)/$O$59</f>
        <v>#DIV/0!</v>
      </c>
      <c r="R71" s="13" t="e">
        <f t="shared" ref="R71" si="141">($O$59-N71)/$O$59</f>
        <v>#DIV/0!</v>
      </c>
      <c r="S71" s="12" t="e">
        <f t="shared" si="126"/>
        <v>#DIV/0!</v>
      </c>
      <c r="T71" s="37" t="e">
        <f t="shared" ref="T71:T135" si="142">MAX(P71:R71)-S71</f>
        <v>#DIV/0!</v>
      </c>
      <c r="U71" s="39" t="e">
        <f t="shared" ref="U71:U135" si="143">S71-MIN(P71:R71)</f>
        <v>#DIV/0!</v>
      </c>
      <c r="V71" s="32"/>
      <c r="W71" s="13"/>
      <c r="X71" s="13"/>
      <c r="Y71" s="78" t="e">
        <f t="shared" si="127"/>
        <v>#DIV/0!</v>
      </c>
      <c r="Z71" s="13" t="e">
        <f>($Y$59-V71)/$Y$59</f>
        <v>#DIV/0!</v>
      </c>
      <c r="AA71" s="13" t="e">
        <f>($Y$59-W71)/$Y$59</f>
        <v>#DIV/0!</v>
      </c>
      <c r="AB71" s="13" t="e">
        <f>($Y$59-X71)/$Y$59</f>
        <v>#DIV/0!</v>
      </c>
      <c r="AC71" s="10" t="e">
        <f t="shared" si="11"/>
        <v>#DIV/0!</v>
      </c>
      <c r="AD71" s="37" t="e">
        <f t="shared" si="131"/>
        <v>#DIV/0!</v>
      </c>
      <c r="AE71" s="37" t="e">
        <f t="shared" si="132"/>
        <v>#DIV/0!</v>
      </c>
    </row>
    <row r="72" spans="1:31" s="60" customFormat="1" x14ac:dyDescent="0.35">
      <c r="A72" s="61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126"/>
      <c r="M72" s="126"/>
      <c r="N72" s="126"/>
      <c r="O72" s="77"/>
      <c r="P72" s="77"/>
      <c r="Q72" s="77"/>
      <c r="R72" s="77"/>
      <c r="S72" s="77"/>
      <c r="T72" s="77"/>
      <c r="U72" s="89"/>
      <c r="V72" s="77"/>
      <c r="W72" s="77"/>
      <c r="X72" s="77"/>
      <c r="Y72" s="77"/>
      <c r="Z72" s="77"/>
      <c r="AA72" s="77"/>
      <c r="AB72" s="77"/>
      <c r="AC72" s="10"/>
      <c r="AD72" s="77"/>
      <c r="AE72" s="85"/>
    </row>
    <row r="73" spans="1:31" x14ac:dyDescent="0.35">
      <c r="A73" s="91" t="s">
        <v>117</v>
      </c>
      <c r="B73" s="3"/>
      <c r="C73" s="3"/>
      <c r="D73" s="171" t="s">
        <v>23</v>
      </c>
      <c r="E73" s="171"/>
      <c r="F73" s="171" t="s">
        <v>11</v>
      </c>
      <c r="G73" s="171" t="s">
        <v>19</v>
      </c>
      <c r="H73" s="171" t="s">
        <v>5</v>
      </c>
      <c r="I73" s="172" t="s">
        <v>2</v>
      </c>
      <c r="J73" s="20" t="s">
        <v>26</v>
      </c>
      <c r="K73" s="57" t="s">
        <v>20</v>
      </c>
      <c r="L73" s="11"/>
      <c r="M73" s="11"/>
      <c r="N73" s="13"/>
      <c r="O73" s="32" t="e">
        <f t="shared" si="122"/>
        <v>#DIV/0!</v>
      </c>
      <c r="P73" s="13" t="e">
        <f t="shared" ref="P73" si="144">($O$57-L73)/$O$57</f>
        <v>#DIV/0!</v>
      </c>
      <c r="Q73" s="13" t="e">
        <f t="shared" ref="Q73" si="145">($O$57-M73)/$O$57</f>
        <v>#DIV/0!</v>
      </c>
      <c r="R73" s="13" t="e">
        <f t="shared" ref="R73" si="146">($O$57-N73)/$O$57</f>
        <v>#DIV/0!</v>
      </c>
      <c r="S73" s="12" t="e">
        <f t="shared" si="126"/>
        <v>#DIV/0!</v>
      </c>
      <c r="T73" s="37" t="e">
        <f t="shared" si="142"/>
        <v>#DIV/0!</v>
      </c>
      <c r="U73" s="39" t="e">
        <f t="shared" si="143"/>
        <v>#DIV/0!</v>
      </c>
      <c r="V73" s="32"/>
      <c r="W73" s="13"/>
      <c r="X73" s="13"/>
      <c r="Y73" s="78" t="e">
        <f t="shared" si="127"/>
        <v>#DIV/0!</v>
      </c>
      <c r="Z73" s="13" t="e">
        <f>($Y$57-V73)/$Y$57</f>
        <v>#DIV/0!</v>
      </c>
      <c r="AA73" s="13" t="e">
        <f>($Y$57-W73)/$Y$57</f>
        <v>#DIV/0!</v>
      </c>
      <c r="AB73" s="13" t="e">
        <f>($Y$57-X73)/$Y$57</f>
        <v>#DIV/0!</v>
      </c>
      <c r="AC73" s="10" t="e">
        <f t="shared" si="11"/>
        <v>#DIV/0!</v>
      </c>
      <c r="AD73" s="37" t="e">
        <f t="shared" si="131"/>
        <v>#DIV/0!</v>
      </c>
      <c r="AE73" s="37" t="e">
        <f t="shared" si="132"/>
        <v>#DIV/0!</v>
      </c>
    </row>
    <row r="74" spans="1:31" x14ac:dyDescent="0.35">
      <c r="A74" s="91" t="s">
        <v>118</v>
      </c>
      <c r="B74" s="3"/>
      <c r="C74" s="3"/>
      <c r="D74" s="171"/>
      <c r="E74" s="171"/>
      <c r="F74" s="171"/>
      <c r="G74" s="171"/>
      <c r="H74" s="171"/>
      <c r="I74" s="172"/>
      <c r="J74" s="20" t="s">
        <v>27</v>
      </c>
      <c r="K74" s="57" t="s">
        <v>21</v>
      </c>
      <c r="L74" s="10"/>
      <c r="M74" s="10"/>
      <c r="N74" s="13"/>
      <c r="O74" s="32" t="e">
        <f t="shared" si="122"/>
        <v>#DIV/0!</v>
      </c>
      <c r="P74" s="13" t="e">
        <f t="shared" ref="P74" si="147">($O$58-L74)/$O$58</f>
        <v>#DIV/0!</v>
      </c>
      <c r="Q74" s="13" t="e">
        <f t="shared" ref="Q74" si="148">($O$58-M74)/$O$58</f>
        <v>#DIV/0!</v>
      </c>
      <c r="R74" s="13" t="e">
        <f t="shared" ref="R74" si="149">($O$58-N74)/$O$58</f>
        <v>#DIV/0!</v>
      </c>
      <c r="S74" s="12" t="e">
        <f t="shared" si="126"/>
        <v>#DIV/0!</v>
      </c>
      <c r="T74" s="37" t="e">
        <f t="shared" si="142"/>
        <v>#DIV/0!</v>
      </c>
      <c r="U74" s="39" t="e">
        <f t="shared" si="143"/>
        <v>#DIV/0!</v>
      </c>
      <c r="V74" s="32"/>
      <c r="W74" s="13"/>
      <c r="X74" s="13"/>
      <c r="Y74" s="78" t="e">
        <f t="shared" si="127"/>
        <v>#DIV/0!</v>
      </c>
      <c r="Z74" s="13" t="e">
        <f>($Y$58-V74)/$Y$58</f>
        <v>#DIV/0!</v>
      </c>
      <c r="AA74" s="13" t="e">
        <f>($Y$58-W74)/$Y$58</f>
        <v>#DIV/0!</v>
      </c>
      <c r="AB74" s="13" t="e">
        <f>($Y$58-X74)/$Y$58</f>
        <v>#DIV/0!</v>
      </c>
      <c r="AC74" s="10" t="e">
        <f t="shared" ref="AC74:AC135" si="150">AVERAGE(Z74:AB74)</f>
        <v>#DIV/0!</v>
      </c>
      <c r="AD74" s="37" t="e">
        <f t="shared" si="131"/>
        <v>#DIV/0!</v>
      </c>
      <c r="AE74" s="37" t="e">
        <f t="shared" si="132"/>
        <v>#DIV/0!</v>
      </c>
    </row>
    <row r="75" spans="1:31" x14ac:dyDescent="0.35">
      <c r="A75" s="91" t="s">
        <v>119</v>
      </c>
      <c r="B75" s="3"/>
      <c r="C75" s="3"/>
      <c r="D75" s="171"/>
      <c r="E75" s="171"/>
      <c r="F75" s="171"/>
      <c r="G75" s="171"/>
      <c r="H75" s="171"/>
      <c r="I75" s="172"/>
      <c r="J75" s="20" t="s">
        <v>28</v>
      </c>
      <c r="K75" s="57" t="s">
        <v>22</v>
      </c>
      <c r="L75" s="10"/>
      <c r="M75" s="10"/>
      <c r="N75" s="13"/>
      <c r="O75" s="32" t="e">
        <f t="shared" si="122"/>
        <v>#DIV/0!</v>
      </c>
      <c r="P75" s="13" t="e">
        <f t="shared" ref="P75" si="151">($O$59-L75)/$O$59</f>
        <v>#DIV/0!</v>
      </c>
      <c r="Q75" s="13" t="e">
        <f t="shared" ref="Q75" si="152">($O$59-M75)/$O$59</f>
        <v>#DIV/0!</v>
      </c>
      <c r="R75" s="13" t="e">
        <f t="shared" ref="R75" si="153">($O$59-N75)/$O$59</f>
        <v>#DIV/0!</v>
      </c>
      <c r="S75" s="12" t="e">
        <f t="shared" si="126"/>
        <v>#DIV/0!</v>
      </c>
      <c r="T75" s="37" t="e">
        <f t="shared" si="142"/>
        <v>#DIV/0!</v>
      </c>
      <c r="U75" s="39" t="e">
        <f t="shared" si="143"/>
        <v>#DIV/0!</v>
      </c>
      <c r="V75" s="32"/>
      <c r="W75" s="13"/>
      <c r="X75" s="13"/>
      <c r="Y75" s="78" t="e">
        <f t="shared" si="127"/>
        <v>#DIV/0!</v>
      </c>
      <c r="Z75" s="13" t="e">
        <f>($Y$59-V75)/$Y$59</f>
        <v>#DIV/0!</v>
      </c>
      <c r="AA75" s="13" t="e">
        <f>($Y$59-W75)/$Y$59</f>
        <v>#DIV/0!</v>
      </c>
      <c r="AB75" s="13" t="e">
        <f>($Y$59-X75)/$Y$59</f>
        <v>#DIV/0!</v>
      </c>
      <c r="AC75" s="10" t="e">
        <f t="shared" si="150"/>
        <v>#DIV/0!</v>
      </c>
      <c r="AD75" s="37" t="e">
        <f t="shared" si="131"/>
        <v>#DIV/0!</v>
      </c>
      <c r="AE75" s="37" t="e">
        <f t="shared" si="132"/>
        <v>#DIV/0!</v>
      </c>
    </row>
    <row r="76" spans="1:31" s="60" customFormat="1" x14ac:dyDescent="0.35">
      <c r="A76" s="61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126"/>
      <c r="M76" s="126"/>
      <c r="N76" s="126"/>
      <c r="O76" s="77"/>
      <c r="P76" s="77"/>
      <c r="Q76" s="77"/>
      <c r="R76" s="77"/>
      <c r="S76" s="77"/>
      <c r="T76" s="77"/>
      <c r="U76" s="89"/>
      <c r="V76" s="77"/>
      <c r="W76" s="77"/>
      <c r="X76" s="77"/>
      <c r="Y76" s="77"/>
      <c r="Z76" s="77"/>
      <c r="AA76" s="77"/>
      <c r="AB76" s="77"/>
      <c r="AC76" s="10" t="e">
        <f t="shared" si="150"/>
        <v>#DIV/0!</v>
      </c>
      <c r="AD76" s="77"/>
      <c r="AE76" s="85"/>
    </row>
    <row r="77" spans="1:31" ht="14.25" customHeight="1" x14ac:dyDescent="0.35">
      <c r="A77" s="91" t="s">
        <v>129</v>
      </c>
      <c r="B77" s="3"/>
      <c r="C77" s="3"/>
      <c r="D77" s="171" t="s">
        <v>23</v>
      </c>
      <c r="E77" s="171"/>
      <c r="F77" s="171" t="s">
        <v>11</v>
      </c>
      <c r="G77" s="171" t="s">
        <v>19</v>
      </c>
      <c r="H77" s="171" t="s">
        <v>13</v>
      </c>
      <c r="I77" s="172" t="s">
        <v>8</v>
      </c>
      <c r="J77" s="20" t="s">
        <v>26</v>
      </c>
      <c r="K77" s="57" t="s">
        <v>20</v>
      </c>
      <c r="L77" s="11"/>
      <c r="M77" s="11"/>
      <c r="N77" s="13"/>
      <c r="O77" s="32" t="e">
        <f t="shared" si="122"/>
        <v>#DIV/0!</v>
      </c>
      <c r="P77" s="13" t="e">
        <f t="shared" ref="P77" si="154">($O$57-L77)/$O$57</f>
        <v>#DIV/0!</v>
      </c>
      <c r="Q77" s="13" t="e">
        <f t="shared" ref="Q77" si="155">($O$57-M77)/$O$57</f>
        <v>#DIV/0!</v>
      </c>
      <c r="R77" s="13" t="e">
        <f t="shared" ref="R77" si="156">($O$57-N77)/$O$57</f>
        <v>#DIV/0!</v>
      </c>
      <c r="S77" s="12" t="e">
        <f t="shared" si="126"/>
        <v>#DIV/0!</v>
      </c>
      <c r="T77" s="37" t="e">
        <f t="shared" si="142"/>
        <v>#DIV/0!</v>
      </c>
      <c r="U77" s="39" t="e">
        <f t="shared" si="143"/>
        <v>#DIV/0!</v>
      </c>
      <c r="V77" s="32"/>
      <c r="W77" s="13"/>
      <c r="X77" s="13"/>
      <c r="Y77" s="78" t="e">
        <f t="shared" si="127"/>
        <v>#DIV/0!</v>
      </c>
      <c r="Z77" s="13" t="e">
        <f>($Y$57-V77)/$Y$57</f>
        <v>#DIV/0!</v>
      </c>
      <c r="AA77" s="13" t="e">
        <f>($Y$57-W77)/$Y$57</f>
        <v>#DIV/0!</v>
      </c>
      <c r="AB77" s="13" t="e">
        <f>($Y$57-X77)/$Y$57</f>
        <v>#DIV/0!</v>
      </c>
      <c r="AC77" s="10" t="e">
        <f t="shared" si="150"/>
        <v>#DIV/0!</v>
      </c>
      <c r="AD77" s="37" t="e">
        <f t="shared" si="131"/>
        <v>#DIV/0!</v>
      </c>
      <c r="AE77" s="37" t="e">
        <f t="shared" si="132"/>
        <v>#DIV/0!</v>
      </c>
    </row>
    <row r="78" spans="1:31" x14ac:dyDescent="0.35">
      <c r="A78" s="91" t="s">
        <v>130</v>
      </c>
      <c r="B78" s="3"/>
      <c r="C78" s="3"/>
      <c r="D78" s="171"/>
      <c r="E78" s="171"/>
      <c r="F78" s="171"/>
      <c r="G78" s="171"/>
      <c r="H78" s="171"/>
      <c r="I78" s="172"/>
      <c r="J78" s="20" t="s">
        <v>27</v>
      </c>
      <c r="K78" s="57" t="s">
        <v>21</v>
      </c>
      <c r="L78" s="10"/>
      <c r="M78" s="10"/>
      <c r="N78" s="13"/>
      <c r="O78" s="32" t="e">
        <f t="shared" si="122"/>
        <v>#DIV/0!</v>
      </c>
      <c r="P78" s="13" t="e">
        <f t="shared" ref="P78" si="157">($O$58-L78)/$O$58</f>
        <v>#DIV/0!</v>
      </c>
      <c r="Q78" s="13" t="e">
        <f t="shared" ref="Q78" si="158">($O$58-M78)/$O$58</f>
        <v>#DIV/0!</v>
      </c>
      <c r="R78" s="13" t="e">
        <f t="shared" ref="R78" si="159">($O$58-N78)/$O$58</f>
        <v>#DIV/0!</v>
      </c>
      <c r="S78" s="12" t="e">
        <f t="shared" si="126"/>
        <v>#DIV/0!</v>
      </c>
      <c r="T78" s="37" t="e">
        <f t="shared" si="142"/>
        <v>#DIV/0!</v>
      </c>
      <c r="U78" s="39" t="e">
        <f t="shared" si="143"/>
        <v>#DIV/0!</v>
      </c>
      <c r="V78" s="32"/>
      <c r="W78" s="13"/>
      <c r="X78" s="13"/>
      <c r="Y78" s="78" t="e">
        <f t="shared" si="127"/>
        <v>#DIV/0!</v>
      </c>
      <c r="Z78" s="13" t="e">
        <f>($Y$58-V78)/$Y$58</f>
        <v>#DIV/0!</v>
      </c>
      <c r="AA78" s="13" t="e">
        <f>($Y$58-W78)/$Y$58</f>
        <v>#DIV/0!</v>
      </c>
      <c r="AB78" s="13" t="e">
        <f>($Y$58-X78)/$Y$58</f>
        <v>#DIV/0!</v>
      </c>
      <c r="AC78" s="10" t="e">
        <f t="shared" si="150"/>
        <v>#DIV/0!</v>
      </c>
      <c r="AD78" s="37" t="e">
        <f t="shared" si="131"/>
        <v>#DIV/0!</v>
      </c>
      <c r="AE78" s="37" t="e">
        <f t="shared" si="132"/>
        <v>#DIV/0!</v>
      </c>
    </row>
    <row r="79" spans="1:31" x14ac:dyDescent="0.35">
      <c r="A79" s="91" t="s">
        <v>131</v>
      </c>
      <c r="B79" s="3"/>
      <c r="C79" s="3"/>
      <c r="D79" s="171"/>
      <c r="E79" s="171"/>
      <c r="F79" s="171"/>
      <c r="G79" s="171"/>
      <c r="H79" s="171"/>
      <c r="I79" s="172"/>
      <c r="J79" s="20" t="s">
        <v>28</v>
      </c>
      <c r="K79" s="57" t="s">
        <v>22</v>
      </c>
      <c r="L79" s="10"/>
      <c r="M79" s="10"/>
      <c r="N79" s="13"/>
      <c r="O79" s="32" t="e">
        <f t="shared" si="122"/>
        <v>#DIV/0!</v>
      </c>
      <c r="P79" s="13" t="e">
        <f t="shared" ref="P79" si="160">($O$59-L79)/$O$59</f>
        <v>#DIV/0!</v>
      </c>
      <c r="Q79" s="13" t="e">
        <f t="shared" ref="Q79" si="161">($O$59-M79)/$O$59</f>
        <v>#DIV/0!</v>
      </c>
      <c r="R79" s="13" t="e">
        <f t="shared" ref="R79" si="162">($O$59-N79)/$O$59</f>
        <v>#DIV/0!</v>
      </c>
      <c r="S79" s="12" t="e">
        <f t="shared" si="126"/>
        <v>#DIV/0!</v>
      </c>
      <c r="T79" s="37" t="e">
        <f t="shared" si="142"/>
        <v>#DIV/0!</v>
      </c>
      <c r="U79" s="39" t="e">
        <f t="shared" si="143"/>
        <v>#DIV/0!</v>
      </c>
      <c r="V79" s="32"/>
      <c r="W79" s="13"/>
      <c r="X79" s="13"/>
      <c r="Y79" s="78" t="e">
        <f t="shared" si="127"/>
        <v>#DIV/0!</v>
      </c>
      <c r="Z79" s="13" t="e">
        <f>($Y$59-V79)/$Y$59</f>
        <v>#DIV/0!</v>
      </c>
      <c r="AA79" s="13" t="e">
        <f>($Y$59-W79)/$Y$59</f>
        <v>#DIV/0!</v>
      </c>
      <c r="AB79" s="13" t="e">
        <f>($Y$59-X79)/$Y$59</f>
        <v>#DIV/0!</v>
      </c>
      <c r="AC79" s="10" t="e">
        <f t="shared" si="150"/>
        <v>#DIV/0!</v>
      </c>
      <c r="AD79" s="37" t="e">
        <f t="shared" si="131"/>
        <v>#DIV/0!</v>
      </c>
      <c r="AE79" s="37" t="e">
        <f t="shared" si="132"/>
        <v>#DIV/0!</v>
      </c>
    </row>
    <row r="80" spans="1:31" s="60" customFormat="1" x14ac:dyDescent="0.35">
      <c r="A80" s="61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126"/>
      <c r="M80" s="126"/>
      <c r="N80" s="126"/>
      <c r="O80" s="77"/>
      <c r="P80" s="77"/>
      <c r="Q80" s="77"/>
      <c r="R80" s="77"/>
      <c r="S80" s="77"/>
      <c r="T80" s="77"/>
      <c r="U80" s="89"/>
      <c r="V80" s="77"/>
      <c r="W80" s="77"/>
      <c r="X80" s="77"/>
      <c r="Y80" s="77"/>
      <c r="Z80" s="77"/>
      <c r="AA80" s="77"/>
      <c r="AB80" s="77"/>
      <c r="AC80" s="10"/>
      <c r="AD80" s="77"/>
      <c r="AE80" s="85"/>
    </row>
    <row r="81" spans="1:31" ht="14.25" customHeight="1" x14ac:dyDescent="0.35">
      <c r="A81" s="91" t="s">
        <v>141</v>
      </c>
      <c r="B81" s="3"/>
      <c r="C81" s="3"/>
      <c r="D81" s="171" t="s">
        <v>23</v>
      </c>
      <c r="E81" s="171"/>
      <c r="F81" s="171" t="s">
        <v>11</v>
      </c>
      <c r="G81" s="171" t="s">
        <v>19</v>
      </c>
      <c r="H81" s="171" t="s">
        <v>17</v>
      </c>
      <c r="I81" s="172" t="s">
        <v>18</v>
      </c>
      <c r="J81" s="20" t="s">
        <v>26</v>
      </c>
      <c r="K81" s="57" t="s">
        <v>20</v>
      </c>
      <c r="L81" s="11"/>
      <c r="M81" s="11"/>
      <c r="N81" s="13"/>
      <c r="O81" s="32" t="e">
        <f t="shared" si="122"/>
        <v>#DIV/0!</v>
      </c>
      <c r="P81" s="13" t="e">
        <f t="shared" ref="P81" si="163">($O$57-L81)/$O$57</f>
        <v>#DIV/0!</v>
      </c>
      <c r="Q81" s="13" t="e">
        <f t="shared" ref="Q81" si="164">($O$57-M81)/$O$57</f>
        <v>#DIV/0!</v>
      </c>
      <c r="R81" s="13" t="e">
        <f t="shared" ref="R81" si="165">($O$57-N81)/$O$57</f>
        <v>#DIV/0!</v>
      </c>
      <c r="S81" s="12" t="e">
        <f t="shared" si="126"/>
        <v>#DIV/0!</v>
      </c>
      <c r="T81" s="37" t="e">
        <f t="shared" si="142"/>
        <v>#DIV/0!</v>
      </c>
      <c r="U81" s="39" t="e">
        <f t="shared" si="143"/>
        <v>#DIV/0!</v>
      </c>
      <c r="V81" s="32"/>
      <c r="W81" s="13"/>
      <c r="X81" s="13"/>
      <c r="Y81" s="78" t="e">
        <f t="shared" si="127"/>
        <v>#DIV/0!</v>
      </c>
      <c r="Z81" s="13" t="e">
        <f>($Y$57-V81)/$Y$57</f>
        <v>#DIV/0!</v>
      </c>
      <c r="AA81" s="13" t="e">
        <f>($Y$57-W81)/$Y$57</f>
        <v>#DIV/0!</v>
      </c>
      <c r="AB81" s="13" t="e">
        <f>($Y$57-X81)/$Y$57</f>
        <v>#DIV/0!</v>
      </c>
      <c r="AC81" s="10" t="e">
        <f t="shared" si="150"/>
        <v>#DIV/0!</v>
      </c>
      <c r="AD81" s="37" t="e">
        <f t="shared" si="131"/>
        <v>#DIV/0!</v>
      </c>
      <c r="AE81" s="37" t="e">
        <f t="shared" si="132"/>
        <v>#DIV/0!</v>
      </c>
    </row>
    <row r="82" spans="1:31" x14ac:dyDescent="0.35">
      <c r="A82" s="91" t="s">
        <v>142</v>
      </c>
      <c r="B82" s="3"/>
      <c r="C82" s="3"/>
      <c r="D82" s="171"/>
      <c r="E82" s="171"/>
      <c r="F82" s="171"/>
      <c r="G82" s="171"/>
      <c r="H82" s="171"/>
      <c r="I82" s="172"/>
      <c r="J82" s="20" t="s">
        <v>27</v>
      </c>
      <c r="K82" s="57" t="s">
        <v>21</v>
      </c>
      <c r="L82" s="10"/>
      <c r="M82" s="10"/>
      <c r="N82" s="13"/>
      <c r="O82" s="32" t="e">
        <f t="shared" si="122"/>
        <v>#DIV/0!</v>
      </c>
      <c r="P82" s="13" t="e">
        <f t="shared" ref="P82" si="166">($O$58-L82)/$O$58</f>
        <v>#DIV/0!</v>
      </c>
      <c r="Q82" s="13" t="e">
        <f t="shared" ref="Q82" si="167">($O$58-M82)/$O$58</f>
        <v>#DIV/0!</v>
      </c>
      <c r="R82" s="13" t="e">
        <f t="shared" ref="R82" si="168">($O$58-N82)/$O$58</f>
        <v>#DIV/0!</v>
      </c>
      <c r="S82" s="12" t="e">
        <f t="shared" si="126"/>
        <v>#DIV/0!</v>
      </c>
      <c r="T82" s="37" t="e">
        <f t="shared" si="142"/>
        <v>#DIV/0!</v>
      </c>
      <c r="U82" s="39" t="e">
        <f t="shared" si="143"/>
        <v>#DIV/0!</v>
      </c>
      <c r="V82" s="32"/>
      <c r="W82" s="13"/>
      <c r="X82" s="13"/>
      <c r="Y82" s="78" t="e">
        <f t="shared" si="127"/>
        <v>#DIV/0!</v>
      </c>
      <c r="Z82" s="13" t="e">
        <f>($Y$58-V82)/$Y$58</f>
        <v>#DIV/0!</v>
      </c>
      <c r="AA82" s="13" t="e">
        <f>($Y$58-W82)/$Y$58</f>
        <v>#DIV/0!</v>
      </c>
      <c r="AB82" s="13" t="e">
        <f>($Y$58-X82)/$Y$58</f>
        <v>#DIV/0!</v>
      </c>
      <c r="AC82" s="10" t="e">
        <f t="shared" si="150"/>
        <v>#DIV/0!</v>
      </c>
      <c r="AD82" s="37" t="e">
        <f t="shared" si="131"/>
        <v>#DIV/0!</v>
      </c>
      <c r="AE82" s="37" t="e">
        <f t="shared" si="132"/>
        <v>#DIV/0!</v>
      </c>
    </row>
    <row r="83" spans="1:31" x14ac:dyDescent="0.35">
      <c r="A83" s="91" t="s">
        <v>143</v>
      </c>
      <c r="B83" s="3"/>
      <c r="C83" s="3"/>
      <c r="D83" s="171"/>
      <c r="E83" s="171"/>
      <c r="F83" s="171"/>
      <c r="G83" s="171"/>
      <c r="H83" s="171"/>
      <c r="I83" s="172"/>
      <c r="J83" s="20" t="s">
        <v>28</v>
      </c>
      <c r="K83" s="57" t="s">
        <v>22</v>
      </c>
      <c r="L83" s="10"/>
      <c r="M83" s="10"/>
      <c r="N83" s="13"/>
      <c r="O83" s="32" t="e">
        <f t="shared" si="122"/>
        <v>#DIV/0!</v>
      </c>
      <c r="P83" s="13" t="e">
        <f t="shared" ref="P83" si="169">($O$59-L83)/$O$59</f>
        <v>#DIV/0!</v>
      </c>
      <c r="Q83" s="13" t="e">
        <f t="shared" ref="Q83" si="170">($O$59-M83)/$O$59</f>
        <v>#DIV/0!</v>
      </c>
      <c r="R83" s="13" t="e">
        <f t="shared" ref="R83" si="171">($O$59-N83)/$O$59</f>
        <v>#DIV/0!</v>
      </c>
      <c r="S83" s="12" t="e">
        <f t="shared" si="126"/>
        <v>#DIV/0!</v>
      </c>
      <c r="T83" s="37" t="e">
        <f t="shared" si="142"/>
        <v>#DIV/0!</v>
      </c>
      <c r="U83" s="39" t="e">
        <f t="shared" si="143"/>
        <v>#DIV/0!</v>
      </c>
      <c r="V83" s="32"/>
      <c r="W83" s="13"/>
      <c r="X83" s="13"/>
      <c r="Y83" s="78" t="e">
        <f t="shared" si="127"/>
        <v>#DIV/0!</v>
      </c>
      <c r="Z83" s="13" t="e">
        <f>($Y$59-V83)/$Y$59</f>
        <v>#DIV/0!</v>
      </c>
      <c r="AA83" s="13" t="e">
        <f>($Y$59-W83)/$Y$59</f>
        <v>#DIV/0!</v>
      </c>
      <c r="AB83" s="13" t="e">
        <f>($Y$59-X83)/$Y$59</f>
        <v>#DIV/0!</v>
      </c>
      <c r="AC83" s="10" t="e">
        <f t="shared" si="150"/>
        <v>#DIV/0!</v>
      </c>
      <c r="AD83" s="37" t="e">
        <f t="shared" si="131"/>
        <v>#DIV/0!</v>
      </c>
      <c r="AE83" s="37" t="e">
        <f t="shared" si="132"/>
        <v>#DIV/0!</v>
      </c>
    </row>
    <row r="84" spans="1:31" s="60" customFormat="1" x14ac:dyDescent="0.35">
      <c r="A84" s="61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126"/>
      <c r="M84" s="126"/>
      <c r="N84" s="126"/>
      <c r="O84" s="77"/>
      <c r="P84" s="77"/>
      <c r="Q84" s="77"/>
      <c r="R84" s="77"/>
      <c r="S84" s="77"/>
      <c r="T84" s="77"/>
      <c r="U84" s="89"/>
      <c r="V84" s="77"/>
      <c r="W84" s="77"/>
      <c r="X84" s="77"/>
      <c r="Y84" s="77"/>
      <c r="Z84" s="77"/>
      <c r="AA84" s="77"/>
      <c r="AB84" s="77"/>
      <c r="AC84" s="10"/>
      <c r="AD84" s="77"/>
      <c r="AE84" s="85"/>
    </row>
    <row r="85" spans="1:31" x14ac:dyDescent="0.35">
      <c r="A85" s="91" t="s">
        <v>114</v>
      </c>
      <c r="B85" s="3"/>
      <c r="C85" s="3"/>
      <c r="D85" s="186" t="s">
        <v>27</v>
      </c>
      <c r="E85" s="186" t="s">
        <v>24</v>
      </c>
      <c r="F85" s="171" t="s">
        <v>11</v>
      </c>
      <c r="G85" s="171" t="s">
        <v>19</v>
      </c>
      <c r="H85" s="171" t="s">
        <v>4</v>
      </c>
      <c r="I85" s="172" t="s">
        <v>2</v>
      </c>
      <c r="J85" s="20" t="s">
        <v>26</v>
      </c>
      <c r="K85" s="57" t="s">
        <v>20</v>
      </c>
      <c r="L85" s="11"/>
      <c r="M85" s="11"/>
      <c r="N85" s="13"/>
      <c r="O85" s="32" t="e">
        <f t="shared" si="122"/>
        <v>#DIV/0!</v>
      </c>
      <c r="P85" s="13" t="e">
        <f t="shared" ref="P85" si="172">($O$57-L85)/$O$57</f>
        <v>#DIV/0!</v>
      </c>
      <c r="Q85" s="13" t="e">
        <f t="shared" ref="Q85" si="173">($O$57-M85)/$O$57</f>
        <v>#DIV/0!</v>
      </c>
      <c r="R85" s="13" t="e">
        <f t="shared" ref="R85" si="174">($O$57-N85)/$O$57</f>
        <v>#DIV/0!</v>
      </c>
      <c r="S85" s="12" t="e">
        <f t="shared" si="126"/>
        <v>#DIV/0!</v>
      </c>
      <c r="T85" s="37" t="e">
        <f t="shared" si="142"/>
        <v>#DIV/0!</v>
      </c>
      <c r="U85" s="39" t="e">
        <f t="shared" si="143"/>
        <v>#DIV/0!</v>
      </c>
      <c r="V85" s="32"/>
      <c r="W85" s="13"/>
      <c r="X85" s="13"/>
      <c r="Y85" s="78" t="e">
        <f t="shared" si="127"/>
        <v>#DIV/0!</v>
      </c>
      <c r="Z85" s="13" t="e">
        <f>($Y$57-V85)/$Y$57</f>
        <v>#DIV/0!</v>
      </c>
      <c r="AA85" s="13" t="e">
        <f>($Y$57-W85)/$Y$57</f>
        <v>#DIV/0!</v>
      </c>
      <c r="AB85" s="13" t="e">
        <f>($Y$57-X85)/$Y$57</f>
        <v>#DIV/0!</v>
      </c>
      <c r="AC85" s="10" t="e">
        <f t="shared" si="150"/>
        <v>#DIV/0!</v>
      </c>
      <c r="AD85" s="37" t="e">
        <f t="shared" si="131"/>
        <v>#DIV/0!</v>
      </c>
      <c r="AE85" s="37" t="e">
        <f t="shared" si="132"/>
        <v>#DIV/0!</v>
      </c>
    </row>
    <row r="86" spans="1:31" x14ac:dyDescent="0.35">
      <c r="A86" s="91" t="s">
        <v>115</v>
      </c>
      <c r="B86" s="3"/>
      <c r="C86" s="3"/>
      <c r="D86" s="186"/>
      <c r="E86" s="186"/>
      <c r="F86" s="171"/>
      <c r="G86" s="171"/>
      <c r="H86" s="171"/>
      <c r="I86" s="172"/>
      <c r="J86" s="20" t="s">
        <v>27</v>
      </c>
      <c r="K86" s="57" t="s">
        <v>21</v>
      </c>
      <c r="L86" s="10"/>
      <c r="M86" s="10"/>
      <c r="N86" s="13"/>
      <c r="O86" s="32" t="e">
        <f t="shared" si="122"/>
        <v>#DIV/0!</v>
      </c>
      <c r="P86" s="13" t="e">
        <f t="shared" ref="P86" si="175">($O$58-L86)/$O$58</f>
        <v>#DIV/0!</v>
      </c>
      <c r="Q86" s="13" t="e">
        <f t="shared" ref="Q86" si="176">($O$58-M86)/$O$58</f>
        <v>#DIV/0!</v>
      </c>
      <c r="R86" s="13" t="e">
        <f t="shared" ref="R86" si="177">($O$58-N86)/$O$58</f>
        <v>#DIV/0!</v>
      </c>
      <c r="S86" s="12" t="e">
        <f t="shared" si="126"/>
        <v>#DIV/0!</v>
      </c>
      <c r="T86" s="37" t="e">
        <f t="shared" si="142"/>
        <v>#DIV/0!</v>
      </c>
      <c r="U86" s="39" t="e">
        <f t="shared" si="143"/>
        <v>#DIV/0!</v>
      </c>
      <c r="V86" s="32"/>
      <c r="W86" s="13"/>
      <c r="X86" s="13"/>
      <c r="Y86" s="78" t="e">
        <f t="shared" si="127"/>
        <v>#DIV/0!</v>
      </c>
      <c r="Z86" s="13" t="e">
        <f>($Y$58-V86)/$Y$58</f>
        <v>#DIV/0!</v>
      </c>
      <c r="AA86" s="13" t="e">
        <f>($Y$58-W86)/$Y$58</f>
        <v>#DIV/0!</v>
      </c>
      <c r="AB86" s="13" t="e">
        <f>($Y$58-X86)/$Y$58</f>
        <v>#DIV/0!</v>
      </c>
      <c r="AC86" s="10" t="e">
        <f t="shared" si="150"/>
        <v>#DIV/0!</v>
      </c>
      <c r="AD86" s="37" t="e">
        <f t="shared" si="131"/>
        <v>#DIV/0!</v>
      </c>
      <c r="AE86" s="37" t="e">
        <f t="shared" si="132"/>
        <v>#DIV/0!</v>
      </c>
    </row>
    <row r="87" spans="1:31" x14ac:dyDescent="0.35">
      <c r="A87" s="91" t="s">
        <v>116</v>
      </c>
      <c r="B87" s="3"/>
      <c r="C87" s="3"/>
      <c r="D87" s="186"/>
      <c r="E87" s="186"/>
      <c r="F87" s="171"/>
      <c r="G87" s="171"/>
      <c r="H87" s="171"/>
      <c r="I87" s="172"/>
      <c r="J87" s="20" t="s">
        <v>28</v>
      </c>
      <c r="K87" s="57" t="s">
        <v>22</v>
      </c>
      <c r="L87" s="10"/>
      <c r="M87" s="10"/>
      <c r="N87" s="13"/>
      <c r="O87" s="32" t="e">
        <f t="shared" si="122"/>
        <v>#DIV/0!</v>
      </c>
      <c r="P87" s="13" t="e">
        <f t="shared" ref="P87" si="178">($O$59-L87)/$O$59</f>
        <v>#DIV/0!</v>
      </c>
      <c r="Q87" s="13" t="e">
        <f t="shared" ref="Q87" si="179">($O$59-M87)/$O$59</f>
        <v>#DIV/0!</v>
      </c>
      <c r="R87" s="13" t="e">
        <f t="shared" ref="R87" si="180">($O$59-N87)/$O$59</f>
        <v>#DIV/0!</v>
      </c>
      <c r="S87" s="12" t="e">
        <f t="shared" si="126"/>
        <v>#DIV/0!</v>
      </c>
      <c r="T87" s="37" t="e">
        <f t="shared" si="142"/>
        <v>#DIV/0!</v>
      </c>
      <c r="U87" s="39" t="e">
        <f t="shared" si="143"/>
        <v>#DIV/0!</v>
      </c>
      <c r="V87" s="32"/>
      <c r="W87" s="13"/>
      <c r="X87" s="13"/>
      <c r="Y87" s="78" t="e">
        <f t="shared" si="127"/>
        <v>#DIV/0!</v>
      </c>
      <c r="Z87" s="13" t="e">
        <f>($Y$59-V87)/$Y$59</f>
        <v>#DIV/0!</v>
      </c>
      <c r="AA87" s="13" t="e">
        <f>($Y$59-W87)/$Y$59</f>
        <v>#DIV/0!</v>
      </c>
      <c r="AB87" s="13" t="e">
        <f>($Y$59-X87)/$Y$59</f>
        <v>#DIV/0!</v>
      </c>
      <c r="AC87" s="10" t="e">
        <f t="shared" si="150"/>
        <v>#DIV/0!</v>
      </c>
      <c r="AD87" s="37" t="e">
        <f t="shared" si="131"/>
        <v>#DIV/0!</v>
      </c>
      <c r="AE87" s="37" t="e">
        <f t="shared" si="132"/>
        <v>#DIV/0!</v>
      </c>
    </row>
    <row r="88" spans="1:31" s="60" customFormat="1" x14ac:dyDescent="0.35">
      <c r="A88" s="61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126"/>
      <c r="M88" s="126"/>
      <c r="N88" s="126"/>
      <c r="O88" s="77"/>
      <c r="P88" s="77"/>
      <c r="Q88" s="77"/>
      <c r="R88" s="77"/>
      <c r="S88" s="77"/>
      <c r="T88" s="77"/>
      <c r="U88" s="89"/>
      <c r="V88" s="77"/>
      <c r="W88" s="77"/>
      <c r="X88" s="77"/>
      <c r="Y88" s="77"/>
      <c r="Z88" s="77"/>
      <c r="AA88" s="77"/>
      <c r="AB88" s="77"/>
      <c r="AC88" s="10"/>
      <c r="AD88" s="77"/>
      <c r="AE88" s="85"/>
    </row>
    <row r="89" spans="1:31" x14ac:dyDescent="0.35">
      <c r="A89" s="91" t="s">
        <v>126</v>
      </c>
      <c r="B89" s="3"/>
      <c r="C89" s="3"/>
      <c r="D89" s="186" t="s">
        <v>27</v>
      </c>
      <c r="E89" s="186" t="s">
        <v>24</v>
      </c>
      <c r="F89" s="171" t="s">
        <v>11</v>
      </c>
      <c r="G89" s="171" t="s">
        <v>19</v>
      </c>
      <c r="H89" s="171" t="s">
        <v>12</v>
      </c>
      <c r="I89" s="172" t="s">
        <v>8</v>
      </c>
      <c r="J89" s="20" t="s">
        <v>26</v>
      </c>
      <c r="K89" s="57" t="s">
        <v>20</v>
      </c>
      <c r="L89" s="11"/>
      <c r="M89" s="11"/>
      <c r="N89" s="13"/>
      <c r="O89" s="32" t="e">
        <f t="shared" si="122"/>
        <v>#DIV/0!</v>
      </c>
      <c r="P89" s="13" t="e">
        <f t="shared" ref="P89" si="181">($O$57-L89)/$O$57</f>
        <v>#DIV/0!</v>
      </c>
      <c r="Q89" s="13" t="e">
        <f t="shared" ref="Q89" si="182">($O$57-M89)/$O$57</f>
        <v>#DIV/0!</v>
      </c>
      <c r="R89" s="13" t="e">
        <f t="shared" ref="R89" si="183">($O$57-N89)/$O$57</f>
        <v>#DIV/0!</v>
      </c>
      <c r="S89" s="12" t="e">
        <f t="shared" si="126"/>
        <v>#DIV/0!</v>
      </c>
      <c r="T89" s="37" t="e">
        <f t="shared" si="142"/>
        <v>#DIV/0!</v>
      </c>
      <c r="U89" s="39" t="e">
        <f t="shared" si="143"/>
        <v>#DIV/0!</v>
      </c>
      <c r="V89" s="32"/>
      <c r="W89" s="13"/>
      <c r="X89" s="13"/>
      <c r="Y89" s="78" t="e">
        <f t="shared" si="127"/>
        <v>#DIV/0!</v>
      </c>
      <c r="Z89" s="13" t="e">
        <f>($Y$57-V89)/$Y$57</f>
        <v>#DIV/0!</v>
      </c>
      <c r="AA89" s="13" t="e">
        <f>($Y$57-W89)/$Y$57</f>
        <v>#DIV/0!</v>
      </c>
      <c r="AB89" s="13" t="e">
        <f>($Y$57-X89)/$Y$57</f>
        <v>#DIV/0!</v>
      </c>
      <c r="AC89" s="10" t="e">
        <f t="shared" si="150"/>
        <v>#DIV/0!</v>
      </c>
      <c r="AD89" s="37" t="e">
        <f t="shared" si="131"/>
        <v>#DIV/0!</v>
      </c>
      <c r="AE89" s="37" t="e">
        <f t="shared" si="132"/>
        <v>#DIV/0!</v>
      </c>
    </row>
    <row r="90" spans="1:31" x14ac:dyDescent="0.35">
      <c r="A90" s="91" t="s">
        <v>127</v>
      </c>
      <c r="B90" s="3"/>
      <c r="C90" s="3"/>
      <c r="D90" s="186"/>
      <c r="E90" s="186"/>
      <c r="F90" s="171"/>
      <c r="G90" s="171"/>
      <c r="H90" s="171"/>
      <c r="I90" s="172"/>
      <c r="J90" s="20" t="s">
        <v>27</v>
      </c>
      <c r="K90" s="57" t="s">
        <v>21</v>
      </c>
      <c r="L90" s="10"/>
      <c r="M90" s="10"/>
      <c r="N90" s="13"/>
      <c r="O90" s="32" t="e">
        <f t="shared" si="122"/>
        <v>#DIV/0!</v>
      </c>
      <c r="P90" s="13" t="e">
        <f t="shared" ref="P90" si="184">($O$58-L90)/$O$58</f>
        <v>#DIV/0!</v>
      </c>
      <c r="Q90" s="13" t="e">
        <f t="shared" ref="Q90" si="185">($O$58-M90)/$O$58</f>
        <v>#DIV/0!</v>
      </c>
      <c r="R90" s="13" t="e">
        <f t="shared" ref="R90" si="186">($O$58-N90)/$O$58</f>
        <v>#DIV/0!</v>
      </c>
      <c r="S90" s="12" t="e">
        <f t="shared" si="126"/>
        <v>#DIV/0!</v>
      </c>
      <c r="T90" s="37" t="e">
        <f t="shared" si="142"/>
        <v>#DIV/0!</v>
      </c>
      <c r="U90" s="39" t="e">
        <f t="shared" si="143"/>
        <v>#DIV/0!</v>
      </c>
      <c r="V90" s="32"/>
      <c r="W90" s="13"/>
      <c r="X90" s="13"/>
      <c r="Y90" s="78" t="e">
        <f t="shared" si="127"/>
        <v>#DIV/0!</v>
      </c>
      <c r="Z90" s="13" t="e">
        <f>($Y$58-V90)/$Y$58</f>
        <v>#DIV/0!</v>
      </c>
      <c r="AA90" s="13" t="e">
        <f>($Y$58-W90)/$Y$58</f>
        <v>#DIV/0!</v>
      </c>
      <c r="AB90" s="13" t="e">
        <f>($Y$58-X90)/$Y$58</f>
        <v>#DIV/0!</v>
      </c>
      <c r="AC90" s="10" t="e">
        <f t="shared" si="150"/>
        <v>#DIV/0!</v>
      </c>
      <c r="AD90" s="37" t="e">
        <f t="shared" si="131"/>
        <v>#DIV/0!</v>
      </c>
      <c r="AE90" s="37" t="e">
        <f t="shared" si="132"/>
        <v>#DIV/0!</v>
      </c>
    </row>
    <row r="91" spans="1:31" x14ac:dyDescent="0.35">
      <c r="A91" s="91" t="s">
        <v>128</v>
      </c>
      <c r="B91" s="3"/>
      <c r="C91" s="3"/>
      <c r="D91" s="186"/>
      <c r="E91" s="186"/>
      <c r="F91" s="171"/>
      <c r="G91" s="171"/>
      <c r="H91" s="171"/>
      <c r="I91" s="172"/>
      <c r="J91" s="20" t="s">
        <v>28</v>
      </c>
      <c r="K91" s="57" t="s">
        <v>22</v>
      </c>
      <c r="L91" s="10"/>
      <c r="M91" s="10"/>
      <c r="N91" s="13"/>
      <c r="O91" s="32" t="e">
        <f t="shared" si="122"/>
        <v>#DIV/0!</v>
      </c>
      <c r="P91" s="13" t="e">
        <f t="shared" ref="P91" si="187">($O$59-L91)/$O$59</f>
        <v>#DIV/0!</v>
      </c>
      <c r="Q91" s="13" t="e">
        <f t="shared" ref="Q91" si="188">($O$59-M91)/$O$59</f>
        <v>#DIV/0!</v>
      </c>
      <c r="R91" s="13" t="e">
        <f t="shared" ref="R91" si="189">($O$59-N91)/$O$59</f>
        <v>#DIV/0!</v>
      </c>
      <c r="S91" s="12" t="e">
        <f t="shared" si="126"/>
        <v>#DIV/0!</v>
      </c>
      <c r="T91" s="37" t="e">
        <f t="shared" si="142"/>
        <v>#DIV/0!</v>
      </c>
      <c r="U91" s="39" t="e">
        <f t="shared" si="143"/>
        <v>#DIV/0!</v>
      </c>
      <c r="V91" s="32"/>
      <c r="W91" s="13"/>
      <c r="X91" s="13"/>
      <c r="Y91" s="78" t="e">
        <f t="shared" si="127"/>
        <v>#DIV/0!</v>
      </c>
      <c r="Z91" s="13" t="e">
        <f>($Y$59-V91)/$Y$59</f>
        <v>#DIV/0!</v>
      </c>
      <c r="AA91" s="13" t="e">
        <f>($Y$59-W91)/$Y$59</f>
        <v>#DIV/0!</v>
      </c>
      <c r="AB91" s="13" t="e">
        <f>($Y$59-X91)/$Y$59</f>
        <v>#DIV/0!</v>
      </c>
      <c r="AC91" s="10" t="e">
        <f t="shared" si="150"/>
        <v>#DIV/0!</v>
      </c>
      <c r="AD91" s="37" t="e">
        <f t="shared" si="131"/>
        <v>#DIV/0!</v>
      </c>
      <c r="AE91" s="37" t="e">
        <f t="shared" si="132"/>
        <v>#DIV/0!</v>
      </c>
    </row>
    <row r="92" spans="1:31" s="60" customFormat="1" x14ac:dyDescent="0.35">
      <c r="A92" s="61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126"/>
      <c r="M92" s="126"/>
      <c r="N92" s="126"/>
      <c r="O92" s="77"/>
      <c r="P92" s="77"/>
      <c r="Q92" s="77"/>
      <c r="R92" s="77"/>
      <c r="S92" s="77"/>
      <c r="T92" s="77"/>
      <c r="U92" s="89"/>
      <c r="V92" s="77"/>
      <c r="W92" s="77"/>
      <c r="X92" s="77"/>
      <c r="Y92" s="77"/>
      <c r="Z92" s="77"/>
      <c r="AA92" s="77"/>
      <c r="AB92" s="77"/>
      <c r="AC92" s="10"/>
      <c r="AD92" s="77"/>
      <c r="AE92" s="85"/>
    </row>
    <row r="93" spans="1:31" x14ac:dyDescent="0.35">
      <c r="A93" s="91" t="s">
        <v>138</v>
      </c>
      <c r="B93" s="129"/>
      <c r="C93" s="3"/>
      <c r="D93" s="186" t="s">
        <v>27</v>
      </c>
      <c r="E93" s="186" t="s">
        <v>24</v>
      </c>
      <c r="F93" s="171" t="s">
        <v>11</v>
      </c>
      <c r="G93" s="171" t="s">
        <v>19</v>
      </c>
      <c r="H93" s="171" t="s">
        <v>16</v>
      </c>
      <c r="I93" s="172" t="s">
        <v>18</v>
      </c>
      <c r="J93" s="20" t="s">
        <v>26</v>
      </c>
      <c r="K93" s="57" t="s">
        <v>20</v>
      </c>
      <c r="L93" s="11"/>
      <c r="M93" s="11"/>
      <c r="N93" s="13"/>
      <c r="O93" s="32" t="e">
        <f t="shared" si="122"/>
        <v>#DIV/0!</v>
      </c>
      <c r="P93" s="13" t="e">
        <f t="shared" ref="P93" si="190">($O$57-L93)/$O$57</f>
        <v>#DIV/0!</v>
      </c>
      <c r="Q93" s="13" t="e">
        <f t="shared" ref="Q93" si="191">($O$57-M93)/$O$57</f>
        <v>#DIV/0!</v>
      </c>
      <c r="R93" s="13" t="e">
        <f t="shared" ref="R93" si="192">($O$57-N93)/$O$57</f>
        <v>#DIV/0!</v>
      </c>
      <c r="S93" s="12" t="e">
        <f t="shared" si="126"/>
        <v>#DIV/0!</v>
      </c>
      <c r="T93" s="37" t="e">
        <f t="shared" si="142"/>
        <v>#DIV/0!</v>
      </c>
      <c r="U93" s="39" t="e">
        <f t="shared" si="143"/>
        <v>#DIV/0!</v>
      </c>
      <c r="V93" s="32"/>
      <c r="W93" s="13"/>
      <c r="X93" s="13"/>
      <c r="Y93" s="78" t="e">
        <f t="shared" si="127"/>
        <v>#DIV/0!</v>
      </c>
      <c r="Z93" s="13" t="e">
        <f>($Y$57-V93)/$Y$57</f>
        <v>#DIV/0!</v>
      </c>
      <c r="AA93" s="13" t="e">
        <f>($Y$57-W93)/$Y$57</f>
        <v>#DIV/0!</v>
      </c>
      <c r="AB93" s="13" t="e">
        <f>($Y$57-X93)/$Y$57</f>
        <v>#DIV/0!</v>
      </c>
      <c r="AC93" s="10" t="e">
        <f t="shared" si="150"/>
        <v>#DIV/0!</v>
      </c>
      <c r="AD93" s="37" t="e">
        <f t="shared" si="131"/>
        <v>#DIV/0!</v>
      </c>
      <c r="AE93" s="37" t="e">
        <f t="shared" si="132"/>
        <v>#DIV/0!</v>
      </c>
    </row>
    <row r="94" spans="1:31" x14ac:dyDescent="0.35">
      <c r="A94" s="91" t="s">
        <v>139</v>
      </c>
      <c r="B94" s="3"/>
      <c r="C94" s="3"/>
      <c r="D94" s="186"/>
      <c r="E94" s="186"/>
      <c r="F94" s="171"/>
      <c r="G94" s="171"/>
      <c r="H94" s="171"/>
      <c r="I94" s="172"/>
      <c r="J94" s="20" t="s">
        <v>27</v>
      </c>
      <c r="K94" s="57" t="s">
        <v>21</v>
      </c>
      <c r="L94" s="10"/>
      <c r="M94" s="10"/>
      <c r="N94" s="13"/>
      <c r="O94" s="32" t="e">
        <f t="shared" si="122"/>
        <v>#DIV/0!</v>
      </c>
      <c r="P94" s="13" t="e">
        <f t="shared" ref="P94" si="193">($O$58-L94)/$O$58</f>
        <v>#DIV/0!</v>
      </c>
      <c r="Q94" s="13" t="e">
        <f t="shared" ref="Q94" si="194">($O$58-M94)/$O$58</f>
        <v>#DIV/0!</v>
      </c>
      <c r="R94" s="13" t="e">
        <f t="shared" ref="R94" si="195">($O$58-N94)/$O$58</f>
        <v>#DIV/0!</v>
      </c>
      <c r="S94" s="12" t="e">
        <f t="shared" si="126"/>
        <v>#DIV/0!</v>
      </c>
      <c r="T94" s="37" t="e">
        <f t="shared" si="142"/>
        <v>#DIV/0!</v>
      </c>
      <c r="U94" s="39" t="e">
        <f t="shared" si="143"/>
        <v>#DIV/0!</v>
      </c>
      <c r="V94" s="32"/>
      <c r="W94" s="13"/>
      <c r="X94" s="13"/>
      <c r="Y94" s="78" t="e">
        <f t="shared" si="127"/>
        <v>#DIV/0!</v>
      </c>
      <c r="Z94" s="13" t="e">
        <f>($Y$58-V94)/$Y$58</f>
        <v>#DIV/0!</v>
      </c>
      <c r="AA94" s="13" t="e">
        <f>($Y$58-W94)/$Y$58</f>
        <v>#DIV/0!</v>
      </c>
      <c r="AB94" s="13" t="e">
        <f>($Y$58-X94)/$Y$58</f>
        <v>#DIV/0!</v>
      </c>
      <c r="AC94" s="10" t="e">
        <f t="shared" si="150"/>
        <v>#DIV/0!</v>
      </c>
      <c r="AD94" s="37" t="e">
        <f t="shared" si="131"/>
        <v>#DIV/0!</v>
      </c>
      <c r="AE94" s="37" t="e">
        <f t="shared" si="132"/>
        <v>#DIV/0!</v>
      </c>
    </row>
    <row r="95" spans="1:31" x14ac:dyDescent="0.35">
      <c r="A95" s="91" t="s">
        <v>140</v>
      </c>
      <c r="B95" s="3"/>
      <c r="C95" s="3"/>
      <c r="D95" s="186"/>
      <c r="E95" s="186"/>
      <c r="F95" s="171"/>
      <c r="G95" s="171"/>
      <c r="H95" s="171"/>
      <c r="I95" s="172"/>
      <c r="J95" s="20" t="s">
        <v>28</v>
      </c>
      <c r="K95" s="57" t="s">
        <v>22</v>
      </c>
      <c r="L95" s="10"/>
      <c r="M95" s="10"/>
      <c r="N95" s="13"/>
      <c r="O95" s="32" t="e">
        <f t="shared" si="122"/>
        <v>#DIV/0!</v>
      </c>
      <c r="P95" s="13" t="e">
        <f t="shared" ref="P95" si="196">($O$59-L95)/$O$59</f>
        <v>#DIV/0!</v>
      </c>
      <c r="Q95" s="13" t="e">
        <f t="shared" ref="Q95" si="197">($O$59-M95)/$O$59</f>
        <v>#DIV/0!</v>
      </c>
      <c r="R95" s="13" t="e">
        <f t="shared" ref="R95" si="198">($O$59-N95)/$O$59</f>
        <v>#DIV/0!</v>
      </c>
      <c r="S95" s="12" t="e">
        <f t="shared" si="126"/>
        <v>#DIV/0!</v>
      </c>
      <c r="T95" s="37" t="e">
        <f t="shared" si="142"/>
        <v>#DIV/0!</v>
      </c>
      <c r="U95" s="39" t="e">
        <f t="shared" si="143"/>
        <v>#DIV/0!</v>
      </c>
      <c r="V95" s="32"/>
      <c r="W95" s="13"/>
      <c r="X95" s="13"/>
      <c r="Y95" s="78" t="e">
        <f t="shared" si="127"/>
        <v>#DIV/0!</v>
      </c>
      <c r="Z95" s="13" t="e">
        <f>($Y$59-V95)/$Y$59</f>
        <v>#DIV/0!</v>
      </c>
      <c r="AA95" s="13" t="e">
        <f>($Y$59-W95)/$Y$59</f>
        <v>#DIV/0!</v>
      </c>
      <c r="AB95" s="13" t="e">
        <f>($Y$59-X95)/$Y$59</f>
        <v>#DIV/0!</v>
      </c>
      <c r="AC95" s="10" t="e">
        <f t="shared" si="150"/>
        <v>#DIV/0!</v>
      </c>
      <c r="AD95" s="37" t="e">
        <f t="shared" si="131"/>
        <v>#DIV/0!</v>
      </c>
      <c r="AE95" s="37" t="e">
        <f t="shared" si="132"/>
        <v>#DIV/0!</v>
      </c>
    </row>
    <row r="96" spans="1:31" s="60" customFormat="1" x14ac:dyDescent="0.35">
      <c r="A96" s="61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126"/>
      <c r="M96" s="126"/>
      <c r="N96" s="126"/>
      <c r="O96" s="77"/>
      <c r="P96" s="77"/>
      <c r="Q96" s="77"/>
      <c r="R96" s="77"/>
      <c r="S96" s="77"/>
      <c r="T96" s="77"/>
      <c r="U96" s="89"/>
      <c r="V96" s="77"/>
      <c r="W96" s="77"/>
      <c r="X96" s="77"/>
      <c r="Y96" s="77"/>
      <c r="Z96" s="77"/>
      <c r="AA96" s="77"/>
      <c r="AB96" s="77"/>
      <c r="AC96" s="10"/>
      <c r="AD96" s="77"/>
      <c r="AE96" s="85"/>
    </row>
    <row r="97" spans="1:31" x14ac:dyDescent="0.35">
      <c r="A97" s="91" t="s">
        <v>120</v>
      </c>
      <c r="B97" s="3"/>
      <c r="C97" s="3"/>
      <c r="D97" s="171" t="s">
        <v>36</v>
      </c>
      <c r="E97" s="171" t="s">
        <v>25</v>
      </c>
      <c r="F97" s="171" t="s">
        <v>11</v>
      </c>
      <c r="G97" s="171" t="s">
        <v>19</v>
      </c>
      <c r="H97" s="171" t="s">
        <v>5</v>
      </c>
      <c r="I97" s="172" t="s">
        <v>2</v>
      </c>
      <c r="J97" s="20" t="s">
        <v>26</v>
      </c>
      <c r="K97" s="57" t="s">
        <v>20</v>
      </c>
      <c r="L97" s="11"/>
      <c r="M97" s="11"/>
      <c r="N97" s="13"/>
      <c r="O97" s="32" t="e">
        <f t="shared" si="122"/>
        <v>#DIV/0!</v>
      </c>
      <c r="P97" s="13" t="e">
        <f t="shared" ref="P97" si="199">($O$57-L97)/$O$57</f>
        <v>#DIV/0!</v>
      </c>
      <c r="Q97" s="13" t="e">
        <f t="shared" ref="Q97" si="200">($O$57-M97)/$O$57</f>
        <v>#DIV/0!</v>
      </c>
      <c r="R97" s="13" t="e">
        <f t="shared" ref="R97" si="201">($O$57-N97)/$O$57</f>
        <v>#DIV/0!</v>
      </c>
      <c r="S97" s="12" t="e">
        <f t="shared" si="126"/>
        <v>#DIV/0!</v>
      </c>
      <c r="T97" s="37" t="e">
        <f t="shared" si="142"/>
        <v>#DIV/0!</v>
      </c>
      <c r="U97" s="39" t="e">
        <f t="shared" si="143"/>
        <v>#DIV/0!</v>
      </c>
      <c r="V97" s="32"/>
      <c r="W97" s="13"/>
      <c r="X97" s="13"/>
      <c r="Y97" s="78" t="e">
        <f t="shared" si="127"/>
        <v>#DIV/0!</v>
      </c>
      <c r="Z97" s="13" t="e">
        <f>($Y$57-V97)/$Y$57</f>
        <v>#DIV/0!</v>
      </c>
      <c r="AA97" s="13" t="e">
        <f>($Y$57-W97)/$Y$57</f>
        <v>#DIV/0!</v>
      </c>
      <c r="AB97" s="13" t="e">
        <f>($Y$57-X97)/$Y$57</f>
        <v>#DIV/0!</v>
      </c>
      <c r="AC97" s="10" t="e">
        <f t="shared" si="150"/>
        <v>#DIV/0!</v>
      </c>
      <c r="AD97" s="37" t="e">
        <f t="shared" si="131"/>
        <v>#DIV/0!</v>
      </c>
      <c r="AE97" s="37" t="e">
        <f t="shared" si="132"/>
        <v>#DIV/0!</v>
      </c>
    </row>
    <row r="98" spans="1:31" x14ac:dyDescent="0.35">
      <c r="A98" s="91" t="s">
        <v>121</v>
      </c>
      <c r="B98" s="3"/>
      <c r="C98" s="3"/>
      <c r="D98" s="171"/>
      <c r="E98" s="171"/>
      <c r="F98" s="171"/>
      <c r="G98" s="171"/>
      <c r="H98" s="171"/>
      <c r="I98" s="172"/>
      <c r="J98" s="20" t="s">
        <v>27</v>
      </c>
      <c r="K98" s="57" t="s">
        <v>21</v>
      </c>
      <c r="L98" s="10"/>
      <c r="M98" s="10"/>
      <c r="N98" s="13"/>
      <c r="O98" s="32" t="e">
        <f t="shared" si="122"/>
        <v>#DIV/0!</v>
      </c>
      <c r="P98" s="13" t="e">
        <f t="shared" ref="P98" si="202">($O$58-L98)/$O$58</f>
        <v>#DIV/0!</v>
      </c>
      <c r="Q98" s="13" t="e">
        <f t="shared" ref="Q98" si="203">($O$58-M98)/$O$58</f>
        <v>#DIV/0!</v>
      </c>
      <c r="R98" s="13" t="e">
        <f t="shared" ref="R98" si="204">($O$58-N98)/$O$58</f>
        <v>#DIV/0!</v>
      </c>
      <c r="S98" s="12" t="e">
        <f t="shared" si="126"/>
        <v>#DIV/0!</v>
      </c>
      <c r="T98" s="37" t="e">
        <f t="shared" si="142"/>
        <v>#DIV/0!</v>
      </c>
      <c r="U98" s="39" t="e">
        <f t="shared" si="143"/>
        <v>#DIV/0!</v>
      </c>
      <c r="V98" s="32"/>
      <c r="W98" s="13"/>
      <c r="X98" s="13"/>
      <c r="Y98" s="78" t="e">
        <f t="shared" si="127"/>
        <v>#DIV/0!</v>
      </c>
      <c r="Z98" s="13" t="e">
        <f>($Y$58-V98)/$Y$58</f>
        <v>#DIV/0!</v>
      </c>
      <c r="AA98" s="13" t="e">
        <f>($Y$58-W98)/$Y$58</f>
        <v>#DIV/0!</v>
      </c>
      <c r="AB98" s="13" t="e">
        <f>($Y$58-X98)/$Y$58</f>
        <v>#DIV/0!</v>
      </c>
      <c r="AC98" s="10" t="e">
        <f t="shared" si="150"/>
        <v>#DIV/0!</v>
      </c>
      <c r="AD98" s="37" t="e">
        <f t="shared" si="131"/>
        <v>#DIV/0!</v>
      </c>
      <c r="AE98" s="37" t="e">
        <f t="shared" si="132"/>
        <v>#DIV/0!</v>
      </c>
    </row>
    <row r="99" spans="1:31" x14ac:dyDescent="0.35">
      <c r="A99" s="91" t="s">
        <v>122</v>
      </c>
      <c r="B99" s="3"/>
      <c r="C99" s="3"/>
      <c r="D99" s="171"/>
      <c r="E99" s="171"/>
      <c r="F99" s="171"/>
      <c r="G99" s="171"/>
      <c r="H99" s="171"/>
      <c r="I99" s="172"/>
      <c r="J99" s="20" t="s">
        <v>28</v>
      </c>
      <c r="K99" s="57" t="s">
        <v>22</v>
      </c>
      <c r="L99" s="10"/>
      <c r="M99" s="10"/>
      <c r="N99" s="13"/>
      <c r="O99" s="32" t="e">
        <f t="shared" si="122"/>
        <v>#DIV/0!</v>
      </c>
      <c r="P99" s="13" t="e">
        <f t="shared" ref="P99" si="205">($O$59-L99)/$O$59</f>
        <v>#DIV/0!</v>
      </c>
      <c r="Q99" s="13" t="e">
        <f t="shared" ref="Q99" si="206">($O$59-M99)/$O$59</f>
        <v>#DIV/0!</v>
      </c>
      <c r="R99" s="13" t="e">
        <f t="shared" ref="R99" si="207">($O$59-N99)/$O$59</f>
        <v>#DIV/0!</v>
      </c>
      <c r="S99" s="12" t="e">
        <f t="shared" si="126"/>
        <v>#DIV/0!</v>
      </c>
      <c r="T99" s="37" t="e">
        <f t="shared" si="142"/>
        <v>#DIV/0!</v>
      </c>
      <c r="U99" s="39" t="e">
        <f t="shared" si="143"/>
        <v>#DIV/0!</v>
      </c>
      <c r="V99" s="32"/>
      <c r="W99" s="13"/>
      <c r="X99" s="13"/>
      <c r="Y99" s="78" t="e">
        <f t="shared" si="127"/>
        <v>#DIV/0!</v>
      </c>
      <c r="Z99" s="13" t="e">
        <f>($Y$59-V99)/$Y$59</f>
        <v>#DIV/0!</v>
      </c>
      <c r="AA99" s="13" t="e">
        <f>($Y$59-W99)/$Y$59</f>
        <v>#DIV/0!</v>
      </c>
      <c r="AB99" s="13" t="e">
        <f>($Y$59-X99)/$Y$59</f>
        <v>#DIV/0!</v>
      </c>
      <c r="AC99" s="10" t="e">
        <f t="shared" si="150"/>
        <v>#DIV/0!</v>
      </c>
      <c r="AD99" s="37" t="e">
        <f t="shared" si="131"/>
        <v>#DIV/0!</v>
      </c>
      <c r="AE99" s="37" t="e">
        <f t="shared" si="132"/>
        <v>#DIV/0!</v>
      </c>
    </row>
    <row r="100" spans="1:31" s="60" customFormat="1" x14ac:dyDescent="0.35">
      <c r="A100" s="61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126"/>
      <c r="M100" s="126"/>
      <c r="N100" s="126"/>
      <c r="O100" s="77"/>
      <c r="P100" s="77"/>
      <c r="Q100" s="77"/>
      <c r="R100" s="77"/>
      <c r="S100" s="77"/>
      <c r="T100" s="77"/>
      <c r="U100" s="89"/>
      <c r="V100" s="77"/>
      <c r="W100" s="77"/>
      <c r="X100" s="77"/>
      <c r="Y100" s="77"/>
      <c r="Z100" s="77"/>
      <c r="AA100" s="77"/>
      <c r="AB100" s="77"/>
      <c r="AC100" s="10"/>
      <c r="AD100" s="77"/>
      <c r="AE100" s="85"/>
    </row>
    <row r="101" spans="1:31" x14ac:dyDescent="0.35">
      <c r="A101" s="91" t="s">
        <v>132</v>
      </c>
      <c r="B101" s="3"/>
      <c r="C101" s="3"/>
      <c r="D101" s="171" t="s">
        <v>36</v>
      </c>
      <c r="E101" s="171" t="s">
        <v>25</v>
      </c>
      <c r="F101" s="171" t="s">
        <v>11</v>
      </c>
      <c r="G101" s="171" t="s">
        <v>19</v>
      </c>
      <c r="H101" s="171" t="s">
        <v>13</v>
      </c>
      <c r="I101" s="172" t="s">
        <v>8</v>
      </c>
      <c r="J101" s="20" t="s">
        <v>26</v>
      </c>
      <c r="K101" s="57" t="s">
        <v>20</v>
      </c>
      <c r="L101" s="11"/>
      <c r="M101" s="11"/>
      <c r="N101" s="13"/>
      <c r="O101" s="32" t="e">
        <f t="shared" si="122"/>
        <v>#DIV/0!</v>
      </c>
      <c r="P101" s="13" t="e">
        <f t="shared" ref="P101" si="208">($O$57-L101)/$O$57</f>
        <v>#DIV/0!</v>
      </c>
      <c r="Q101" s="13" t="e">
        <f t="shared" ref="Q101" si="209">($O$57-M101)/$O$57</f>
        <v>#DIV/0!</v>
      </c>
      <c r="R101" s="13" t="e">
        <f t="shared" ref="R101" si="210">($O$57-N101)/$O$57</f>
        <v>#DIV/0!</v>
      </c>
      <c r="S101" s="12" t="e">
        <f t="shared" si="126"/>
        <v>#DIV/0!</v>
      </c>
      <c r="T101" s="37" t="e">
        <f t="shared" si="142"/>
        <v>#DIV/0!</v>
      </c>
      <c r="U101" s="39" t="e">
        <f t="shared" si="143"/>
        <v>#DIV/0!</v>
      </c>
      <c r="V101" s="32"/>
      <c r="W101" s="13"/>
      <c r="X101" s="13"/>
      <c r="Y101" s="78" t="e">
        <f t="shared" si="127"/>
        <v>#DIV/0!</v>
      </c>
      <c r="Z101" s="13" t="e">
        <f>($Y$57-V101)/$Y$57</f>
        <v>#DIV/0!</v>
      </c>
      <c r="AA101" s="13" t="e">
        <f>($Y$57-W101)/$Y$57</f>
        <v>#DIV/0!</v>
      </c>
      <c r="AB101" s="13" t="e">
        <f>($Y$57-X101)/$Y$57</f>
        <v>#DIV/0!</v>
      </c>
      <c r="AC101" s="10" t="e">
        <f t="shared" si="150"/>
        <v>#DIV/0!</v>
      </c>
      <c r="AD101" s="37" t="e">
        <f t="shared" si="131"/>
        <v>#DIV/0!</v>
      </c>
      <c r="AE101" s="37" t="e">
        <f t="shared" si="132"/>
        <v>#DIV/0!</v>
      </c>
    </row>
    <row r="102" spans="1:31" x14ac:dyDescent="0.35">
      <c r="A102" s="91" t="s">
        <v>133</v>
      </c>
      <c r="B102" s="3"/>
      <c r="C102" s="3"/>
      <c r="D102" s="171"/>
      <c r="E102" s="171"/>
      <c r="F102" s="171"/>
      <c r="G102" s="171"/>
      <c r="H102" s="171"/>
      <c r="I102" s="172"/>
      <c r="J102" s="20" t="s">
        <v>27</v>
      </c>
      <c r="K102" s="57" t="s">
        <v>21</v>
      </c>
      <c r="L102" s="10"/>
      <c r="M102" s="10"/>
      <c r="N102" s="13"/>
      <c r="O102" s="32" t="e">
        <f t="shared" si="122"/>
        <v>#DIV/0!</v>
      </c>
      <c r="P102" s="13" t="e">
        <f t="shared" ref="P102" si="211">($O$58-L102)/$O$58</f>
        <v>#DIV/0!</v>
      </c>
      <c r="Q102" s="13" t="e">
        <f t="shared" ref="Q102" si="212">($O$58-M102)/$O$58</f>
        <v>#DIV/0!</v>
      </c>
      <c r="R102" s="13" t="e">
        <f t="shared" ref="R102" si="213">($O$58-N102)/$O$58</f>
        <v>#DIV/0!</v>
      </c>
      <c r="S102" s="12" t="e">
        <f t="shared" si="126"/>
        <v>#DIV/0!</v>
      </c>
      <c r="T102" s="37" t="e">
        <f t="shared" si="142"/>
        <v>#DIV/0!</v>
      </c>
      <c r="U102" s="39" t="e">
        <f t="shared" si="143"/>
        <v>#DIV/0!</v>
      </c>
      <c r="V102" s="32"/>
      <c r="W102" s="13"/>
      <c r="X102" s="13"/>
      <c r="Y102" s="78" t="e">
        <f t="shared" si="127"/>
        <v>#DIV/0!</v>
      </c>
      <c r="Z102" s="13" t="e">
        <f>($Y$58-V102)/$Y$58</f>
        <v>#DIV/0!</v>
      </c>
      <c r="AA102" s="13" t="e">
        <f>($Y$58-W102)/$Y$58</f>
        <v>#DIV/0!</v>
      </c>
      <c r="AB102" s="13" t="e">
        <f>($Y$58-X102)/$Y$58</f>
        <v>#DIV/0!</v>
      </c>
      <c r="AC102" s="10" t="e">
        <f t="shared" si="150"/>
        <v>#DIV/0!</v>
      </c>
      <c r="AD102" s="37" t="e">
        <f t="shared" si="131"/>
        <v>#DIV/0!</v>
      </c>
      <c r="AE102" s="37" t="e">
        <f t="shared" si="132"/>
        <v>#DIV/0!</v>
      </c>
    </row>
    <row r="103" spans="1:31" x14ac:dyDescent="0.35">
      <c r="A103" s="91" t="s">
        <v>134</v>
      </c>
      <c r="B103" s="3"/>
      <c r="C103" s="3"/>
      <c r="D103" s="171"/>
      <c r="E103" s="171"/>
      <c r="F103" s="171"/>
      <c r="G103" s="171"/>
      <c r="H103" s="171"/>
      <c r="I103" s="172"/>
      <c r="J103" s="20" t="s">
        <v>28</v>
      </c>
      <c r="K103" s="57" t="s">
        <v>22</v>
      </c>
      <c r="L103" s="10"/>
      <c r="M103" s="10"/>
      <c r="N103" s="13"/>
      <c r="O103" s="32" t="e">
        <f t="shared" si="122"/>
        <v>#DIV/0!</v>
      </c>
      <c r="P103" s="13" t="e">
        <f t="shared" ref="P103" si="214">($O$59-L103)/$O$59</f>
        <v>#DIV/0!</v>
      </c>
      <c r="Q103" s="13" t="e">
        <f t="shared" ref="Q103" si="215">($O$59-M103)/$O$59</f>
        <v>#DIV/0!</v>
      </c>
      <c r="R103" s="13" t="e">
        <f t="shared" ref="R103" si="216">($O$59-N103)/$O$59</f>
        <v>#DIV/0!</v>
      </c>
      <c r="S103" s="12" t="e">
        <f t="shared" si="126"/>
        <v>#DIV/0!</v>
      </c>
      <c r="T103" s="37" t="e">
        <f t="shared" si="142"/>
        <v>#DIV/0!</v>
      </c>
      <c r="U103" s="39" t="e">
        <f t="shared" si="143"/>
        <v>#DIV/0!</v>
      </c>
      <c r="V103" s="32"/>
      <c r="W103" s="13"/>
      <c r="X103" s="13"/>
      <c r="Y103" s="78" t="e">
        <f t="shared" si="127"/>
        <v>#DIV/0!</v>
      </c>
      <c r="Z103" s="13" t="e">
        <f>($Y$59-V103)/$Y$59</f>
        <v>#DIV/0!</v>
      </c>
      <c r="AA103" s="13" t="e">
        <f>($Y$59-W103)/$Y$59</f>
        <v>#DIV/0!</v>
      </c>
      <c r="AB103" s="13" t="e">
        <f>($Y$59-X103)/$Y$59</f>
        <v>#DIV/0!</v>
      </c>
      <c r="AC103" s="10" t="e">
        <f t="shared" si="150"/>
        <v>#DIV/0!</v>
      </c>
      <c r="AD103" s="37" t="e">
        <f t="shared" si="131"/>
        <v>#DIV/0!</v>
      </c>
      <c r="AE103" s="37" t="e">
        <f t="shared" si="132"/>
        <v>#DIV/0!</v>
      </c>
    </row>
    <row r="104" spans="1:31" s="60" customFormat="1" x14ac:dyDescent="0.35">
      <c r="A104" s="61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126"/>
      <c r="M104" s="126"/>
      <c r="N104" s="126"/>
      <c r="O104" s="77"/>
      <c r="P104" s="77"/>
      <c r="Q104" s="77"/>
      <c r="R104" s="77"/>
      <c r="S104" s="77"/>
      <c r="T104" s="77"/>
      <c r="U104" s="89"/>
      <c r="V104" s="77"/>
      <c r="W104" s="77"/>
      <c r="X104" s="77"/>
      <c r="Y104" s="77"/>
      <c r="Z104" s="77"/>
      <c r="AA104" s="77"/>
      <c r="AB104" s="77"/>
      <c r="AC104" s="10"/>
      <c r="AD104" s="77"/>
      <c r="AE104" s="85"/>
    </row>
    <row r="105" spans="1:31" x14ac:dyDescent="0.35">
      <c r="A105" s="91" t="s">
        <v>144</v>
      </c>
      <c r="B105" s="129"/>
      <c r="C105" s="3"/>
      <c r="D105" s="171" t="s">
        <v>36</v>
      </c>
      <c r="E105" s="171" t="s">
        <v>25</v>
      </c>
      <c r="F105" s="171" t="s">
        <v>11</v>
      </c>
      <c r="G105" s="171" t="s">
        <v>19</v>
      </c>
      <c r="H105" s="171" t="s">
        <v>17</v>
      </c>
      <c r="I105" s="172" t="s">
        <v>18</v>
      </c>
      <c r="J105" s="20" t="s">
        <v>26</v>
      </c>
      <c r="K105" s="57" t="s">
        <v>20</v>
      </c>
      <c r="L105" s="11"/>
      <c r="M105" s="11"/>
      <c r="N105" s="11"/>
      <c r="O105" s="32" t="e">
        <f t="shared" si="122"/>
        <v>#DIV/0!</v>
      </c>
      <c r="P105" s="13" t="e">
        <f t="shared" ref="P105" si="217">($O$57-L105)/$O$57</f>
        <v>#DIV/0!</v>
      </c>
      <c r="Q105" s="13" t="e">
        <f t="shared" ref="Q105" si="218">($O$57-M105)/$O$57</f>
        <v>#DIV/0!</v>
      </c>
      <c r="R105" s="13" t="e">
        <f t="shared" ref="R105" si="219">($O$57-N105)/$O$57</f>
        <v>#DIV/0!</v>
      </c>
      <c r="S105" s="12" t="e">
        <f>AVERAGE(P105:R105)</f>
        <v>#DIV/0!</v>
      </c>
      <c r="T105" s="37" t="e">
        <f t="shared" si="142"/>
        <v>#DIV/0!</v>
      </c>
      <c r="U105" s="39" t="e">
        <f t="shared" si="143"/>
        <v>#DIV/0!</v>
      </c>
      <c r="V105" s="32"/>
      <c r="W105" s="13"/>
      <c r="X105" s="13"/>
      <c r="Y105" s="78" t="e">
        <f t="shared" si="127"/>
        <v>#DIV/0!</v>
      </c>
      <c r="Z105" s="13" t="e">
        <f>($Y$57-V105)/$Y$57</f>
        <v>#DIV/0!</v>
      </c>
      <c r="AA105" s="13" t="e">
        <f>($Y$57-W105)/$Y$57</f>
        <v>#DIV/0!</v>
      </c>
      <c r="AB105" s="13" t="e">
        <f>($Y$57-X105)/$Y$57</f>
        <v>#DIV/0!</v>
      </c>
      <c r="AC105" s="10" t="e">
        <f t="shared" si="150"/>
        <v>#DIV/0!</v>
      </c>
      <c r="AD105" s="37" t="e">
        <f t="shared" si="131"/>
        <v>#DIV/0!</v>
      </c>
      <c r="AE105" s="37" t="e">
        <f t="shared" si="132"/>
        <v>#DIV/0!</v>
      </c>
    </row>
    <row r="106" spans="1:31" x14ac:dyDescent="0.35">
      <c r="A106" s="91" t="s">
        <v>145</v>
      </c>
      <c r="B106" s="3"/>
      <c r="C106" s="3"/>
      <c r="D106" s="171"/>
      <c r="E106" s="171"/>
      <c r="F106" s="171"/>
      <c r="G106" s="171"/>
      <c r="H106" s="171"/>
      <c r="I106" s="172"/>
      <c r="J106" s="20" t="s">
        <v>27</v>
      </c>
      <c r="K106" s="57" t="s">
        <v>21</v>
      </c>
      <c r="L106" s="10"/>
      <c r="M106" s="10"/>
      <c r="N106" s="13"/>
      <c r="O106" s="32" t="e">
        <f t="shared" si="122"/>
        <v>#DIV/0!</v>
      </c>
      <c r="P106" s="13" t="e">
        <f t="shared" ref="P106" si="220">($O$58-L106)/$O$58</f>
        <v>#DIV/0!</v>
      </c>
      <c r="Q106" s="13" t="e">
        <f t="shared" ref="Q106" si="221">($O$58-M106)/$O$58</f>
        <v>#DIV/0!</v>
      </c>
      <c r="R106" s="13" t="e">
        <f t="shared" ref="R106" si="222">($O$58-N106)/$O$58</f>
        <v>#DIV/0!</v>
      </c>
      <c r="S106" s="12" t="e">
        <f t="shared" si="126"/>
        <v>#DIV/0!</v>
      </c>
      <c r="T106" s="37" t="e">
        <f t="shared" si="142"/>
        <v>#DIV/0!</v>
      </c>
      <c r="U106" s="39" t="e">
        <f t="shared" si="143"/>
        <v>#DIV/0!</v>
      </c>
      <c r="V106" s="32"/>
      <c r="W106" s="13"/>
      <c r="X106" s="13"/>
      <c r="Y106" s="78" t="e">
        <f t="shared" si="127"/>
        <v>#DIV/0!</v>
      </c>
      <c r="Z106" s="13" t="e">
        <f>($Y$58-V106)/$Y$58</f>
        <v>#DIV/0!</v>
      </c>
      <c r="AA106" s="13" t="e">
        <f>($Y$58-W106)/$Y$58</f>
        <v>#DIV/0!</v>
      </c>
      <c r="AB106" s="13" t="e">
        <f>($Y$58-X106)/$Y$58</f>
        <v>#DIV/0!</v>
      </c>
      <c r="AC106" s="10" t="e">
        <f t="shared" si="150"/>
        <v>#DIV/0!</v>
      </c>
      <c r="AD106" s="37" t="e">
        <f t="shared" si="131"/>
        <v>#DIV/0!</v>
      </c>
      <c r="AE106" s="37" t="e">
        <f t="shared" si="132"/>
        <v>#DIV/0!</v>
      </c>
    </row>
    <row r="107" spans="1:31" x14ac:dyDescent="0.35">
      <c r="A107" s="91" t="s">
        <v>146</v>
      </c>
      <c r="B107" s="3"/>
      <c r="C107" s="3"/>
      <c r="D107" s="171"/>
      <c r="E107" s="171"/>
      <c r="F107" s="171"/>
      <c r="G107" s="171"/>
      <c r="H107" s="171"/>
      <c r="I107" s="172"/>
      <c r="J107" s="20" t="s">
        <v>28</v>
      </c>
      <c r="K107" s="57" t="s">
        <v>22</v>
      </c>
      <c r="L107" s="10"/>
      <c r="M107" s="10"/>
      <c r="N107" s="13"/>
      <c r="O107" s="32" t="e">
        <f t="shared" si="122"/>
        <v>#DIV/0!</v>
      </c>
      <c r="P107" s="13" t="e">
        <f>($O$59-L107)/$O$59</f>
        <v>#DIV/0!</v>
      </c>
      <c r="Q107" s="13" t="e">
        <f t="shared" ref="Q107" si="223">($O$59-M107)/$O$59</f>
        <v>#DIV/0!</v>
      </c>
      <c r="R107" s="13" t="e">
        <f t="shared" ref="R107" si="224">($O$59-N107)/$O$59</f>
        <v>#DIV/0!</v>
      </c>
      <c r="S107" s="12" t="e">
        <f t="shared" si="126"/>
        <v>#DIV/0!</v>
      </c>
      <c r="T107" s="37" t="e">
        <f t="shared" si="142"/>
        <v>#DIV/0!</v>
      </c>
      <c r="U107" s="39" t="e">
        <f t="shared" si="143"/>
        <v>#DIV/0!</v>
      </c>
      <c r="V107" s="32"/>
      <c r="W107" s="13"/>
      <c r="X107" s="13"/>
      <c r="Y107" s="78" t="e">
        <f t="shared" si="127"/>
        <v>#DIV/0!</v>
      </c>
      <c r="Z107" s="13" t="e">
        <f>($Y$59-V107)/$Y$59</f>
        <v>#DIV/0!</v>
      </c>
      <c r="AA107" s="13" t="e">
        <f>($Y$59-W107)/$Y$59</f>
        <v>#DIV/0!</v>
      </c>
      <c r="AB107" s="13" t="e">
        <f>($Y$59-X107)/$Y$59</f>
        <v>#DIV/0!</v>
      </c>
      <c r="AC107" s="10" t="e">
        <f t="shared" si="150"/>
        <v>#DIV/0!</v>
      </c>
      <c r="AD107" s="37" t="e">
        <f t="shared" si="131"/>
        <v>#DIV/0!</v>
      </c>
      <c r="AE107" s="37" t="e">
        <f t="shared" si="132"/>
        <v>#DIV/0!</v>
      </c>
    </row>
    <row r="108" spans="1:31" s="60" customFormat="1" x14ac:dyDescent="0.35">
      <c r="A108" s="61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126"/>
      <c r="M108" s="126"/>
      <c r="N108" s="126"/>
      <c r="O108" s="77"/>
      <c r="P108" s="77"/>
      <c r="Q108" s="77"/>
      <c r="R108" s="77"/>
      <c r="S108" s="77"/>
      <c r="T108" s="77"/>
      <c r="U108" s="89"/>
      <c r="V108" s="77"/>
      <c r="W108" s="77"/>
      <c r="X108" s="77"/>
      <c r="Y108" s="77"/>
      <c r="Z108" s="77"/>
      <c r="AA108" s="77"/>
      <c r="AB108" s="77"/>
      <c r="AC108" s="10"/>
      <c r="AD108" s="77"/>
      <c r="AE108" s="85"/>
    </row>
    <row r="109" spans="1:31" x14ac:dyDescent="0.35">
      <c r="A109" s="195" t="s">
        <v>181</v>
      </c>
      <c r="B109" s="196"/>
      <c r="C109" s="24" t="s">
        <v>196</v>
      </c>
      <c r="D109" s="194" t="s">
        <v>23</v>
      </c>
      <c r="E109" s="194"/>
      <c r="F109" s="185" t="s">
        <v>67</v>
      </c>
      <c r="G109" s="185"/>
      <c r="H109" s="194" t="s">
        <v>23</v>
      </c>
      <c r="I109" s="194"/>
      <c r="J109" s="46" t="s">
        <v>26</v>
      </c>
      <c r="K109" s="59" t="s">
        <v>20</v>
      </c>
      <c r="L109" s="47">
        <v>0.188</v>
      </c>
      <c r="M109" s="47">
        <v>0.25600000000000001</v>
      </c>
      <c r="N109" s="48">
        <v>0.22600000000000001</v>
      </c>
      <c r="O109" s="125">
        <f t="shared" si="122"/>
        <v>0.22333333333333336</v>
      </c>
      <c r="P109" s="48">
        <f>($O$109-O109)/($M$121-$O$109)</f>
        <v>0</v>
      </c>
      <c r="Q109" s="48">
        <f t="shared" ref="Q109:R109" si="225">($O$109-P109)/($M$121-$O$109)</f>
        <v>0.24907063197026022</v>
      </c>
      <c r="R109" s="48">
        <f t="shared" si="225"/>
        <v>-2.8703307030029959E-2</v>
      </c>
      <c r="S109" s="48">
        <f>AVERAGE(P109:R109)</f>
        <v>7.3455774980076757E-2</v>
      </c>
      <c r="T109" s="49">
        <f t="shared" si="142"/>
        <v>0.17561485699018348</v>
      </c>
      <c r="U109" s="50">
        <f t="shared" si="143"/>
        <v>0.10215908201010672</v>
      </c>
      <c r="V109" s="51">
        <v>18.940999999999985</v>
      </c>
      <c r="W109" s="47">
        <v>28.802999999999987</v>
      </c>
      <c r="X109" s="47">
        <v>24.347000000000019</v>
      </c>
      <c r="Y109" s="80">
        <f t="shared" si="127"/>
        <v>24.030333333333331</v>
      </c>
      <c r="Z109" s="48">
        <f>($Y$109-Y109)/($V$121-$Y$109)</f>
        <v>0</v>
      </c>
      <c r="AA109" s="48">
        <f t="shared" ref="AA109:AB109" si="226">($Y$109-Z109)/($V$121-$Y$109)</f>
        <v>0.38905018888289283</v>
      </c>
      <c r="AB109" s="48">
        <f t="shared" si="226"/>
        <v>0.38275148102186379</v>
      </c>
      <c r="AC109" s="47">
        <f t="shared" si="150"/>
        <v>0.25726722330158552</v>
      </c>
      <c r="AD109" s="49">
        <f t="shared" si="131"/>
        <v>0.13178296558130731</v>
      </c>
      <c r="AE109" s="49">
        <f t="shared" si="132"/>
        <v>0.25726722330158552</v>
      </c>
    </row>
    <row r="110" spans="1:31" x14ac:dyDescent="0.35">
      <c r="A110" s="195" t="s">
        <v>182</v>
      </c>
      <c r="B110" s="196"/>
      <c r="C110" s="24" t="s">
        <v>196</v>
      </c>
      <c r="D110" s="194"/>
      <c r="E110" s="194"/>
      <c r="F110" s="185"/>
      <c r="G110" s="185"/>
      <c r="H110" s="194"/>
      <c r="I110" s="194"/>
      <c r="J110" s="46" t="s">
        <v>27</v>
      </c>
      <c r="K110" s="59" t="s">
        <v>21</v>
      </c>
      <c r="L110" s="47">
        <v>0.28799999999999998</v>
      </c>
      <c r="M110" s="47">
        <v>0.309</v>
      </c>
      <c r="N110" s="48">
        <v>0.314</v>
      </c>
      <c r="O110" s="125">
        <f t="shared" si="122"/>
        <v>0.3036666666666667</v>
      </c>
      <c r="P110" s="48">
        <f>($O$110-O110)/($M$122-$O$110)</f>
        <v>0</v>
      </c>
      <c r="Q110" s="48">
        <f t="shared" ref="Q110:R110" si="227">($O$110-P110)/($M$122-$O$110)</f>
        <v>0.24907063197026022</v>
      </c>
      <c r="R110" s="48">
        <f t="shared" si="227"/>
        <v>4.4780248731847029E-2</v>
      </c>
      <c r="S110" s="48">
        <f t="shared" si="126"/>
        <v>9.7950293567369076E-2</v>
      </c>
      <c r="T110" s="49">
        <f t="shared" si="142"/>
        <v>0.15112033840289113</v>
      </c>
      <c r="U110" s="50">
        <f t="shared" si="143"/>
        <v>9.7950293567369076E-2</v>
      </c>
      <c r="V110" s="51">
        <v>26.650999999999989</v>
      </c>
      <c r="W110" s="47">
        <v>31.281000000000024</v>
      </c>
      <c r="X110" s="47">
        <v>31.458999999999982</v>
      </c>
      <c r="Y110" s="80">
        <f t="shared" si="127"/>
        <v>29.796999999999997</v>
      </c>
      <c r="Z110" s="48">
        <f>($Y$110-Y110)/($V$122-$Y$110)</f>
        <v>0</v>
      </c>
      <c r="AA110" s="48">
        <f t="shared" ref="AA110:AB110" si="228">($Y$110-Z110)/($V$122-$Y$110)</f>
        <v>0.38905018888289283</v>
      </c>
      <c r="AB110" s="48">
        <f t="shared" si="228"/>
        <v>0.38397048121199256</v>
      </c>
      <c r="AC110" s="47">
        <f t="shared" si="150"/>
        <v>0.25767355669829511</v>
      </c>
      <c r="AD110" s="49">
        <f t="shared" si="131"/>
        <v>0.13137663218459772</v>
      </c>
      <c r="AE110" s="49">
        <f t="shared" si="132"/>
        <v>0.25767355669829511</v>
      </c>
    </row>
    <row r="111" spans="1:31" x14ac:dyDescent="0.35">
      <c r="A111" s="195" t="s">
        <v>183</v>
      </c>
      <c r="B111" s="196"/>
      <c r="C111" s="24" t="s">
        <v>196</v>
      </c>
      <c r="D111" s="194"/>
      <c r="E111" s="194"/>
      <c r="F111" s="185"/>
      <c r="G111" s="185"/>
      <c r="H111" s="194"/>
      <c r="I111" s="194"/>
      <c r="J111" s="46" t="s">
        <v>28</v>
      </c>
      <c r="K111" s="59" t="s">
        <v>22</v>
      </c>
      <c r="L111" s="47">
        <v>0.45900000000000002</v>
      </c>
      <c r="M111" s="47">
        <v>0.45700000000000002</v>
      </c>
      <c r="N111" s="48">
        <v>0.45400000000000001</v>
      </c>
      <c r="O111" s="125">
        <f t="shared" si="122"/>
        <v>0.45666666666666672</v>
      </c>
      <c r="P111" s="48">
        <f>($O$111-O111)/($M$123-$O$111)</f>
        <v>0</v>
      </c>
      <c r="Q111" s="48">
        <f t="shared" ref="Q111:R111" si="229">($O$111-P111)/($M$123-$O$111)</f>
        <v>0.24907063197026025</v>
      </c>
      <c r="R111" s="48">
        <f t="shared" si="229"/>
        <v>0.11322498297011831</v>
      </c>
      <c r="S111" s="48">
        <f t="shared" si="126"/>
        <v>0.12076520498012618</v>
      </c>
      <c r="T111" s="49">
        <f t="shared" si="142"/>
        <v>0.12830542699013409</v>
      </c>
      <c r="U111" s="50">
        <f t="shared" si="143"/>
        <v>0.12076520498012618</v>
      </c>
      <c r="V111" s="51">
        <v>36.933000000000014</v>
      </c>
      <c r="W111" s="47">
        <v>36.741999999999997</v>
      </c>
      <c r="X111" s="47">
        <v>36.19</v>
      </c>
      <c r="Y111" s="80">
        <f t="shared" si="127"/>
        <v>36.62166666666667</v>
      </c>
      <c r="Z111" s="48">
        <f>($Y$111-Y111)/($V$123-$Y$111)</f>
        <v>0</v>
      </c>
      <c r="AA111" s="48">
        <f t="shared" ref="AA111:AB111" si="230">($Y$111-Z111)/($V$123-$Y$111)</f>
        <v>0.38905018888289289</v>
      </c>
      <c r="AB111" s="48">
        <f t="shared" si="230"/>
        <v>0.38491711512501331</v>
      </c>
      <c r="AC111" s="47">
        <f t="shared" si="150"/>
        <v>0.25798910133596875</v>
      </c>
      <c r="AD111" s="49">
        <f t="shared" si="131"/>
        <v>0.13106108754692414</v>
      </c>
      <c r="AE111" s="49">
        <f t="shared" si="132"/>
        <v>0.25798910133596875</v>
      </c>
    </row>
    <row r="112" spans="1:31" s="60" customFormat="1" x14ac:dyDescent="0.35">
      <c r="A112" s="61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126"/>
      <c r="M112" s="126"/>
      <c r="N112" s="126"/>
      <c r="O112" s="77"/>
      <c r="P112" s="77"/>
      <c r="Q112" s="77"/>
      <c r="R112" s="77"/>
      <c r="S112" s="77"/>
      <c r="T112" s="77"/>
      <c r="U112" s="89"/>
      <c r="V112" s="77"/>
      <c r="W112" s="77"/>
      <c r="X112" s="77"/>
      <c r="Y112" s="77"/>
      <c r="Z112" s="77"/>
      <c r="AA112" s="77"/>
      <c r="AB112" s="77"/>
      <c r="AC112" s="10"/>
      <c r="AD112" s="77"/>
      <c r="AE112" s="85"/>
    </row>
    <row r="113" spans="1:31" x14ac:dyDescent="0.35">
      <c r="A113" s="91" t="s">
        <v>147</v>
      </c>
      <c r="B113" s="3" t="s">
        <v>196</v>
      </c>
      <c r="C113" s="3" t="s">
        <v>196</v>
      </c>
      <c r="D113" s="171" t="s">
        <v>23</v>
      </c>
      <c r="E113" s="171"/>
      <c r="F113" s="171" t="s">
        <v>67</v>
      </c>
      <c r="G113" s="171"/>
      <c r="H113" s="172" t="s">
        <v>69</v>
      </c>
      <c r="I113" s="172"/>
      <c r="J113" s="20" t="s">
        <v>26</v>
      </c>
      <c r="K113" s="57" t="s">
        <v>20</v>
      </c>
      <c r="L113" s="11">
        <v>0.255</v>
      </c>
      <c r="M113" s="11">
        <v>0.22900000000000001</v>
      </c>
      <c r="N113" s="13">
        <v>0.252</v>
      </c>
      <c r="O113" s="32">
        <f t="shared" si="122"/>
        <v>0.24533333333333332</v>
      </c>
      <c r="P113" s="13">
        <f>(L113-$O$109)/($M$121-$O$109)</f>
        <v>3.5315985130111499E-2</v>
      </c>
      <c r="Q113" s="13">
        <f t="shared" ref="Q113:R113" si="231">(M113-$O$109)/($M$121-$O$109)</f>
        <v>6.3197026022304677E-3</v>
      </c>
      <c r="R113" s="13">
        <f t="shared" si="231"/>
        <v>3.1970260223048302E-2</v>
      </c>
      <c r="S113" s="12">
        <f t="shared" si="126"/>
        <v>2.4535315985130091E-2</v>
      </c>
      <c r="T113" s="37">
        <f t="shared" si="142"/>
        <v>1.0780669144981408E-2</v>
      </c>
      <c r="U113" s="39">
        <f t="shared" si="143"/>
        <v>1.8215613382899624E-2</v>
      </c>
      <c r="V113" s="2">
        <v>29.528999999999996</v>
      </c>
      <c r="W113" s="2">
        <v>26.264000000000021</v>
      </c>
      <c r="X113" s="2">
        <v>28.788999999999977</v>
      </c>
      <c r="Y113" s="78">
        <f t="shared" si="127"/>
        <v>28.193999999999999</v>
      </c>
      <c r="Z113" s="13">
        <f>(V113-$Y$109)/($V$121-$Y$109)</f>
        <v>8.9023205612520279E-2</v>
      </c>
      <c r="AA113" s="13">
        <f t="shared" ref="AA113:AB113" si="232">(W113-$Y$109)/($V$121-$Y$109)</f>
        <v>3.6162978953049499E-2</v>
      </c>
      <c r="AB113" s="13">
        <f t="shared" si="232"/>
        <v>7.7042633567188046E-2</v>
      </c>
      <c r="AC113" s="10">
        <f t="shared" si="150"/>
        <v>6.7409606044252612E-2</v>
      </c>
      <c r="AD113" s="37">
        <f t="shared" si="131"/>
        <v>2.1613599568267666E-2</v>
      </c>
      <c r="AE113" s="37">
        <f t="shared" si="132"/>
        <v>3.1246627091203114E-2</v>
      </c>
    </row>
    <row r="114" spans="1:31" x14ac:dyDescent="0.35">
      <c r="A114" s="91" t="s">
        <v>148</v>
      </c>
      <c r="B114" s="3" t="s">
        <v>196</v>
      </c>
      <c r="C114" s="3" t="s">
        <v>196</v>
      </c>
      <c r="D114" s="171"/>
      <c r="E114" s="171"/>
      <c r="F114" s="171"/>
      <c r="G114" s="171"/>
      <c r="H114" s="172"/>
      <c r="I114" s="172"/>
      <c r="J114" s="20" t="s">
        <v>27</v>
      </c>
      <c r="K114" s="57" t="s">
        <v>21</v>
      </c>
      <c r="L114" s="10">
        <v>0.26400000000000001</v>
      </c>
      <c r="M114" s="10">
        <v>0.253</v>
      </c>
      <c r="N114" s="13">
        <v>0.27100000000000002</v>
      </c>
      <c r="O114" s="32">
        <f t="shared" si="122"/>
        <v>0.26266666666666666</v>
      </c>
      <c r="P114" s="13">
        <f>(L114-$O$110)/($M$122-$O$110)</f>
        <v>-3.2535022178332575E-2</v>
      </c>
      <c r="Q114" s="13">
        <f t="shared" ref="Q114:R114" si="233">(M114-$O$110)/($M$122-$O$110)</f>
        <v>-4.1557339252996234E-2</v>
      </c>
      <c r="R114" s="13">
        <f t="shared" si="233"/>
        <v>-2.6793547676273885E-2</v>
      </c>
      <c r="S114" s="12">
        <f t="shared" si="126"/>
        <v>-3.3628636369200895E-2</v>
      </c>
      <c r="T114" s="37">
        <f t="shared" si="142"/>
        <v>6.8350886929270105E-3</v>
      </c>
      <c r="U114" s="39">
        <f t="shared" si="143"/>
        <v>7.9287028837953383E-3</v>
      </c>
      <c r="V114" s="32">
        <v>25.814000000000018</v>
      </c>
      <c r="W114" s="13">
        <v>23.283999999999988</v>
      </c>
      <c r="X114" s="13">
        <v>25.580000000000009</v>
      </c>
      <c r="Y114" s="78">
        <f t="shared" si="127"/>
        <v>24.89266666666667</v>
      </c>
      <c r="Z114" s="13">
        <f>(V114-$Y$110)/($V$122-$Y$110)</f>
        <v>-5.2004795862689343E-2</v>
      </c>
      <c r="AA114" s="13">
        <f t="shared" ref="AA114:AB114" si="234">(W114-$Y$110)/($V$122-$Y$110)</f>
        <v>-8.5038221303966335E-2</v>
      </c>
      <c r="AB114" s="13">
        <f t="shared" si="234"/>
        <v>-5.50600612987601E-2</v>
      </c>
      <c r="AC114" s="10">
        <f t="shared" si="150"/>
        <v>-6.4034359488471929E-2</v>
      </c>
      <c r="AD114" s="37">
        <f t="shared" si="131"/>
        <v>1.2029563625782586E-2</v>
      </c>
      <c r="AE114" s="37">
        <f t="shared" si="132"/>
        <v>2.1003861815494407E-2</v>
      </c>
    </row>
    <row r="115" spans="1:31" x14ac:dyDescent="0.35">
      <c r="A115" s="91" t="s">
        <v>149</v>
      </c>
      <c r="B115" s="3" t="s">
        <v>196</v>
      </c>
      <c r="C115" s="3" t="s">
        <v>196</v>
      </c>
      <c r="D115" s="171"/>
      <c r="E115" s="171"/>
      <c r="F115" s="171"/>
      <c r="G115" s="171"/>
      <c r="H115" s="172"/>
      <c r="I115" s="172"/>
      <c r="J115" s="20" t="s">
        <v>28</v>
      </c>
      <c r="K115" s="57" t="s">
        <v>22</v>
      </c>
      <c r="L115" s="10">
        <v>0.32400000000000001</v>
      </c>
      <c r="M115" s="10">
        <v>0.31</v>
      </c>
      <c r="N115" s="13">
        <v>0.317</v>
      </c>
      <c r="O115" s="32">
        <f t="shared" si="122"/>
        <v>0.317</v>
      </c>
      <c r="P115" s="13">
        <f>(L115-$O$111)/($M$123-$O$111)</f>
        <v>-7.2357745638075621E-2</v>
      </c>
      <c r="Q115" s="13">
        <f t="shared" ref="Q115:R115" si="235">(M115-$O$111)/($M$123-$O$111)</f>
        <v>-7.9993487640083599E-2</v>
      </c>
      <c r="R115" s="13">
        <f t="shared" si="235"/>
        <v>-7.617561663907961E-2</v>
      </c>
      <c r="S115" s="12">
        <f t="shared" si="126"/>
        <v>-7.617561663907961E-2</v>
      </c>
      <c r="T115" s="37">
        <f t="shared" si="142"/>
        <v>3.817871001003989E-3</v>
      </c>
      <c r="U115" s="39">
        <f t="shared" si="143"/>
        <v>3.817871001003989E-3</v>
      </c>
      <c r="V115" s="32">
        <v>19.156000000000031</v>
      </c>
      <c r="W115" s="13">
        <v>16.354999999999993</v>
      </c>
      <c r="X115" s="13">
        <v>17.434999999999988</v>
      </c>
      <c r="Y115" s="78">
        <f t="shared" si="127"/>
        <v>17.648666666666671</v>
      </c>
      <c r="Z115" s="13">
        <f>(V115-$Y$111)/($V$123-$Y$111)</f>
        <v>-0.1855464683647832</v>
      </c>
      <c r="AA115" s="13">
        <f t="shared" ref="AA115:AB115" si="236">(W115-$Y$111)/($V$123-$Y$111)</f>
        <v>-0.21530288521439855</v>
      </c>
      <c r="AB115" s="13">
        <f t="shared" si="236"/>
        <v>-0.20382950777863132</v>
      </c>
      <c r="AC115" s="10">
        <f t="shared" si="150"/>
        <v>-0.20155962045260434</v>
      </c>
      <c r="AD115" s="37">
        <f t="shared" si="131"/>
        <v>1.6013152087821142E-2</v>
      </c>
      <c r="AE115" s="37">
        <f t="shared" si="132"/>
        <v>1.3743264761794216E-2</v>
      </c>
    </row>
    <row r="116" spans="1:31" s="60" customFormat="1" x14ac:dyDescent="0.35">
      <c r="A116" s="61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126"/>
      <c r="M116" s="126"/>
      <c r="N116" s="126"/>
      <c r="O116" s="77"/>
      <c r="P116" s="77"/>
      <c r="Q116" s="77"/>
      <c r="R116" s="77"/>
      <c r="S116" s="77"/>
      <c r="T116" s="77"/>
      <c r="U116" s="89"/>
      <c r="V116" s="77"/>
      <c r="W116" s="77"/>
      <c r="X116" s="77"/>
      <c r="Y116" s="77"/>
      <c r="Z116" s="77"/>
      <c r="AA116" s="77"/>
      <c r="AB116" s="77"/>
      <c r="AC116" s="10"/>
      <c r="AD116" s="77"/>
      <c r="AE116" s="85"/>
    </row>
    <row r="117" spans="1:31" x14ac:dyDescent="0.35">
      <c r="A117" s="91" t="s">
        <v>150</v>
      </c>
      <c r="B117" s="3" t="s">
        <v>196</v>
      </c>
      <c r="C117" s="3" t="s">
        <v>196</v>
      </c>
      <c r="D117" s="171" t="s">
        <v>36</v>
      </c>
      <c r="E117" s="171" t="s">
        <v>25</v>
      </c>
      <c r="F117" s="171" t="s">
        <v>67</v>
      </c>
      <c r="G117" s="171"/>
      <c r="H117" s="172" t="s">
        <v>69</v>
      </c>
      <c r="I117" s="172"/>
      <c r="J117" s="20" t="s">
        <v>26</v>
      </c>
      <c r="K117" s="57" t="s">
        <v>20</v>
      </c>
      <c r="L117" s="11">
        <v>1.1200000000000001</v>
      </c>
      <c r="M117" s="11">
        <v>0.88500000000000001</v>
      </c>
      <c r="N117" s="13">
        <v>0.81399999999999995</v>
      </c>
      <c r="O117" s="32">
        <f t="shared" si="122"/>
        <v>0.93966666666666665</v>
      </c>
      <c r="P117" s="13">
        <f>(L117-$O$109)/($M$121-$O$109)</f>
        <v>1</v>
      </c>
      <c r="Q117" s="13">
        <f t="shared" ref="Q117:R117" si="237">(M117-$O$109)/($M$121-$O$109)</f>
        <v>0.73791821561338278</v>
      </c>
      <c r="R117" s="13">
        <f t="shared" si="237"/>
        <v>0.65873605947955371</v>
      </c>
      <c r="S117" s="12">
        <f t="shared" si="126"/>
        <v>0.79888475836431228</v>
      </c>
      <c r="T117" s="37">
        <f t="shared" si="142"/>
        <v>0.20111524163568772</v>
      </c>
      <c r="U117" s="39">
        <f t="shared" si="143"/>
        <v>0.14014869888475856</v>
      </c>
      <c r="V117" s="32">
        <v>85.796999999999954</v>
      </c>
      <c r="W117" s="13">
        <v>68.009000000000057</v>
      </c>
      <c r="X117" s="13">
        <v>61.161000000000065</v>
      </c>
      <c r="Y117" s="78">
        <f t="shared" si="127"/>
        <v>71.65566666666669</v>
      </c>
      <c r="Z117" s="13">
        <f>(V117-$Y$109)/($V$121-$Y$109)</f>
        <v>1</v>
      </c>
      <c r="AA117" s="13">
        <f t="shared" ref="AA117:AB117" si="238">(W117-$Y$109)/($V$121-$Y$109)</f>
        <v>0.71201295196978021</v>
      </c>
      <c r="AB117" s="13">
        <f t="shared" si="238"/>
        <v>0.60114409066378993</v>
      </c>
      <c r="AC117" s="10">
        <f t="shared" si="150"/>
        <v>0.77105234754452334</v>
      </c>
      <c r="AD117" s="37">
        <f t="shared" si="131"/>
        <v>0.22894765245547666</v>
      </c>
      <c r="AE117" s="37">
        <f t="shared" si="132"/>
        <v>0.16990825688073341</v>
      </c>
    </row>
    <row r="118" spans="1:31" x14ac:dyDescent="0.35">
      <c r="A118" s="91" t="s">
        <v>151</v>
      </c>
      <c r="B118" s="3" t="s">
        <v>196</v>
      </c>
      <c r="C118" s="3" t="s">
        <v>196</v>
      </c>
      <c r="D118" s="171"/>
      <c r="E118" s="171"/>
      <c r="F118" s="171"/>
      <c r="G118" s="171"/>
      <c r="H118" s="172"/>
      <c r="I118" s="172"/>
      <c r="J118" s="20" t="s">
        <v>27</v>
      </c>
      <c r="K118" s="57" t="s">
        <v>21</v>
      </c>
      <c r="L118" s="2">
        <v>0.754</v>
      </c>
      <c r="M118" s="2">
        <v>0.749</v>
      </c>
      <c r="N118" s="2">
        <v>0.72799999999999998</v>
      </c>
      <c r="O118" s="32">
        <f t="shared" si="122"/>
        <v>0.74366666666666659</v>
      </c>
      <c r="P118" s="13">
        <f>(L118-$O$110)/($M$122-$O$110)</f>
        <v>0.36936819296577555</v>
      </c>
      <c r="Q118" s="13">
        <f t="shared" ref="Q118:R118" si="239">(M118-$O$110)/($M$122-$O$110)</f>
        <v>0.36526713975001934</v>
      </c>
      <c r="R118" s="13">
        <f t="shared" si="239"/>
        <v>0.34804271624384325</v>
      </c>
      <c r="S118" s="12">
        <f t="shared" si="126"/>
        <v>0.36089268298654603</v>
      </c>
      <c r="T118" s="37">
        <f t="shared" si="142"/>
        <v>8.475509979229523E-3</v>
      </c>
      <c r="U118" s="39">
        <f t="shared" si="143"/>
        <v>1.2849966742702779E-2</v>
      </c>
      <c r="V118" s="32">
        <v>60.740000000000023</v>
      </c>
      <c r="W118" s="13">
        <v>61.35799999999999</v>
      </c>
      <c r="X118" s="13">
        <v>57.873999999999974</v>
      </c>
      <c r="Y118" s="78">
        <f t="shared" si="127"/>
        <v>59.990666666666662</v>
      </c>
      <c r="Z118" s="13">
        <f>(V118-$Y$110)/($V$122-$Y$110)</f>
        <v>0.40401315550570072</v>
      </c>
      <c r="AA118" s="13">
        <f t="shared" ref="AA118:AB118" si="240">(W118-$Y$110)/($V$122-$Y$110)</f>
        <v>0.41208218986250222</v>
      </c>
      <c r="AB118" s="13">
        <f t="shared" si="240"/>
        <v>0.36659268225878361</v>
      </c>
      <c r="AC118" s="10">
        <f t="shared" si="150"/>
        <v>0.39422934254232889</v>
      </c>
      <c r="AD118" s="37">
        <f t="shared" si="131"/>
        <v>1.7852847320173337E-2</v>
      </c>
      <c r="AE118" s="37">
        <f t="shared" si="132"/>
        <v>2.7636660283545278E-2</v>
      </c>
    </row>
    <row r="119" spans="1:31" x14ac:dyDescent="0.35">
      <c r="A119" s="91" t="s">
        <v>152</v>
      </c>
      <c r="B119" s="3" t="s">
        <v>196</v>
      </c>
      <c r="C119" s="3" t="s">
        <v>196</v>
      </c>
      <c r="D119" s="171"/>
      <c r="E119" s="171"/>
      <c r="F119" s="171"/>
      <c r="G119" s="171"/>
      <c r="H119" s="172"/>
      <c r="I119" s="172"/>
      <c r="J119" s="20" t="s">
        <v>28</v>
      </c>
      <c r="K119" s="57" t="s">
        <v>22</v>
      </c>
      <c r="L119" s="10">
        <v>1.37</v>
      </c>
      <c r="M119" s="10">
        <v>1.4</v>
      </c>
      <c r="N119" s="13">
        <v>1.26</v>
      </c>
      <c r="O119" s="32">
        <f t="shared" si="122"/>
        <v>1.3433333333333335</v>
      </c>
      <c r="P119" s="13">
        <f>(L119-$O$111)/($M$123-$O$111)</f>
        <v>0.49814126394052044</v>
      </c>
      <c r="Q119" s="13">
        <f t="shared" ref="Q119:R119" si="241">(M119-$O$111)/($M$123-$O$111)</f>
        <v>0.51450356823053744</v>
      </c>
      <c r="R119" s="13">
        <f t="shared" si="241"/>
        <v>0.43814614821045766</v>
      </c>
      <c r="S119" s="12">
        <f t="shared" si="126"/>
        <v>0.48359699346050516</v>
      </c>
      <c r="T119" s="37">
        <f t="shared" si="142"/>
        <v>3.090657477003228E-2</v>
      </c>
      <c r="U119" s="39">
        <f t="shared" si="143"/>
        <v>4.54508452500475E-2</v>
      </c>
      <c r="V119" s="32">
        <v>102.01300000000006</v>
      </c>
      <c r="W119" s="13">
        <v>95.828000000000046</v>
      </c>
      <c r="X119" s="13">
        <v>84.397999999999996</v>
      </c>
      <c r="Y119" s="78">
        <f t="shared" si="127"/>
        <v>94.079666666666711</v>
      </c>
      <c r="Z119" s="13">
        <f>(V119-$Y$111)/($V$123-$Y$111)</f>
        <v>0.69468467440870796</v>
      </c>
      <c r="AA119" s="13">
        <f t="shared" ref="AA119:AB119" si="242">(W119-$Y$111)/($V$123-$Y$111)</f>
        <v>0.62897834159368859</v>
      </c>
      <c r="AB119" s="13">
        <f t="shared" si="242"/>
        <v>0.50755176373181765</v>
      </c>
      <c r="AC119" s="10">
        <f t="shared" si="150"/>
        <v>0.61040492657807144</v>
      </c>
      <c r="AD119" s="37">
        <f t="shared" si="131"/>
        <v>8.427974783063652E-2</v>
      </c>
      <c r="AE119" s="37">
        <f t="shared" si="132"/>
        <v>0.10285316284625379</v>
      </c>
    </row>
    <row r="120" spans="1:31" x14ac:dyDescent="0.35">
      <c r="A120" s="142"/>
      <c r="B120" s="157"/>
      <c r="C120" s="157"/>
      <c r="D120" s="158"/>
      <c r="E120" s="158"/>
      <c r="F120" s="158"/>
      <c r="G120" s="158"/>
      <c r="H120" s="159"/>
      <c r="I120" s="159"/>
      <c r="J120" s="158"/>
      <c r="K120" s="160"/>
      <c r="L120" s="10"/>
      <c r="M120" s="10"/>
      <c r="N120" s="13"/>
      <c r="O120" s="161"/>
      <c r="P120" s="161"/>
      <c r="Q120" s="161"/>
      <c r="R120" s="161"/>
      <c r="S120" s="162"/>
      <c r="T120" s="163"/>
      <c r="U120" s="164"/>
      <c r="V120" s="161"/>
      <c r="W120" s="161"/>
      <c r="X120" s="161"/>
      <c r="Y120" s="165"/>
      <c r="Z120" s="161"/>
      <c r="AA120" s="161"/>
      <c r="AB120" s="161"/>
      <c r="AC120" s="10"/>
      <c r="AD120" s="163"/>
      <c r="AE120" s="166"/>
    </row>
    <row r="121" spans="1:31" x14ac:dyDescent="0.35">
      <c r="A121" s="142" t="s">
        <v>232</v>
      </c>
      <c r="B121" s="157"/>
      <c r="C121" s="157"/>
      <c r="D121" s="158"/>
      <c r="E121" s="158"/>
      <c r="F121" s="158"/>
      <c r="G121" s="158"/>
      <c r="H121" s="159"/>
      <c r="I121" s="159"/>
      <c r="J121" s="143" t="s">
        <v>26</v>
      </c>
      <c r="K121" s="57" t="s">
        <v>20</v>
      </c>
      <c r="L121" s="10"/>
      <c r="M121" s="10">
        <v>1.1200000000000001</v>
      </c>
      <c r="N121" s="13"/>
      <c r="O121" s="161"/>
      <c r="P121" s="161"/>
      <c r="Q121" s="161"/>
      <c r="R121" s="161"/>
      <c r="S121" s="162"/>
      <c r="T121" s="163"/>
      <c r="U121" s="164"/>
      <c r="V121" s="32">
        <v>85.796999999999954</v>
      </c>
      <c r="W121" s="161"/>
      <c r="X121" s="161"/>
      <c r="Y121" s="165"/>
      <c r="Z121" s="161"/>
      <c r="AA121" s="161"/>
      <c r="AB121" s="161"/>
      <c r="AC121" s="10"/>
      <c r="AD121" s="163"/>
      <c r="AE121" s="166"/>
    </row>
    <row r="122" spans="1:31" x14ac:dyDescent="0.35">
      <c r="A122" s="142" t="s">
        <v>232</v>
      </c>
      <c r="B122" s="157"/>
      <c r="C122" s="157"/>
      <c r="D122" s="158"/>
      <c r="E122" s="158"/>
      <c r="F122" s="158"/>
      <c r="G122" s="158"/>
      <c r="H122" s="159"/>
      <c r="I122" s="159"/>
      <c r="J122" s="143" t="s">
        <v>27</v>
      </c>
      <c r="K122" s="57" t="s">
        <v>21</v>
      </c>
      <c r="L122" s="10"/>
      <c r="M122" s="10">
        <v>1.5228656716417912</v>
      </c>
      <c r="N122" s="13"/>
      <c r="O122" s="161"/>
      <c r="P122" s="161"/>
      <c r="Q122" s="161"/>
      <c r="R122" s="161"/>
      <c r="S122" s="162"/>
      <c r="T122" s="163"/>
      <c r="U122" s="164"/>
      <c r="V122" s="161">
        <v>106.38609017769203</v>
      </c>
      <c r="W122" s="161"/>
      <c r="X122" s="161"/>
      <c r="Y122" s="165"/>
      <c r="Z122" s="161"/>
      <c r="AA122" s="161"/>
      <c r="AB122" s="161"/>
      <c r="AC122" s="10"/>
      <c r="AD122" s="163"/>
      <c r="AE122" s="166"/>
    </row>
    <row r="123" spans="1:31" x14ac:dyDescent="0.35">
      <c r="A123" s="142" t="s">
        <v>232</v>
      </c>
      <c r="B123" s="157"/>
      <c r="C123" s="157"/>
      <c r="D123" s="158"/>
      <c r="E123" s="158"/>
      <c r="F123" s="158"/>
      <c r="G123" s="158"/>
      <c r="H123" s="159"/>
      <c r="I123" s="159"/>
      <c r="J123" s="143" t="s">
        <v>28</v>
      </c>
      <c r="K123" s="57" t="s">
        <v>22</v>
      </c>
      <c r="L123" s="10"/>
      <c r="M123" s="10">
        <v>2.2901492537313435</v>
      </c>
      <c r="N123" s="13"/>
      <c r="O123" s="161"/>
      <c r="P123" s="161"/>
      <c r="Q123" s="161"/>
      <c r="R123" s="161"/>
      <c r="S123" s="162"/>
      <c r="T123" s="163"/>
      <c r="U123" s="164"/>
      <c r="V123" s="161">
        <v>130.75262383653987</v>
      </c>
      <c r="W123" s="161"/>
      <c r="X123" s="161"/>
      <c r="Y123" s="165"/>
      <c r="Z123" s="161"/>
      <c r="AA123" s="161"/>
      <c r="AB123" s="161"/>
      <c r="AC123" s="10"/>
      <c r="AD123" s="163"/>
      <c r="AE123" s="166"/>
    </row>
    <row r="124" spans="1:31" s="60" customFormat="1" x14ac:dyDescent="0.35">
      <c r="A124" s="61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126"/>
      <c r="M124" s="126"/>
      <c r="N124" s="126"/>
      <c r="O124" s="77"/>
      <c r="P124" s="77"/>
      <c r="Q124" s="77"/>
      <c r="R124" s="77"/>
      <c r="S124" s="77"/>
      <c r="T124" s="77"/>
      <c r="U124" s="89"/>
      <c r="V124" s="77"/>
      <c r="W124" s="77"/>
      <c r="X124" s="77"/>
      <c r="Y124" s="77"/>
      <c r="Z124" s="77"/>
      <c r="AA124" s="77"/>
      <c r="AB124" s="77"/>
      <c r="AC124" s="10"/>
      <c r="AD124" s="77"/>
      <c r="AE124" s="85"/>
    </row>
    <row r="125" spans="1:31" x14ac:dyDescent="0.35">
      <c r="A125" s="195" t="s">
        <v>184</v>
      </c>
      <c r="B125" s="196"/>
      <c r="C125" s="24" t="s">
        <v>196</v>
      </c>
      <c r="D125" s="194" t="s">
        <v>23</v>
      </c>
      <c r="E125" s="194"/>
      <c r="F125" s="185" t="s">
        <v>68</v>
      </c>
      <c r="G125" s="185"/>
      <c r="H125" s="194" t="s">
        <v>23</v>
      </c>
      <c r="I125" s="194"/>
      <c r="J125" s="46"/>
      <c r="K125" s="59"/>
      <c r="L125" s="47"/>
      <c r="M125" s="47"/>
      <c r="N125" s="48"/>
      <c r="O125" s="125" t="e">
        <f t="shared" si="122"/>
        <v>#DIV/0!</v>
      </c>
      <c r="P125" s="48" t="e">
        <f>($O$125-O125)/$O$125</f>
        <v>#DIV/0!</v>
      </c>
      <c r="Q125" s="48" t="e">
        <f>($O$125-O125)/$O$125</f>
        <v>#DIV/0!</v>
      </c>
      <c r="R125" s="48" t="e">
        <f>($O$125-O125)/$O$125</f>
        <v>#DIV/0!</v>
      </c>
      <c r="S125" s="48" t="e">
        <f t="shared" si="126"/>
        <v>#DIV/0!</v>
      </c>
      <c r="T125" s="49" t="e">
        <f t="shared" si="142"/>
        <v>#DIV/0!</v>
      </c>
      <c r="U125" s="50" t="e">
        <f t="shared" si="143"/>
        <v>#DIV/0!</v>
      </c>
      <c r="V125" s="51"/>
      <c r="W125" s="47"/>
      <c r="X125" s="47"/>
      <c r="Y125" s="80" t="e">
        <f t="shared" si="127"/>
        <v>#DIV/0!</v>
      </c>
      <c r="Z125" s="48" t="e">
        <f>($Y$125-Y125)/$Y$125</f>
        <v>#DIV/0!</v>
      </c>
      <c r="AA125" s="48" t="e">
        <f>($Y$125-Y125)/$Y$125</f>
        <v>#DIV/0!</v>
      </c>
      <c r="AB125" s="48" t="e">
        <f>($Y$125-Y125)/$Y$125</f>
        <v>#DIV/0!</v>
      </c>
      <c r="AC125" s="47" t="e">
        <f t="shared" si="150"/>
        <v>#DIV/0!</v>
      </c>
      <c r="AD125" s="49" t="e">
        <f t="shared" si="131"/>
        <v>#DIV/0!</v>
      </c>
      <c r="AE125" s="49" t="e">
        <f t="shared" si="132"/>
        <v>#DIV/0!</v>
      </c>
    </row>
    <row r="126" spans="1:31" x14ac:dyDescent="0.35">
      <c r="A126" s="195" t="s">
        <v>185</v>
      </c>
      <c r="B126" s="196"/>
      <c r="C126" s="24" t="s">
        <v>196</v>
      </c>
      <c r="D126" s="194"/>
      <c r="E126" s="194"/>
      <c r="F126" s="185"/>
      <c r="G126" s="185"/>
      <c r="H126" s="194"/>
      <c r="I126" s="194"/>
      <c r="J126" s="46"/>
      <c r="K126" s="59"/>
      <c r="L126" s="47"/>
      <c r="M126" s="47"/>
      <c r="N126" s="48"/>
      <c r="O126" s="125" t="e">
        <f t="shared" si="122"/>
        <v>#DIV/0!</v>
      </c>
      <c r="P126" s="48" t="e">
        <f>($O$126-O126)/$O$126</f>
        <v>#DIV/0!</v>
      </c>
      <c r="Q126" s="48" t="e">
        <f>($O$126-O126)/$O$126</f>
        <v>#DIV/0!</v>
      </c>
      <c r="R126" s="48" t="e">
        <f>($O$126-O126)/$O$126</f>
        <v>#DIV/0!</v>
      </c>
      <c r="S126" s="48" t="e">
        <f t="shared" si="126"/>
        <v>#DIV/0!</v>
      </c>
      <c r="T126" s="49" t="e">
        <f t="shared" si="142"/>
        <v>#DIV/0!</v>
      </c>
      <c r="U126" s="50" t="e">
        <f t="shared" si="143"/>
        <v>#DIV/0!</v>
      </c>
      <c r="V126" s="51"/>
      <c r="W126" s="47"/>
      <c r="X126" s="47"/>
      <c r="Y126" s="80" t="e">
        <f t="shared" si="127"/>
        <v>#DIV/0!</v>
      </c>
      <c r="Z126" s="48" t="e">
        <f>($Y$126-Y126)/$Y$126</f>
        <v>#DIV/0!</v>
      </c>
      <c r="AA126" s="48" t="e">
        <f>($Y$126-Y126)/$Y$126</f>
        <v>#DIV/0!</v>
      </c>
      <c r="AB126" s="48" t="e">
        <f>($Y$126-Y126)/$Y$126</f>
        <v>#DIV/0!</v>
      </c>
      <c r="AC126" s="47" t="e">
        <f t="shared" si="150"/>
        <v>#DIV/0!</v>
      </c>
      <c r="AD126" s="49" t="e">
        <f t="shared" si="131"/>
        <v>#DIV/0!</v>
      </c>
      <c r="AE126" s="49" t="e">
        <f t="shared" si="132"/>
        <v>#DIV/0!</v>
      </c>
    </row>
    <row r="127" spans="1:31" x14ac:dyDescent="0.35">
      <c r="A127" s="195" t="s">
        <v>186</v>
      </c>
      <c r="B127" s="196"/>
      <c r="C127" s="24" t="s">
        <v>196</v>
      </c>
      <c r="D127" s="194"/>
      <c r="E127" s="194"/>
      <c r="F127" s="185"/>
      <c r="G127" s="185"/>
      <c r="H127" s="194"/>
      <c r="I127" s="194"/>
      <c r="J127" s="46"/>
      <c r="K127" s="59"/>
      <c r="L127" s="47"/>
      <c r="M127" s="47"/>
      <c r="N127" s="48"/>
      <c r="O127" s="125" t="e">
        <f t="shared" si="122"/>
        <v>#DIV/0!</v>
      </c>
      <c r="P127" s="48" t="e">
        <f>($O$127-O127)/$O$127</f>
        <v>#DIV/0!</v>
      </c>
      <c r="Q127" s="48" t="e">
        <f>($O$127-O127)/$O$127</f>
        <v>#DIV/0!</v>
      </c>
      <c r="R127" s="48" t="e">
        <f>($O$127-O127)/$O$127</f>
        <v>#DIV/0!</v>
      </c>
      <c r="S127" s="48" t="e">
        <f t="shared" si="126"/>
        <v>#DIV/0!</v>
      </c>
      <c r="T127" s="49" t="e">
        <f t="shared" si="142"/>
        <v>#DIV/0!</v>
      </c>
      <c r="U127" s="50" t="e">
        <f t="shared" si="143"/>
        <v>#DIV/0!</v>
      </c>
      <c r="V127" s="51"/>
      <c r="W127" s="47"/>
      <c r="X127" s="47"/>
      <c r="Y127" s="80" t="e">
        <f t="shared" si="127"/>
        <v>#DIV/0!</v>
      </c>
      <c r="Z127" s="48" t="e">
        <f>($Y$127-Y127)/$Y$127</f>
        <v>#DIV/0!</v>
      </c>
      <c r="AA127" s="48" t="e">
        <f>($Y$127-Y127)/$Y$127</f>
        <v>#DIV/0!</v>
      </c>
      <c r="AB127" s="48" t="e">
        <f>($Y$127-Y127)/$Y$127</f>
        <v>#DIV/0!</v>
      </c>
      <c r="AC127" s="47" t="e">
        <f t="shared" si="150"/>
        <v>#DIV/0!</v>
      </c>
      <c r="AD127" s="49" t="e">
        <f t="shared" si="131"/>
        <v>#DIV/0!</v>
      </c>
      <c r="AE127" s="49" t="e">
        <f t="shared" si="132"/>
        <v>#DIV/0!</v>
      </c>
    </row>
    <row r="128" spans="1:31" s="60" customFormat="1" x14ac:dyDescent="0.35">
      <c r="A128" s="61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126"/>
      <c r="M128" s="126"/>
      <c r="N128" s="126"/>
      <c r="O128" s="77"/>
      <c r="P128" s="77"/>
      <c r="Q128" s="77"/>
      <c r="R128" s="77"/>
      <c r="S128" s="77"/>
      <c r="T128" s="77"/>
      <c r="U128" s="89"/>
      <c r="V128" s="77"/>
      <c r="W128" s="77"/>
      <c r="X128" s="77"/>
      <c r="Y128" s="77"/>
      <c r="Z128" s="77"/>
      <c r="AA128" s="77"/>
      <c r="AB128" s="77"/>
      <c r="AC128" s="10"/>
      <c r="AD128" s="77"/>
      <c r="AE128" s="85"/>
    </row>
    <row r="129" spans="1:31" x14ac:dyDescent="0.35">
      <c r="A129" s="91" t="s">
        <v>153</v>
      </c>
      <c r="B129" s="3"/>
      <c r="C129" s="3" t="s">
        <v>196</v>
      </c>
      <c r="D129" s="171" t="s">
        <v>23</v>
      </c>
      <c r="E129" s="171"/>
      <c r="F129" s="171" t="s">
        <v>68</v>
      </c>
      <c r="G129" s="171"/>
      <c r="H129" s="172" t="s">
        <v>69</v>
      </c>
      <c r="I129" s="172"/>
      <c r="J129" s="57" t="s">
        <v>211</v>
      </c>
      <c r="K129" s="121" t="s">
        <v>214</v>
      </c>
      <c r="L129" s="11">
        <f>L117/O109</f>
        <v>5.0149253731343286</v>
      </c>
      <c r="M129" s="11">
        <v>1.1200000000000001</v>
      </c>
      <c r="N129" s="13"/>
      <c r="O129" s="32">
        <f t="shared" si="122"/>
        <v>3.0674626865671644</v>
      </c>
      <c r="P129" s="13" t="e">
        <f t="shared" ref="P129" si="243">($O$125-L129)/$O$125</f>
        <v>#DIV/0!</v>
      </c>
      <c r="Q129" s="13" t="e">
        <f t="shared" ref="Q129" si="244">($O$125-M129)/$O$125</f>
        <v>#DIV/0!</v>
      </c>
      <c r="R129" s="13" t="e">
        <f t="shared" ref="R129" si="245">($O$125-N129)/$O$125</f>
        <v>#DIV/0!</v>
      </c>
      <c r="S129" s="12" t="e">
        <f t="shared" si="126"/>
        <v>#DIV/0!</v>
      </c>
      <c r="T129" s="37" t="e">
        <f t="shared" si="142"/>
        <v>#DIV/0!</v>
      </c>
      <c r="U129" s="39" t="e">
        <f t="shared" si="143"/>
        <v>#DIV/0!</v>
      </c>
      <c r="V129" s="32"/>
      <c r="W129" s="13"/>
      <c r="X129" s="13"/>
      <c r="Y129" s="78" t="e">
        <f t="shared" si="127"/>
        <v>#DIV/0!</v>
      </c>
      <c r="Z129" s="13" t="e">
        <f>($Y$125-V129)/$Y$125</f>
        <v>#DIV/0!</v>
      </c>
      <c r="AA129" s="13" t="e">
        <f>($Y$125-W129)/$Y$125</f>
        <v>#DIV/0!</v>
      </c>
      <c r="AB129" s="13" t="e">
        <f>($Y$125-X129)/$Y$125</f>
        <v>#DIV/0!</v>
      </c>
      <c r="AC129" s="10" t="e">
        <f t="shared" si="150"/>
        <v>#DIV/0!</v>
      </c>
      <c r="AD129" s="37" t="e">
        <f t="shared" si="131"/>
        <v>#DIV/0!</v>
      </c>
      <c r="AE129" s="37" t="e">
        <f t="shared" si="132"/>
        <v>#DIV/0!</v>
      </c>
    </row>
    <row r="130" spans="1:31" x14ac:dyDescent="0.35">
      <c r="A130" s="91" t="s">
        <v>154</v>
      </c>
      <c r="B130" s="3"/>
      <c r="C130" s="3" t="s">
        <v>196</v>
      </c>
      <c r="D130" s="171"/>
      <c r="E130" s="171"/>
      <c r="F130" s="171"/>
      <c r="G130" s="171"/>
      <c r="H130" s="172"/>
      <c r="I130" s="172"/>
      <c r="J130" s="57" t="s">
        <v>212</v>
      </c>
      <c r="K130" s="121" t="s">
        <v>215</v>
      </c>
      <c r="L130" s="10">
        <f>L118/O110</f>
        <v>2.4829857299670688</v>
      </c>
      <c r="M130" s="10">
        <f>M129*O110/O109</f>
        <v>1.5228656716417912</v>
      </c>
      <c r="N130" s="13"/>
      <c r="O130" s="32">
        <f t="shared" si="122"/>
        <v>2.0029257008044299</v>
      </c>
      <c r="P130" s="13" t="e">
        <f t="shared" ref="P130" si="246">($O$126-L130)/$O$126</f>
        <v>#DIV/0!</v>
      </c>
      <c r="Q130" s="13" t="e">
        <f t="shared" ref="Q130" si="247">($O$126-M130)/$O$126</f>
        <v>#DIV/0!</v>
      </c>
      <c r="R130" s="13" t="e">
        <f t="shared" ref="R130" si="248">($O$126-N130)/$O$126</f>
        <v>#DIV/0!</v>
      </c>
      <c r="S130" s="12" t="e">
        <f t="shared" si="126"/>
        <v>#DIV/0!</v>
      </c>
      <c r="T130" s="37" t="e">
        <f t="shared" si="142"/>
        <v>#DIV/0!</v>
      </c>
      <c r="U130" s="39" t="e">
        <f t="shared" si="143"/>
        <v>#DIV/0!</v>
      </c>
      <c r="V130" s="32"/>
      <c r="W130" s="13"/>
      <c r="X130" s="13"/>
      <c r="Y130" s="78" t="e">
        <f t="shared" si="127"/>
        <v>#DIV/0!</v>
      </c>
      <c r="Z130" s="13" t="e">
        <f>($Y$126-V130)/$Y$126</f>
        <v>#DIV/0!</v>
      </c>
      <c r="AA130" s="13" t="e">
        <f>($Y$126-W130)/$Y$126</f>
        <v>#DIV/0!</v>
      </c>
      <c r="AB130" s="13" t="e">
        <f>($Y$126-X130)/$Y$126</f>
        <v>#DIV/0!</v>
      </c>
      <c r="AC130" s="10" t="e">
        <f t="shared" si="150"/>
        <v>#DIV/0!</v>
      </c>
      <c r="AD130" s="37" t="e">
        <f t="shared" si="131"/>
        <v>#DIV/0!</v>
      </c>
      <c r="AE130" s="37" t="e">
        <f t="shared" si="132"/>
        <v>#DIV/0!</v>
      </c>
    </row>
    <row r="131" spans="1:31" x14ac:dyDescent="0.35">
      <c r="A131" s="91" t="s">
        <v>155</v>
      </c>
      <c r="B131" s="3"/>
      <c r="C131" s="3" t="s">
        <v>196</v>
      </c>
      <c r="D131" s="171"/>
      <c r="E131" s="171"/>
      <c r="F131" s="171"/>
      <c r="G131" s="171"/>
      <c r="H131" s="172"/>
      <c r="I131" s="172"/>
      <c r="J131" s="57" t="s">
        <v>213</v>
      </c>
      <c r="K131" s="121" t="s">
        <v>216</v>
      </c>
      <c r="L131" s="10">
        <f>M119/O111</f>
        <v>3.0656934306569337</v>
      </c>
      <c r="M131" s="10">
        <f>M129*O111/O109</f>
        <v>2.2901492537313435</v>
      </c>
      <c r="N131" s="13"/>
      <c r="O131" s="32">
        <f t="shared" si="122"/>
        <v>2.6779213421941384</v>
      </c>
      <c r="P131" s="13" t="e">
        <f t="shared" ref="P131" si="249">($O$127-L131)/$O$127</f>
        <v>#DIV/0!</v>
      </c>
      <c r="Q131" s="13" t="e">
        <f t="shared" ref="Q131" si="250">($O$127-M131)/$O$127</f>
        <v>#DIV/0!</v>
      </c>
      <c r="R131" s="13" t="e">
        <f t="shared" ref="R131" si="251">($O$127-N131)/$O$127</f>
        <v>#DIV/0!</v>
      </c>
      <c r="S131" s="12" t="e">
        <f t="shared" si="126"/>
        <v>#DIV/0!</v>
      </c>
      <c r="T131" s="37" t="e">
        <f t="shared" si="142"/>
        <v>#DIV/0!</v>
      </c>
      <c r="U131" s="39" t="e">
        <f t="shared" si="143"/>
        <v>#DIV/0!</v>
      </c>
      <c r="V131" s="32"/>
      <c r="W131" s="13"/>
      <c r="X131" s="13"/>
      <c r="Y131" s="78" t="e">
        <f t="shared" si="127"/>
        <v>#DIV/0!</v>
      </c>
      <c r="Z131" s="13" t="e">
        <f>($Y$127-V131)/$Y$127</f>
        <v>#DIV/0!</v>
      </c>
      <c r="AA131" s="13" t="e">
        <f>($Y$127-W131)/$Y$127</f>
        <v>#DIV/0!</v>
      </c>
      <c r="AB131" s="13" t="e">
        <f>($Y$127-X131)/$Y$127</f>
        <v>#DIV/0!</v>
      </c>
      <c r="AC131" s="10" t="e">
        <f t="shared" si="150"/>
        <v>#DIV/0!</v>
      </c>
      <c r="AD131" s="37" t="e">
        <f t="shared" si="131"/>
        <v>#DIV/0!</v>
      </c>
      <c r="AE131" s="37" t="e">
        <f t="shared" si="132"/>
        <v>#DIV/0!</v>
      </c>
    </row>
    <row r="132" spans="1:31" s="60" customFormat="1" x14ac:dyDescent="0.35">
      <c r="A132" s="61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126"/>
      <c r="M132" s="126"/>
      <c r="N132" s="126"/>
      <c r="O132" s="77"/>
      <c r="P132" s="77"/>
      <c r="Q132" s="77"/>
      <c r="R132" s="77"/>
      <c r="S132" s="77"/>
      <c r="T132" s="77"/>
      <c r="U132" s="89"/>
      <c r="V132" s="77"/>
      <c r="W132" s="77"/>
      <c r="X132" s="77"/>
      <c r="Y132" s="77"/>
      <c r="Z132" s="77"/>
      <c r="AA132" s="77"/>
      <c r="AB132" s="77"/>
      <c r="AC132" s="10"/>
      <c r="AD132" s="77"/>
      <c r="AE132" s="85"/>
    </row>
    <row r="133" spans="1:31" x14ac:dyDescent="0.35">
      <c r="A133" s="91" t="s">
        <v>156</v>
      </c>
      <c r="B133" s="3"/>
      <c r="C133" s="3" t="s">
        <v>196</v>
      </c>
      <c r="D133" s="171" t="s">
        <v>36</v>
      </c>
      <c r="E133" s="171" t="s">
        <v>25</v>
      </c>
      <c r="F133" s="171" t="s">
        <v>68</v>
      </c>
      <c r="G133" s="171"/>
      <c r="H133" s="172" t="s">
        <v>69</v>
      </c>
      <c r="I133" s="172"/>
      <c r="J133" s="57" t="s">
        <v>211</v>
      </c>
      <c r="K133" s="121" t="s">
        <v>214</v>
      </c>
      <c r="L133" s="11"/>
      <c r="M133" s="11"/>
      <c r="N133" s="13"/>
      <c r="O133" s="32" t="e">
        <f t="shared" si="122"/>
        <v>#DIV/0!</v>
      </c>
      <c r="P133" s="13" t="e">
        <f t="shared" ref="P133" si="252">($O$125-L133)/$O$125</f>
        <v>#DIV/0!</v>
      </c>
      <c r="Q133" s="13" t="e">
        <f t="shared" ref="Q133" si="253">($O$125-M133)/$O$125</f>
        <v>#DIV/0!</v>
      </c>
      <c r="R133" s="13" t="e">
        <f t="shared" ref="R133" si="254">($O$125-N133)/$O$125</f>
        <v>#DIV/0!</v>
      </c>
      <c r="S133" s="12" t="e">
        <f t="shared" si="126"/>
        <v>#DIV/0!</v>
      </c>
      <c r="T133" s="37" t="e">
        <f t="shared" si="142"/>
        <v>#DIV/0!</v>
      </c>
      <c r="U133" s="39" t="e">
        <f t="shared" si="143"/>
        <v>#DIV/0!</v>
      </c>
      <c r="V133" s="32"/>
      <c r="W133" s="13"/>
      <c r="X133" s="13"/>
      <c r="Y133" s="78" t="e">
        <f t="shared" si="127"/>
        <v>#DIV/0!</v>
      </c>
      <c r="Z133" s="13" t="e">
        <f>($Y$125-V133)/$Y$125</f>
        <v>#DIV/0!</v>
      </c>
      <c r="AA133" s="13" t="e">
        <f>($Y$125-W133)/$Y$125</f>
        <v>#DIV/0!</v>
      </c>
      <c r="AB133" s="13" t="e">
        <f>($Y$125-X133)/$Y$125</f>
        <v>#DIV/0!</v>
      </c>
      <c r="AC133" s="10" t="e">
        <f t="shared" si="150"/>
        <v>#DIV/0!</v>
      </c>
      <c r="AD133" s="37" t="e">
        <f t="shared" si="131"/>
        <v>#DIV/0!</v>
      </c>
      <c r="AE133" s="37" t="e">
        <f t="shared" si="132"/>
        <v>#DIV/0!</v>
      </c>
    </row>
    <row r="134" spans="1:31" x14ac:dyDescent="0.35">
      <c r="A134" s="91" t="s">
        <v>157</v>
      </c>
      <c r="B134" s="3"/>
      <c r="C134" s="3" t="s">
        <v>196</v>
      </c>
      <c r="D134" s="171"/>
      <c r="E134" s="171"/>
      <c r="F134" s="171"/>
      <c r="G134" s="171"/>
      <c r="H134" s="172"/>
      <c r="I134" s="172"/>
      <c r="J134" s="57" t="s">
        <v>212</v>
      </c>
      <c r="K134" s="121" t="s">
        <v>215</v>
      </c>
      <c r="L134" s="10"/>
      <c r="M134" s="10"/>
      <c r="N134" s="13"/>
      <c r="O134" s="32" t="e">
        <f t="shared" si="122"/>
        <v>#DIV/0!</v>
      </c>
      <c r="P134" s="13" t="e">
        <f t="shared" ref="P134" si="255">($O$126-L134)/$O$126</f>
        <v>#DIV/0!</v>
      </c>
      <c r="Q134" s="13" t="e">
        <f t="shared" ref="Q134" si="256">($O$126-M134)/$O$126</f>
        <v>#DIV/0!</v>
      </c>
      <c r="R134" s="13" t="e">
        <f t="shared" ref="R134" si="257">($O$126-N134)/$O$126</f>
        <v>#DIV/0!</v>
      </c>
      <c r="S134" s="12" t="e">
        <f t="shared" si="126"/>
        <v>#DIV/0!</v>
      </c>
      <c r="T134" s="37" t="e">
        <f t="shared" si="142"/>
        <v>#DIV/0!</v>
      </c>
      <c r="U134" s="39" t="e">
        <f t="shared" si="143"/>
        <v>#DIV/0!</v>
      </c>
      <c r="V134" s="32"/>
      <c r="W134" s="13"/>
      <c r="X134" s="13"/>
      <c r="Y134" s="78" t="e">
        <f t="shared" si="127"/>
        <v>#DIV/0!</v>
      </c>
      <c r="Z134" s="13" t="e">
        <f>($Y$126-V134)/$Y$126</f>
        <v>#DIV/0!</v>
      </c>
      <c r="AA134" s="13" t="e">
        <f>($Y$126-W134)/$Y$126</f>
        <v>#DIV/0!</v>
      </c>
      <c r="AB134" s="13" t="e">
        <f>($Y$126-X134)/$Y$126</f>
        <v>#DIV/0!</v>
      </c>
      <c r="AC134" s="10" t="e">
        <f t="shared" si="150"/>
        <v>#DIV/0!</v>
      </c>
      <c r="AD134" s="37" t="e">
        <f t="shared" si="131"/>
        <v>#DIV/0!</v>
      </c>
      <c r="AE134" s="37" t="e">
        <f t="shared" si="132"/>
        <v>#DIV/0!</v>
      </c>
    </row>
    <row r="135" spans="1:31" x14ac:dyDescent="0.35">
      <c r="A135" s="91" t="s">
        <v>158</v>
      </c>
      <c r="B135" s="3"/>
      <c r="C135" s="3" t="s">
        <v>196</v>
      </c>
      <c r="D135" s="171"/>
      <c r="E135" s="171"/>
      <c r="F135" s="171"/>
      <c r="G135" s="171"/>
      <c r="H135" s="172"/>
      <c r="I135" s="172"/>
      <c r="J135" s="57" t="s">
        <v>213</v>
      </c>
      <c r="K135" s="121" t="s">
        <v>216</v>
      </c>
      <c r="L135" s="10"/>
      <c r="M135" s="10"/>
      <c r="N135" s="13"/>
      <c r="O135" s="32" t="e">
        <f t="shared" si="122"/>
        <v>#DIV/0!</v>
      </c>
      <c r="P135" s="13" t="e">
        <f t="shared" ref="P135" si="258">($O$127-L135)/$O$127</f>
        <v>#DIV/0!</v>
      </c>
      <c r="Q135" s="13" t="e">
        <f t="shared" ref="Q135" si="259">($O$127-M135)/$O$127</f>
        <v>#DIV/0!</v>
      </c>
      <c r="R135" s="13" t="e">
        <f t="shared" ref="R135" si="260">($O$127-N135)/$O$127</f>
        <v>#DIV/0!</v>
      </c>
      <c r="S135" s="12" t="e">
        <f t="shared" si="126"/>
        <v>#DIV/0!</v>
      </c>
      <c r="T135" s="37" t="e">
        <f t="shared" si="142"/>
        <v>#DIV/0!</v>
      </c>
      <c r="U135" s="39" t="e">
        <f t="shared" si="143"/>
        <v>#DIV/0!</v>
      </c>
      <c r="V135" s="32"/>
      <c r="W135" s="13"/>
      <c r="X135" s="13"/>
      <c r="Y135" s="78" t="e">
        <f t="shared" si="127"/>
        <v>#DIV/0!</v>
      </c>
      <c r="Z135" s="13" t="e">
        <f>($Y$127-V135)/$Y$127</f>
        <v>#DIV/0!</v>
      </c>
      <c r="AA135" s="13" t="e">
        <f>($Y$127-W135)/$Y$127</f>
        <v>#DIV/0!</v>
      </c>
      <c r="AB135" s="13" t="e">
        <f>($Y$127-X135)/$Y$127</f>
        <v>#DIV/0!</v>
      </c>
      <c r="AC135" s="10" t="e">
        <f t="shared" si="150"/>
        <v>#DIV/0!</v>
      </c>
      <c r="AD135" s="37" t="e">
        <f t="shared" si="131"/>
        <v>#DIV/0!</v>
      </c>
      <c r="AE135" s="37" t="e">
        <f t="shared" si="132"/>
        <v>#DIV/0!</v>
      </c>
    </row>
    <row r="136" spans="1:31" x14ac:dyDescent="0.35">
      <c r="J136" s="122"/>
      <c r="L136" s="18"/>
      <c r="M136" s="18"/>
      <c r="N136" s="19"/>
      <c r="O136" s="19"/>
      <c r="P136" s="19"/>
      <c r="Q136" s="19"/>
      <c r="R136" s="19"/>
    </row>
    <row r="137" spans="1:31" x14ac:dyDescent="0.35">
      <c r="A137" s="92" t="s">
        <v>199</v>
      </c>
      <c r="B137" s="191">
        <f>COUNTA(A3:A135)</f>
        <v>100</v>
      </c>
      <c r="C137" s="191"/>
      <c r="D137" s="22">
        <f>B137*3</f>
        <v>300</v>
      </c>
      <c r="F137">
        <f>COUNTA(A57:A107)</f>
        <v>39</v>
      </c>
      <c r="J137" s="123"/>
      <c r="L137" s="18"/>
      <c r="M137" s="18"/>
      <c r="N137" s="19"/>
      <c r="O137" s="19"/>
      <c r="P137" s="19"/>
      <c r="Q137" s="19"/>
      <c r="R137" s="19"/>
    </row>
    <row r="138" spans="1:31" x14ac:dyDescent="0.35">
      <c r="A138" s="91" t="s">
        <v>188</v>
      </c>
      <c r="B138" s="191">
        <f>COUNTA(A9:A55,A61:A107,A113:A119,A129:A135)</f>
        <v>84</v>
      </c>
      <c r="C138" s="191"/>
      <c r="D138" s="22">
        <f t="shared" ref="D138:D142" si="261">B138*3</f>
        <v>252</v>
      </c>
      <c r="L138" s="18"/>
      <c r="M138" s="18"/>
      <c r="N138" s="19"/>
      <c r="O138" s="19"/>
      <c r="P138" s="19"/>
      <c r="Q138" s="19"/>
      <c r="R138" s="19"/>
    </row>
    <row r="139" spans="1:31" x14ac:dyDescent="0.35">
      <c r="A139" s="91" t="s">
        <v>198</v>
      </c>
      <c r="B139" s="168">
        <f>COUNTA(B3:B135)</f>
        <v>42</v>
      </c>
      <c r="C139" s="169"/>
      <c r="D139" s="22">
        <f t="shared" si="261"/>
        <v>126</v>
      </c>
      <c r="L139" s="18"/>
      <c r="M139" s="18"/>
      <c r="N139" s="19"/>
      <c r="O139" s="19"/>
      <c r="P139" s="19"/>
      <c r="Q139" s="19"/>
      <c r="R139" s="19"/>
    </row>
    <row r="140" spans="1:31" x14ac:dyDescent="0.35">
      <c r="A140" s="91" t="s">
        <v>197</v>
      </c>
      <c r="B140" s="168">
        <f>COUNTA(C3:C135)</f>
        <v>58</v>
      </c>
      <c r="C140" s="169"/>
      <c r="D140" s="22">
        <f t="shared" si="261"/>
        <v>174</v>
      </c>
      <c r="L140" s="18"/>
      <c r="M140" s="18"/>
      <c r="N140" s="19"/>
      <c r="O140" s="19"/>
      <c r="P140" s="19"/>
      <c r="Q140" s="19"/>
      <c r="R140" s="19"/>
    </row>
    <row r="141" spans="1:31" x14ac:dyDescent="0.35">
      <c r="A141" s="99" t="s">
        <v>189</v>
      </c>
      <c r="B141" s="192">
        <f>B138-B139</f>
        <v>42</v>
      </c>
      <c r="C141" s="192"/>
      <c r="D141" s="22">
        <f t="shared" si="261"/>
        <v>126</v>
      </c>
      <c r="L141" s="18"/>
      <c r="M141" s="18"/>
      <c r="N141" s="19"/>
      <c r="O141" s="19"/>
      <c r="P141" s="19"/>
      <c r="Q141" s="19"/>
      <c r="R141" s="19"/>
    </row>
    <row r="142" spans="1:31" x14ac:dyDescent="0.35">
      <c r="A142" s="100" t="s">
        <v>190</v>
      </c>
      <c r="B142" s="193">
        <f>B137-B140</f>
        <v>42</v>
      </c>
      <c r="C142" s="193"/>
      <c r="D142" s="22">
        <f t="shared" si="261"/>
        <v>126</v>
      </c>
      <c r="L142" s="18"/>
      <c r="M142" s="18"/>
      <c r="N142" s="19"/>
      <c r="O142" s="19"/>
      <c r="P142" s="19"/>
      <c r="Q142" s="19"/>
      <c r="R142" s="19"/>
    </row>
    <row r="143" spans="1:31" x14ac:dyDescent="0.35">
      <c r="L143" s="18"/>
      <c r="M143" s="18"/>
      <c r="N143" s="19"/>
      <c r="O143" s="19"/>
      <c r="P143" s="19"/>
      <c r="Q143" s="19"/>
      <c r="R143" s="19"/>
    </row>
    <row r="144" spans="1:31" x14ac:dyDescent="0.35">
      <c r="L144" s="18"/>
      <c r="M144" s="18"/>
      <c r="N144" s="19"/>
      <c r="O144" s="19"/>
      <c r="P144" s="19"/>
      <c r="Q144" s="19"/>
      <c r="R144" s="19"/>
    </row>
    <row r="145" spans="12:18" x14ac:dyDescent="0.35">
      <c r="L145" s="18"/>
      <c r="M145" s="18"/>
      <c r="N145" s="19"/>
      <c r="O145" s="19"/>
      <c r="P145" s="19"/>
      <c r="Q145" s="19"/>
      <c r="R145" s="19"/>
    </row>
    <row r="146" spans="12:18" x14ac:dyDescent="0.35">
      <c r="L146" s="18"/>
      <c r="M146" s="18"/>
      <c r="N146" s="19"/>
      <c r="O146" s="19"/>
      <c r="P146" s="19"/>
      <c r="Q146" s="19"/>
      <c r="R146" s="19"/>
    </row>
    <row r="147" spans="12:18" x14ac:dyDescent="0.35">
      <c r="L147" s="18"/>
      <c r="M147" s="18"/>
      <c r="N147" s="19"/>
      <c r="O147" s="19"/>
      <c r="P147" s="19"/>
      <c r="Q147" s="19"/>
      <c r="R147" s="19"/>
    </row>
    <row r="148" spans="12:18" x14ac:dyDescent="0.35">
      <c r="L148" s="18"/>
      <c r="M148" s="18"/>
      <c r="N148" s="19"/>
      <c r="O148" s="19"/>
      <c r="P148" s="19"/>
      <c r="Q148" s="19"/>
      <c r="R148" s="19"/>
    </row>
    <row r="149" spans="12:18" x14ac:dyDescent="0.35">
      <c r="L149" s="18"/>
      <c r="M149" s="18"/>
      <c r="N149" s="19"/>
      <c r="O149" s="19"/>
      <c r="P149" s="19"/>
      <c r="Q149" s="19"/>
      <c r="R149" s="19"/>
    </row>
    <row r="150" spans="12:18" x14ac:dyDescent="0.35">
      <c r="L150" s="18"/>
      <c r="M150" s="18"/>
      <c r="N150" s="19"/>
      <c r="O150" s="19"/>
      <c r="P150" s="19"/>
      <c r="Q150" s="19"/>
      <c r="R150" s="19"/>
    </row>
    <row r="151" spans="12:18" x14ac:dyDescent="0.35">
      <c r="L151" s="18"/>
      <c r="M151" s="18"/>
      <c r="N151" s="19"/>
      <c r="O151" s="19"/>
      <c r="P151" s="19"/>
      <c r="Q151" s="19"/>
      <c r="R151" s="19"/>
    </row>
    <row r="152" spans="12:18" x14ac:dyDescent="0.35">
      <c r="L152" s="18"/>
      <c r="M152" s="18"/>
      <c r="N152" s="19"/>
      <c r="O152" s="19"/>
      <c r="P152" s="19"/>
      <c r="Q152" s="19"/>
      <c r="R152" s="19"/>
    </row>
    <row r="153" spans="12:18" x14ac:dyDescent="0.35">
      <c r="L153" s="18"/>
      <c r="M153" s="18"/>
      <c r="N153" s="19"/>
      <c r="O153" s="19"/>
      <c r="P153" s="19"/>
      <c r="Q153" s="19"/>
      <c r="R153" s="19"/>
    </row>
    <row r="154" spans="12:18" x14ac:dyDescent="0.35">
      <c r="L154" s="18"/>
      <c r="M154" s="18"/>
      <c r="N154" s="19"/>
      <c r="O154" s="19"/>
      <c r="P154" s="19"/>
      <c r="Q154" s="19"/>
      <c r="R154" s="19"/>
    </row>
    <row r="155" spans="12:18" x14ac:dyDescent="0.35">
      <c r="L155" s="18"/>
      <c r="M155" s="18"/>
      <c r="N155" s="19"/>
      <c r="O155" s="19"/>
      <c r="P155" s="19"/>
      <c r="Q155" s="19"/>
      <c r="R155" s="19"/>
    </row>
  </sheetData>
  <mergeCells count="190">
    <mergeCell ref="B137:C137"/>
    <mergeCell ref="A3:B3"/>
    <mergeCell ref="A5:B5"/>
    <mergeCell ref="A6:B6"/>
    <mergeCell ref="A7:B7"/>
    <mergeCell ref="A57:B57"/>
    <mergeCell ref="A58:B58"/>
    <mergeCell ref="A59:B59"/>
    <mergeCell ref="A109:B109"/>
    <mergeCell ref="A110:B110"/>
    <mergeCell ref="A111:B111"/>
    <mergeCell ref="A125:B125"/>
    <mergeCell ref="A126:B126"/>
    <mergeCell ref="A127:B127"/>
    <mergeCell ref="B138:C138"/>
    <mergeCell ref="B141:C141"/>
    <mergeCell ref="B142:C142"/>
    <mergeCell ref="A1:A2"/>
    <mergeCell ref="B1:B2"/>
    <mergeCell ref="D133:D135"/>
    <mergeCell ref="E133:E135"/>
    <mergeCell ref="H57:I59"/>
    <mergeCell ref="H109:I111"/>
    <mergeCell ref="H125:I127"/>
    <mergeCell ref="C1:C2"/>
    <mergeCell ref="D113:E115"/>
    <mergeCell ref="D117:D119"/>
    <mergeCell ref="E117:E119"/>
    <mergeCell ref="D109:E111"/>
    <mergeCell ref="D125:E127"/>
    <mergeCell ref="D129:E131"/>
    <mergeCell ref="D101:D103"/>
    <mergeCell ref="E101:E103"/>
    <mergeCell ref="D105:D107"/>
    <mergeCell ref="E105:E107"/>
    <mergeCell ref="D61:E63"/>
    <mergeCell ref="D65:E67"/>
    <mergeCell ref="D69:E71"/>
    <mergeCell ref="D9:E11"/>
    <mergeCell ref="F17:F19"/>
    <mergeCell ref="G17:G19"/>
    <mergeCell ref="D53:D55"/>
    <mergeCell ref="E53:E55"/>
    <mergeCell ref="D57:E59"/>
    <mergeCell ref="D41:D43"/>
    <mergeCell ref="E41:E43"/>
    <mergeCell ref="D45:D47"/>
    <mergeCell ref="E45:E47"/>
    <mergeCell ref="D49:D51"/>
    <mergeCell ref="E49:E51"/>
    <mergeCell ref="F57:F59"/>
    <mergeCell ref="F49:F51"/>
    <mergeCell ref="G49:G51"/>
    <mergeCell ref="F45:F47"/>
    <mergeCell ref="G45:G47"/>
    <mergeCell ref="D73:E75"/>
    <mergeCell ref="D25:E27"/>
    <mergeCell ref="D29:E31"/>
    <mergeCell ref="D33:D35"/>
    <mergeCell ref="E33:E35"/>
    <mergeCell ref="D17:E19"/>
    <mergeCell ref="D21:E23"/>
    <mergeCell ref="D37:D39"/>
    <mergeCell ref="E37:E39"/>
    <mergeCell ref="D93:D95"/>
    <mergeCell ref="E93:E95"/>
    <mergeCell ref="D97:D99"/>
    <mergeCell ref="E97:E99"/>
    <mergeCell ref="D85:D87"/>
    <mergeCell ref="E85:E87"/>
    <mergeCell ref="D89:D91"/>
    <mergeCell ref="E89:E91"/>
    <mergeCell ref="D77:E79"/>
    <mergeCell ref="D81:E83"/>
    <mergeCell ref="D3:E3"/>
    <mergeCell ref="H3:I3"/>
    <mergeCell ref="D5:E7"/>
    <mergeCell ref="F109:G111"/>
    <mergeCell ref="F125:G127"/>
    <mergeCell ref="D13:E15"/>
    <mergeCell ref="H113:I115"/>
    <mergeCell ref="H117:I119"/>
    <mergeCell ref="H129:I131"/>
    <mergeCell ref="H41:H43"/>
    <mergeCell ref="I41:I43"/>
    <mergeCell ref="H29:H31"/>
    <mergeCell ref="I29:I31"/>
    <mergeCell ref="H17:H19"/>
    <mergeCell ref="I17:I19"/>
    <mergeCell ref="H49:H51"/>
    <mergeCell ref="I49:I51"/>
    <mergeCell ref="H13:H15"/>
    <mergeCell ref="I13:I15"/>
    <mergeCell ref="H37:H39"/>
    <mergeCell ref="I37:I39"/>
    <mergeCell ref="H25:H27"/>
    <mergeCell ref="I25:I27"/>
    <mergeCell ref="I97:I99"/>
    <mergeCell ref="H69:H71"/>
    <mergeCell ref="I69:I71"/>
    <mergeCell ref="H93:H95"/>
    <mergeCell ref="I93:I95"/>
    <mergeCell ref="H77:H79"/>
    <mergeCell ref="I77:I79"/>
    <mergeCell ref="H101:H103"/>
    <mergeCell ref="I101:I103"/>
    <mergeCell ref="H65:H67"/>
    <mergeCell ref="I65:I67"/>
    <mergeCell ref="H89:H91"/>
    <mergeCell ref="I89:I91"/>
    <mergeCell ref="H73:H75"/>
    <mergeCell ref="I73:I75"/>
    <mergeCell ref="H85:H87"/>
    <mergeCell ref="I85:I87"/>
    <mergeCell ref="H97:H99"/>
    <mergeCell ref="F101:F103"/>
    <mergeCell ref="G101:G103"/>
    <mergeCell ref="F85:F87"/>
    <mergeCell ref="G85:G87"/>
    <mergeCell ref="F73:F75"/>
    <mergeCell ref="H133:I135"/>
    <mergeCell ref="I81:I83"/>
    <mergeCell ref="I105:I107"/>
    <mergeCell ref="H81:H83"/>
    <mergeCell ref="H105:H107"/>
    <mergeCell ref="V1:AE1"/>
    <mergeCell ref="H5:I7"/>
    <mergeCell ref="F1:G2"/>
    <mergeCell ref="H1:I2"/>
    <mergeCell ref="J1:K2"/>
    <mergeCell ref="G9:G11"/>
    <mergeCell ref="H9:H11"/>
    <mergeCell ref="I9:I11"/>
    <mergeCell ref="F33:F35"/>
    <mergeCell ref="G33:G35"/>
    <mergeCell ref="H33:H35"/>
    <mergeCell ref="I33:I35"/>
    <mergeCell ref="F9:F11"/>
    <mergeCell ref="F21:F23"/>
    <mergeCell ref="F25:F27"/>
    <mergeCell ref="G25:G27"/>
    <mergeCell ref="G21:G23"/>
    <mergeCell ref="G5:G7"/>
    <mergeCell ref="F5:F7"/>
    <mergeCell ref="H21:H23"/>
    <mergeCell ref="I21:I23"/>
    <mergeCell ref="F29:F31"/>
    <mergeCell ref="G29:G31"/>
    <mergeCell ref="L1:U1"/>
    <mergeCell ref="F61:F63"/>
    <mergeCell ref="G61:G63"/>
    <mergeCell ref="G41:G43"/>
    <mergeCell ref="F65:F67"/>
    <mergeCell ref="G65:G67"/>
    <mergeCell ref="F37:F39"/>
    <mergeCell ref="G37:G39"/>
    <mergeCell ref="H45:H47"/>
    <mergeCell ref="I45:I47"/>
    <mergeCell ref="H61:H63"/>
    <mergeCell ref="I61:I63"/>
    <mergeCell ref="F53:F55"/>
    <mergeCell ref="G53:G55"/>
    <mergeCell ref="F41:F43"/>
    <mergeCell ref="G57:G59"/>
    <mergeCell ref="H53:H55"/>
    <mergeCell ref="I53:I55"/>
    <mergeCell ref="B139:C139"/>
    <mergeCell ref="B140:C140"/>
    <mergeCell ref="D1:E2"/>
    <mergeCell ref="F97:F99"/>
    <mergeCell ref="F113:G115"/>
    <mergeCell ref="F117:G119"/>
    <mergeCell ref="F13:F15"/>
    <mergeCell ref="G13:G15"/>
    <mergeCell ref="G73:G75"/>
    <mergeCell ref="G97:G99"/>
    <mergeCell ref="F89:F91"/>
    <mergeCell ref="G89:G91"/>
    <mergeCell ref="F77:F79"/>
    <mergeCell ref="G77:G79"/>
    <mergeCell ref="F129:G131"/>
    <mergeCell ref="F133:G135"/>
    <mergeCell ref="F93:F95"/>
    <mergeCell ref="G93:G95"/>
    <mergeCell ref="F81:F83"/>
    <mergeCell ref="G81:G83"/>
    <mergeCell ref="F105:F107"/>
    <mergeCell ref="G105:G107"/>
    <mergeCell ref="F69:F71"/>
    <mergeCell ref="G69:G7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defaultColWidth="10.90625" defaultRowHeight="14.5" x14ac:dyDescent="0.35"/>
  <sheetData>
    <row r="1" spans="1:3" x14ac:dyDescent="0.35">
      <c r="A1" t="s">
        <v>218</v>
      </c>
    </row>
    <row r="2" spans="1:3" ht="409.5" x14ac:dyDescent="0.35">
      <c r="B2" t="s">
        <v>219</v>
      </c>
      <c r="C2" s="27" t="s">
        <v>222</v>
      </c>
    </row>
    <row r="3" spans="1:3" x14ac:dyDescent="0.35">
      <c r="B3" t="s">
        <v>220</v>
      </c>
      <c r="C3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51"/>
  <sheetViews>
    <sheetView zoomScaleNormal="100" workbookViewId="0">
      <pane xSplit="3" ySplit="2" topLeftCell="D63" activePane="bottomRight" state="frozen"/>
      <selection pane="topRight" activeCell="C1" sqref="C1"/>
      <selection pane="bottomLeft" activeCell="A3" sqref="A3"/>
      <selection pane="bottomRight" activeCell="L142" sqref="L142"/>
    </sheetView>
  </sheetViews>
  <sheetFormatPr defaultColWidth="10.90625" defaultRowHeight="14.5" x14ac:dyDescent="0.35"/>
  <cols>
    <col min="1" max="1" width="18.26953125" style="4" bestFit="1" customWidth="1"/>
    <col min="2" max="3" width="3" style="4" bestFit="1" customWidth="1"/>
    <col min="4" max="4" width="4.7265625" style="22" customWidth="1"/>
    <col min="5" max="5" width="18.453125" bestFit="1" customWidth="1"/>
    <col min="6" max="6" width="4.7265625" customWidth="1"/>
    <col min="7" max="7" width="18.54296875" bestFit="1" customWidth="1"/>
    <col min="8" max="8" width="8.1796875" style="21" bestFit="1" customWidth="1"/>
    <col min="9" max="9" width="16.81640625" style="27" customWidth="1"/>
    <col min="10" max="10" width="4.7265625" customWidth="1"/>
    <col min="11" max="11" width="11.1796875" customWidth="1"/>
    <col min="12" max="14" width="10.90625" style="73"/>
    <col min="15" max="15" width="12.1796875" style="73" bestFit="1" customWidth="1"/>
    <col min="16" max="18" width="10.90625" style="73"/>
    <col min="19" max="19" width="12" style="73" bestFit="1" customWidth="1"/>
    <col min="20" max="21" width="10.90625" style="73"/>
    <col min="22" max="31" width="11.453125" style="81" customWidth="1"/>
  </cols>
  <sheetData>
    <row r="1" spans="1:31" ht="14.25" customHeight="1" x14ac:dyDescent="0.35">
      <c r="A1" s="186" t="s">
        <v>107</v>
      </c>
      <c r="B1" s="186" t="s">
        <v>187</v>
      </c>
      <c r="C1" s="186" t="s">
        <v>27</v>
      </c>
      <c r="D1" s="170" t="s">
        <v>106</v>
      </c>
      <c r="E1" s="170"/>
      <c r="F1" s="170" t="s">
        <v>108</v>
      </c>
      <c r="G1" s="170"/>
      <c r="H1" s="170" t="s">
        <v>0</v>
      </c>
      <c r="I1" s="170"/>
      <c r="J1" s="177" t="s">
        <v>109</v>
      </c>
      <c r="K1" s="197"/>
      <c r="L1" s="198" t="s">
        <v>66</v>
      </c>
      <c r="M1" s="181"/>
      <c r="N1" s="181"/>
      <c r="O1" s="181"/>
      <c r="P1" s="181"/>
      <c r="Q1" s="181"/>
      <c r="R1" s="181"/>
      <c r="S1" s="181"/>
      <c r="T1" s="181"/>
      <c r="U1" s="182"/>
      <c r="V1" s="174" t="s">
        <v>105</v>
      </c>
      <c r="W1" s="175"/>
      <c r="X1" s="175"/>
      <c r="Y1" s="175"/>
      <c r="Z1" s="175"/>
      <c r="AA1" s="175"/>
      <c r="AB1" s="175"/>
      <c r="AC1" s="175"/>
      <c r="AD1" s="175"/>
      <c r="AE1" s="175"/>
    </row>
    <row r="2" spans="1:31" s="1" customFormat="1" ht="21" x14ac:dyDescent="0.35">
      <c r="A2" s="186"/>
      <c r="B2" s="186"/>
      <c r="C2" s="186"/>
      <c r="D2" s="170"/>
      <c r="E2" s="170"/>
      <c r="F2" s="170"/>
      <c r="G2" s="170"/>
      <c r="H2" s="170"/>
      <c r="I2" s="170"/>
      <c r="J2" s="177"/>
      <c r="K2" s="197"/>
      <c r="L2" s="144" t="s">
        <v>164</v>
      </c>
      <c r="M2" s="140" t="s">
        <v>165</v>
      </c>
      <c r="N2" s="140" t="s">
        <v>166</v>
      </c>
      <c r="O2" s="140" t="s">
        <v>99</v>
      </c>
      <c r="P2" s="68" t="s">
        <v>172</v>
      </c>
      <c r="Q2" s="68" t="s">
        <v>173</v>
      </c>
      <c r="R2" s="68" t="s">
        <v>174</v>
      </c>
      <c r="S2" s="68" t="s">
        <v>163</v>
      </c>
      <c r="T2" s="68" t="s">
        <v>167</v>
      </c>
      <c r="U2" s="69" t="s">
        <v>171</v>
      </c>
      <c r="V2" s="137" t="s">
        <v>102</v>
      </c>
      <c r="W2" s="138" t="s">
        <v>103</v>
      </c>
      <c r="X2" s="138" t="s">
        <v>104</v>
      </c>
      <c r="Y2" s="138" t="s">
        <v>170</v>
      </c>
      <c r="Z2" s="83" t="s">
        <v>160</v>
      </c>
      <c r="AA2" s="83" t="s">
        <v>161</v>
      </c>
      <c r="AB2" s="83" t="s">
        <v>162</v>
      </c>
      <c r="AC2" s="70" t="s">
        <v>163</v>
      </c>
      <c r="AD2" s="70" t="s">
        <v>167</v>
      </c>
      <c r="AE2" s="70" t="s">
        <v>171</v>
      </c>
    </row>
    <row r="3" spans="1:31" ht="16.5" x14ac:dyDescent="0.35">
      <c r="A3" s="195" t="s">
        <v>169</v>
      </c>
      <c r="B3" s="196"/>
      <c r="C3" s="134" t="s">
        <v>196</v>
      </c>
      <c r="D3" s="183" t="s">
        <v>23</v>
      </c>
      <c r="E3" s="183"/>
      <c r="F3" s="141"/>
      <c r="G3" s="141" t="s">
        <v>168</v>
      </c>
      <c r="H3" s="184" t="s">
        <v>23</v>
      </c>
      <c r="I3" s="184"/>
      <c r="J3" s="141"/>
      <c r="K3" s="149" t="s">
        <v>23</v>
      </c>
      <c r="L3" s="145">
        <v>0</v>
      </c>
      <c r="M3" s="29">
        <v>3.0000000000000001E-3</v>
      </c>
      <c r="N3" s="30">
        <v>-2E-3</v>
      </c>
      <c r="O3" s="30">
        <f>AVERAGE(L3:N3)</f>
        <v>3.3333333333333332E-4</v>
      </c>
      <c r="P3" s="71" t="s">
        <v>23</v>
      </c>
      <c r="Q3" s="71" t="s">
        <v>23</v>
      </c>
      <c r="R3" s="71" t="s">
        <v>23</v>
      </c>
      <c r="S3" s="71" t="s">
        <v>23</v>
      </c>
      <c r="T3" s="71" t="s">
        <v>23</v>
      </c>
      <c r="U3" s="72" t="s">
        <v>23</v>
      </c>
      <c r="V3" s="84">
        <v>-5.0000000000000001E-3</v>
      </c>
      <c r="W3" s="76">
        <v>0.11000000000000007</v>
      </c>
      <c r="X3" s="76">
        <v>-0.10000000000000007</v>
      </c>
      <c r="Y3" s="76">
        <f>AVERAGE(V3:X3)</f>
        <v>1.6666666666666635E-3</v>
      </c>
      <c r="Z3" s="71" t="s">
        <v>23</v>
      </c>
      <c r="AA3" s="71" t="s">
        <v>23</v>
      </c>
      <c r="AB3" s="71" t="s">
        <v>23</v>
      </c>
      <c r="AC3" s="71" t="s">
        <v>23</v>
      </c>
      <c r="AD3" s="71" t="s">
        <v>23</v>
      </c>
      <c r="AE3" s="71" t="s">
        <v>23</v>
      </c>
    </row>
    <row r="4" spans="1:31" s="60" customFormat="1" x14ac:dyDescent="0.35">
      <c r="A4" s="61"/>
      <c r="B4" s="62"/>
      <c r="C4" s="62"/>
      <c r="D4" s="62"/>
      <c r="E4" s="62"/>
      <c r="F4" s="62"/>
      <c r="G4" s="62"/>
      <c r="H4" s="62"/>
      <c r="I4" s="62"/>
      <c r="J4" s="62"/>
      <c r="K4" s="150"/>
      <c r="L4" s="77"/>
      <c r="M4" s="77"/>
      <c r="N4" s="77"/>
      <c r="O4" s="77"/>
      <c r="P4" s="77"/>
      <c r="Q4" s="77"/>
      <c r="R4" s="77"/>
      <c r="S4" s="77">
        <f>MAX(S5:S55)</f>
        <v>1.0094043887147335</v>
      </c>
      <c r="T4" s="77"/>
      <c r="U4" s="89"/>
      <c r="V4" s="77"/>
      <c r="W4" s="77"/>
      <c r="X4" s="77"/>
      <c r="Y4" s="77"/>
      <c r="Z4" s="77"/>
      <c r="AA4" s="77"/>
      <c r="AB4" s="77"/>
      <c r="AC4" s="77"/>
      <c r="AD4" s="77"/>
      <c r="AE4" s="85"/>
    </row>
    <row r="5" spans="1:31" x14ac:dyDescent="0.35">
      <c r="A5" s="195" t="s">
        <v>175</v>
      </c>
      <c r="B5" s="196"/>
      <c r="C5" s="134" t="s">
        <v>196</v>
      </c>
      <c r="D5" s="176" t="s">
        <v>23</v>
      </c>
      <c r="E5" s="176"/>
      <c r="F5" s="179" t="s">
        <v>10</v>
      </c>
      <c r="G5" s="179" t="s">
        <v>9</v>
      </c>
      <c r="H5" s="176" t="s">
        <v>23</v>
      </c>
      <c r="I5" s="176"/>
      <c r="J5" s="139" t="s">
        <v>26</v>
      </c>
      <c r="K5" s="151" t="s">
        <v>20</v>
      </c>
      <c r="L5" s="42">
        <v>0.109</v>
      </c>
      <c r="M5" s="26">
        <v>0.107</v>
      </c>
      <c r="N5" s="14">
        <v>0.10299999999999999</v>
      </c>
      <c r="O5" s="14">
        <f t="shared" ref="O5:O67" si="0">AVERAGE(L5:N5)</f>
        <v>0.10633333333333334</v>
      </c>
      <c r="P5" s="14">
        <f>($O$5-O5)/$O$5</f>
        <v>0</v>
      </c>
      <c r="Q5" s="14">
        <f>($O$5-O5)/$O$5</f>
        <v>0</v>
      </c>
      <c r="R5" s="14">
        <f>($O$5-O5)/$O$5</f>
        <v>0</v>
      </c>
      <c r="S5" s="14">
        <f t="shared" ref="S5:S67" si="1">AVERAGE(P5:R5)</f>
        <v>0</v>
      </c>
      <c r="T5" s="36">
        <f>MAX(P5:R5)-S5</f>
        <v>0</v>
      </c>
      <c r="U5" s="38">
        <f>S5-MIN(P5:R5)</f>
        <v>0</v>
      </c>
      <c r="V5" s="41">
        <v>4.1300000000000017</v>
      </c>
      <c r="W5" s="14">
        <v>4.0070000000000006</v>
      </c>
      <c r="X5" s="14">
        <v>3.8659999999999997</v>
      </c>
      <c r="Y5" s="74">
        <f>AVERAGE(V5:X5)</f>
        <v>4.0010000000000003</v>
      </c>
      <c r="Z5" s="14">
        <f>($Y$5-Y5)/$Y$5</f>
        <v>0</v>
      </c>
      <c r="AA5" s="14">
        <f>($Y$5-Y5)/$Y$5</f>
        <v>0</v>
      </c>
      <c r="AB5" s="14">
        <f>($Y$5-Y5)/$Y$5</f>
        <v>0</v>
      </c>
      <c r="AC5" s="26">
        <f>AVERAGE(Z5:AB5)</f>
        <v>0</v>
      </c>
      <c r="AD5" s="36">
        <f>MAX(Z5:AB5)-AC5</f>
        <v>0</v>
      </c>
      <c r="AE5" s="36">
        <f>AC5-MIN(Z5:AB5)</f>
        <v>0</v>
      </c>
    </row>
    <row r="6" spans="1:31" x14ac:dyDescent="0.35">
      <c r="A6" s="195" t="s">
        <v>176</v>
      </c>
      <c r="B6" s="196"/>
      <c r="C6" s="134" t="s">
        <v>196</v>
      </c>
      <c r="D6" s="176"/>
      <c r="E6" s="176"/>
      <c r="F6" s="179"/>
      <c r="G6" s="179"/>
      <c r="H6" s="176"/>
      <c r="I6" s="176"/>
      <c r="J6" s="139" t="s">
        <v>27</v>
      </c>
      <c r="K6" s="151" t="s">
        <v>21</v>
      </c>
      <c r="L6" s="42">
        <v>0.28599999999999998</v>
      </c>
      <c r="M6" s="26">
        <v>0.28999999999999998</v>
      </c>
      <c r="N6" s="14">
        <v>0.28599999999999998</v>
      </c>
      <c r="O6" s="14">
        <f t="shared" si="0"/>
        <v>0.28733333333333327</v>
      </c>
      <c r="P6" s="14">
        <f>($O$6-O6)/$O$6</f>
        <v>0</v>
      </c>
      <c r="Q6" s="14">
        <f>($O$6-O6)/$O$6</f>
        <v>0</v>
      </c>
      <c r="R6" s="14">
        <f>($O$6-O6)/$O$6</f>
        <v>0</v>
      </c>
      <c r="S6" s="14">
        <f t="shared" si="1"/>
        <v>0</v>
      </c>
      <c r="T6" s="36">
        <f t="shared" ref="T6:T7" si="2">MAX(P6:R6)-S6</f>
        <v>0</v>
      </c>
      <c r="U6" s="38">
        <f t="shared" ref="U6:U7" si="3">S6-MIN(P6:R6)</f>
        <v>0</v>
      </c>
      <c r="V6" s="42">
        <v>10.550999999999998</v>
      </c>
      <c r="W6" s="26">
        <v>10.694999999999999</v>
      </c>
      <c r="X6" s="26">
        <v>10.590999999999996</v>
      </c>
      <c r="Y6" s="74">
        <f t="shared" ref="Y6:Y69" si="4">AVERAGE(V6:X6)</f>
        <v>10.61233333333333</v>
      </c>
      <c r="Z6" s="14">
        <f>($Y$6-Y6)/$Y$6</f>
        <v>0</v>
      </c>
      <c r="AA6" s="14">
        <f>($Y$6-Y6)/$Y$6</f>
        <v>0</v>
      </c>
      <c r="AB6" s="14">
        <f>($Y$6-Y6)/$Y$6</f>
        <v>0</v>
      </c>
      <c r="AC6" s="26">
        <f>AVERAGE(Z6:AB6)</f>
        <v>0</v>
      </c>
      <c r="AD6" s="36">
        <f>MAX(Z6:AB6)-AC6</f>
        <v>0</v>
      </c>
      <c r="AE6" s="36">
        <f>AC6-MIN(Z6:AB6)</f>
        <v>0</v>
      </c>
    </row>
    <row r="7" spans="1:31" x14ac:dyDescent="0.35">
      <c r="A7" s="195" t="s">
        <v>177</v>
      </c>
      <c r="B7" s="196"/>
      <c r="C7" s="134" t="s">
        <v>196</v>
      </c>
      <c r="D7" s="176"/>
      <c r="E7" s="176"/>
      <c r="F7" s="179"/>
      <c r="G7" s="179"/>
      <c r="H7" s="176"/>
      <c r="I7" s="176"/>
      <c r="J7" s="139" t="s">
        <v>28</v>
      </c>
      <c r="K7" s="151" t="s">
        <v>22</v>
      </c>
      <c r="L7" s="42">
        <v>0.34599999999999997</v>
      </c>
      <c r="M7" s="26">
        <v>0.34899999999999998</v>
      </c>
      <c r="N7" s="14">
        <v>0.34499999999999997</v>
      </c>
      <c r="O7" s="14">
        <f t="shared" si="0"/>
        <v>0.34666666666666668</v>
      </c>
      <c r="P7" s="14">
        <f>($O$7-O7)/$O$7</f>
        <v>0</v>
      </c>
      <c r="Q7" s="14">
        <f>($O$7-O7)/$O$7</f>
        <v>0</v>
      </c>
      <c r="R7" s="14">
        <f>($O$7-O7)/$O$7</f>
        <v>0</v>
      </c>
      <c r="S7" s="14">
        <f t="shared" si="1"/>
        <v>0</v>
      </c>
      <c r="T7" s="36">
        <f t="shared" si="2"/>
        <v>0</v>
      </c>
      <c r="U7" s="38">
        <f t="shared" si="3"/>
        <v>0</v>
      </c>
      <c r="V7" s="42">
        <v>13.018000000000002</v>
      </c>
      <c r="W7" s="26">
        <v>13.148</v>
      </c>
      <c r="X7" s="26">
        <v>13.086</v>
      </c>
      <c r="Y7" s="74">
        <f t="shared" si="4"/>
        <v>13.084000000000001</v>
      </c>
      <c r="Z7" s="14">
        <f>($Y$7-Y7)/$Y$7</f>
        <v>0</v>
      </c>
      <c r="AA7" s="14">
        <f>($Y$7-Y7)/$Y$7</f>
        <v>0</v>
      </c>
      <c r="AB7" s="14">
        <f>($Y$7-Y7)/$Y$7</f>
        <v>0</v>
      </c>
      <c r="AC7" s="26">
        <f>AVERAGE(Z7:AB7)</f>
        <v>0</v>
      </c>
      <c r="AD7" s="36">
        <f>MAX(Z7:AB7)-AC7</f>
        <v>0</v>
      </c>
      <c r="AE7" s="36">
        <f>AC7-MIN(Z7:AB7)</f>
        <v>0</v>
      </c>
    </row>
    <row r="8" spans="1:31" s="60" customFormat="1" x14ac:dyDescent="0.35">
      <c r="A8" s="61"/>
      <c r="B8" s="62"/>
      <c r="C8" s="62"/>
      <c r="D8" s="62"/>
      <c r="E8" s="62"/>
      <c r="F8" s="62"/>
      <c r="G8" s="62"/>
      <c r="H8" s="62"/>
      <c r="I8" s="62"/>
      <c r="J8" s="62"/>
      <c r="K8" s="150"/>
      <c r="L8" s="77"/>
      <c r="M8" s="77"/>
      <c r="N8" s="77"/>
      <c r="O8" s="77"/>
      <c r="P8" s="77"/>
      <c r="Q8" s="77"/>
      <c r="R8" s="77"/>
      <c r="S8" s="77"/>
      <c r="T8" s="77"/>
      <c r="U8" s="89"/>
      <c r="V8" s="77"/>
      <c r="W8" s="77"/>
      <c r="X8" s="77"/>
      <c r="Y8" s="77"/>
      <c r="Z8" s="77"/>
      <c r="AA8" s="77"/>
      <c r="AB8" s="77"/>
      <c r="AC8" s="77"/>
      <c r="AD8" s="77"/>
      <c r="AE8" s="85"/>
    </row>
    <row r="9" spans="1:31" x14ac:dyDescent="0.35">
      <c r="A9" s="131" t="s">
        <v>29</v>
      </c>
      <c r="B9" s="25" t="s">
        <v>196</v>
      </c>
      <c r="C9" s="25" t="s">
        <v>196</v>
      </c>
      <c r="D9" s="171" t="s">
        <v>23</v>
      </c>
      <c r="E9" s="171"/>
      <c r="F9" s="171" t="s">
        <v>10</v>
      </c>
      <c r="G9" s="171" t="s">
        <v>9</v>
      </c>
      <c r="H9" s="171" t="s">
        <v>1</v>
      </c>
      <c r="I9" s="172" t="s">
        <v>2</v>
      </c>
      <c r="J9" s="134" t="s">
        <v>26</v>
      </c>
      <c r="K9" s="152" t="s">
        <v>20</v>
      </c>
      <c r="L9" s="146">
        <v>8.5999999999999993E-2</v>
      </c>
      <c r="M9" s="11">
        <v>8.5000000000000006E-2</v>
      </c>
      <c r="N9" s="13">
        <v>8.2000000000000003E-2</v>
      </c>
      <c r="O9" s="13">
        <f t="shared" si="0"/>
        <v>8.433333333333333E-2</v>
      </c>
      <c r="P9" s="13">
        <f>($O$5-L9)/$O$5</f>
        <v>0.19122257053291544</v>
      </c>
      <c r="Q9" s="13">
        <f>($O$5-M9)/$O$5</f>
        <v>0.20062695924764887</v>
      </c>
      <c r="R9" s="13">
        <f t="shared" ref="R9" si="5">($O$5-N9)/$O$5</f>
        <v>0.2288401253918495</v>
      </c>
      <c r="S9" s="12">
        <f>AVERAGE(P9:R9)</f>
        <v>0.20689655172413793</v>
      </c>
      <c r="T9" s="37">
        <f t="shared" ref="T9:T71" si="6">MAX(P9:R9)-S9</f>
        <v>2.1943573667711574E-2</v>
      </c>
      <c r="U9" s="39">
        <f t="shared" ref="U9:U71" si="7">S9-MIN(P9:R9)</f>
        <v>1.5673981191222486E-2</v>
      </c>
      <c r="V9" s="32">
        <v>2.6119999999999992</v>
      </c>
      <c r="W9" s="13">
        <v>2.589</v>
      </c>
      <c r="X9" s="13">
        <v>2.4790000000000001</v>
      </c>
      <c r="Y9" s="78">
        <f t="shared" si="4"/>
        <v>2.5599999999999996</v>
      </c>
      <c r="Z9" s="13">
        <f>($Y$5-V9)/$Y$5</f>
        <v>0.34716320919770083</v>
      </c>
      <c r="AA9" s="13">
        <f>($Y$5-W9)/$Y$5</f>
        <v>0.35291177205698582</v>
      </c>
      <c r="AB9" s="13">
        <f>($Y$5-X9)/$Y$5</f>
        <v>0.3804048987753062</v>
      </c>
      <c r="AC9" s="10">
        <f>AVERAGE(Z9:AB9)</f>
        <v>0.36015996000999762</v>
      </c>
      <c r="AD9" s="37">
        <f>MAX(Z9:AB9)-AC9</f>
        <v>2.0244938765308584E-2</v>
      </c>
      <c r="AE9" s="37">
        <f>AC9-MIN(Z9:AB9)</f>
        <v>1.2996750812296787E-2</v>
      </c>
    </row>
    <row r="10" spans="1:31" x14ac:dyDescent="0.35">
      <c r="A10" s="131" t="s">
        <v>30</v>
      </c>
      <c r="B10" s="131" t="s">
        <v>196</v>
      </c>
      <c r="C10" s="131" t="s">
        <v>196</v>
      </c>
      <c r="D10" s="171"/>
      <c r="E10" s="171"/>
      <c r="F10" s="171"/>
      <c r="G10" s="171"/>
      <c r="H10" s="171"/>
      <c r="I10" s="172"/>
      <c r="J10" s="134" t="s">
        <v>27</v>
      </c>
      <c r="K10" s="152" t="s">
        <v>21</v>
      </c>
      <c r="L10" s="147">
        <v>0.126</v>
      </c>
      <c r="M10" s="10">
        <v>0.126</v>
      </c>
      <c r="N10" s="13">
        <v>0.125</v>
      </c>
      <c r="O10" s="13">
        <f t="shared" si="0"/>
        <v>0.12566666666666668</v>
      </c>
      <c r="P10" s="13">
        <f t="shared" ref="P10:R10" si="8">($O$6-L10)/$O$6</f>
        <v>0.56148491879350337</v>
      </c>
      <c r="Q10" s="13">
        <f t="shared" si="8"/>
        <v>0.56148491879350337</v>
      </c>
      <c r="R10" s="13">
        <f t="shared" si="8"/>
        <v>0.5649651972157772</v>
      </c>
      <c r="S10" s="12">
        <f t="shared" si="1"/>
        <v>0.56264501160092795</v>
      </c>
      <c r="T10" s="37">
        <f t="shared" si="6"/>
        <v>2.3201856148492572E-3</v>
      </c>
      <c r="U10" s="39">
        <f t="shared" si="7"/>
        <v>1.1600928074245731E-3</v>
      </c>
      <c r="V10" s="32">
        <v>4.7320000000000002</v>
      </c>
      <c r="W10" s="13">
        <v>4.7460000000000004</v>
      </c>
      <c r="X10" s="13">
        <v>4.702</v>
      </c>
      <c r="Y10" s="78">
        <f t="shared" si="4"/>
        <v>4.7266666666666675</v>
      </c>
      <c r="Z10" s="13">
        <f>($Y$6-V10)/$Y$6</f>
        <v>0.55410371580236817</v>
      </c>
      <c r="AA10" s="13">
        <f>($Y$6-W10)/$Y$6</f>
        <v>0.55278449602663549</v>
      </c>
      <c r="AB10" s="13">
        <f>($Y$6-X10)/$Y$6</f>
        <v>0.55693061532179522</v>
      </c>
      <c r="AC10" s="10">
        <f t="shared" ref="AC10:AC73" si="9">AVERAGE(Z10:AB10)</f>
        <v>0.55460627571693299</v>
      </c>
      <c r="AD10" s="37">
        <f>MAX(Z10:AB10)-AC10</f>
        <v>2.3243396048622245E-3</v>
      </c>
      <c r="AE10" s="37">
        <f>AC10-MIN(Z10:AB10)</f>
        <v>1.8217796902975092E-3</v>
      </c>
    </row>
    <row r="11" spans="1:31" x14ac:dyDescent="0.35">
      <c r="A11" s="131" t="s">
        <v>31</v>
      </c>
      <c r="B11" s="131" t="s">
        <v>196</v>
      </c>
      <c r="C11" s="131" t="s">
        <v>196</v>
      </c>
      <c r="D11" s="171"/>
      <c r="E11" s="171"/>
      <c r="F11" s="171"/>
      <c r="G11" s="171"/>
      <c r="H11" s="171"/>
      <c r="I11" s="172"/>
      <c r="J11" s="134" t="s">
        <v>28</v>
      </c>
      <c r="K11" s="152" t="s">
        <v>22</v>
      </c>
      <c r="L11" s="147">
        <v>0.218</v>
      </c>
      <c r="M11" s="10">
        <v>0.22500000000000001</v>
      </c>
      <c r="N11" s="13">
        <v>0.224</v>
      </c>
      <c r="O11" s="13">
        <f t="shared" si="0"/>
        <v>0.22233333333333336</v>
      </c>
      <c r="P11" s="13">
        <f t="shared" ref="P11:R11" si="10">($O$7-L11)/$O$7</f>
        <v>0.37115384615384617</v>
      </c>
      <c r="Q11" s="13">
        <f t="shared" si="10"/>
        <v>0.35096153846153849</v>
      </c>
      <c r="R11" s="13">
        <f t="shared" si="10"/>
        <v>0.35384615384615387</v>
      </c>
      <c r="S11" s="12">
        <f t="shared" si="1"/>
        <v>0.35865384615384621</v>
      </c>
      <c r="T11" s="37">
        <f t="shared" si="6"/>
        <v>1.2499999999999956E-2</v>
      </c>
      <c r="U11" s="39">
        <f t="shared" si="7"/>
        <v>7.6923076923077205E-3</v>
      </c>
      <c r="V11" s="32">
        <v>8.6710000000000012</v>
      </c>
      <c r="W11" s="13">
        <v>8.9819999999999993</v>
      </c>
      <c r="X11" s="13">
        <v>8.9459999999999997</v>
      </c>
      <c r="Y11" s="78">
        <f t="shared" si="4"/>
        <v>8.8663333333333316</v>
      </c>
      <c r="Z11" s="13">
        <f>($Y$7-V11)/$Y$7</f>
        <v>0.33728217670437172</v>
      </c>
      <c r="AA11" s="13">
        <f>($Y$7-W11)/$Y$7</f>
        <v>0.31351268725160514</v>
      </c>
      <c r="AB11" s="13">
        <f>($Y$7-X11)/$Y$7</f>
        <v>0.31626413940690928</v>
      </c>
      <c r="AC11" s="10">
        <f t="shared" si="9"/>
        <v>0.32235300112096205</v>
      </c>
      <c r="AD11" s="37">
        <f>MAX(Z11:AB11)-AC11</f>
        <v>1.4929175583409671E-2</v>
      </c>
      <c r="AE11" s="37">
        <f>AC11-MIN(Z11:AB11)</f>
        <v>8.8403138693569083E-3</v>
      </c>
    </row>
    <row r="12" spans="1:31" s="60" customFormat="1" x14ac:dyDescent="0.35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150"/>
      <c r="L12" s="77"/>
      <c r="M12" s="77"/>
      <c r="N12" s="77"/>
      <c r="O12" s="77"/>
      <c r="P12" s="77"/>
      <c r="Q12" s="77"/>
      <c r="R12" s="77"/>
      <c r="S12" s="77">
        <f>AVERAGE(S9,S13,S17)</f>
        <v>0.24346917450365732</v>
      </c>
      <c r="T12" s="77"/>
      <c r="U12" s="89"/>
      <c r="V12" s="77"/>
      <c r="W12" s="77"/>
      <c r="X12" s="77"/>
      <c r="Y12" s="77"/>
      <c r="Z12" s="77"/>
      <c r="AA12" s="77"/>
      <c r="AB12" s="77"/>
      <c r="AC12" s="10"/>
      <c r="AD12" s="77"/>
      <c r="AE12" s="85"/>
    </row>
    <row r="13" spans="1:31" ht="14.25" customHeight="1" x14ac:dyDescent="0.35">
      <c r="A13" s="131" t="s">
        <v>42</v>
      </c>
      <c r="B13" s="131" t="s">
        <v>196</v>
      </c>
      <c r="C13" s="131" t="s">
        <v>196</v>
      </c>
      <c r="D13" s="171" t="s">
        <v>23</v>
      </c>
      <c r="E13" s="171"/>
      <c r="F13" s="171" t="s">
        <v>10</v>
      </c>
      <c r="G13" s="171" t="s">
        <v>9</v>
      </c>
      <c r="H13" s="171" t="s">
        <v>7</v>
      </c>
      <c r="I13" s="172" t="s">
        <v>8</v>
      </c>
      <c r="J13" s="135" t="s">
        <v>26</v>
      </c>
      <c r="K13" s="153" t="s">
        <v>20</v>
      </c>
      <c r="L13" s="146">
        <v>8.3000000000000004E-2</v>
      </c>
      <c r="M13" s="11">
        <v>0.09</v>
      </c>
      <c r="N13" s="13">
        <v>7.5999999999999998E-2</v>
      </c>
      <c r="O13" s="13">
        <f t="shared" si="0"/>
        <v>8.3000000000000004E-2</v>
      </c>
      <c r="P13" s="13">
        <f t="shared" ref="P13:R13" si="11">($O$5-L13)/$O$5</f>
        <v>0.21943573667711597</v>
      </c>
      <c r="Q13" s="13">
        <f t="shared" si="11"/>
        <v>0.15360501567398124</v>
      </c>
      <c r="R13" s="13">
        <f t="shared" si="11"/>
        <v>0.28526645768025083</v>
      </c>
      <c r="S13" s="12">
        <f t="shared" si="1"/>
        <v>0.21943573667711602</v>
      </c>
      <c r="T13" s="37">
        <f t="shared" si="6"/>
        <v>6.5830721003134807E-2</v>
      </c>
      <c r="U13" s="39">
        <f t="shared" si="7"/>
        <v>6.5830721003134779E-2</v>
      </c>
      <c r="V13" s="32">
        <v>2.5869999999999993</v>
      </c>
      <c r="W13" s="13">
        <v>2.9820000000000011</v>
      </c>
      <c r="X13" s="13">
        <v>2.2660000000000009</v>
      </c>
      <c r="Y13" s="78">
        <f t="shared" si="4"/>
        <v>2.6116666666666672</v>
      </c>
      <c r="Z13" s="13">
        <f>($Y$5-V13)/$Y$5</f>
        <v>0.3534116470882282</v>
      </c>
      <c r="AA13" s="13">
        <f>($Y$5-W13)/$Y$5</f>
        <v>0.25468632841789529</v>
      </c>
      <c r="AB13" s="13">
        <f>($Y$5-X13)/$Y$5</f>
        <v>0.43364158960259919</v>
      </c>
      <c r="AC13" s="10">
        <f t="shared" si="9"/>
        <v>0.34724652170290754</v>
      </c>
      <c r="AD13" s="37">
        <f>MAX(Z13:AB13)-AC13</f>
        <v>8.6395067899691647E-2</v>
      </c>
      <c r="AE13" s="37">
        <f>AC13-MIN(Z13:AB13)</f>
        <v>9.2560193285012249E-2</v>
      </c>
    </row>
    <row r="14" spans="1:31" x14ac:dyDescent="0.35">
      <c r="A14" s="131" t="s">
        <v>43</v>
      </c>
      <c r="B14" s="131" t="s">
        <v>196</v>
      </c>
      <c r="C14" s="131" t="s">
        <v>196</v>
      </c>
      <c r="D14" s="171"/>
      <c r="E14" s="171"/>
      <c r="F14" s="171"/>
      <c r="G14" s="171"/>
      <c r="H14" s="171"/>
      <c r="I14" s="172"/>
      <c r="J14" s="135" t="s">
        <v>27</v>
      </c>
      <c r="K14" s="153" t="s">
        <v>21</v>
      </c>
      <c r="L14" s="147">
        <v>0.14000000000000001</v>
      </c>
      <c r="M14" s="10">
        <v>0.13900000000000001</v>
      </c>
      <c r="N14" s="13">
        <v>0.13900000000000001</v>
      </c>
      <c r="O14" s="13">
        <f>AVERAGE(L14:N14)</f>
        <v>0.13933333333333334</v>
      </c>
      <c r="P14" s="13">
        <f>($O$6-L14)/$O$6</f>
        <v>0.51276102088167042</v>
      </c>
      <c r="Q14" s="13">
        <f>($O$6-M14)/$O$6</f>
        <v>0.51624129930394413</v>
      </c>
      <c r="R14" s="13">
        <f>($O$6-N14)/$O$6</f>
        <v>0.51624129930394413</v>
      </c>
      <c r="S14" s="12">
        <f t="shared" si="1"/>
        <v>0.51508120649651967</v>
      </c>
      <c r="T14" s="37">
        <f t="shared" si="6"/>
        <v>1.1600928074244621E-3</v>
      </c>
      <c r="U14" s="39">
        <f t="shared" si="7"/>
        <v>2.3201856148492572E-3</v>
      </c>
      <c r="V14" s="32">
        <v>4.9449999999999994</v>
      </c>
      <c r="W14" s="13">
        <v>4.8569999999999993</v>
      </c>
      <c r="X14" s="13">
        <v>4.9360000000000008</v>
      </c>
      <c r="Y14" s="78">
        <f t="shared" si="4"/>
        <v>4.9126666666666665</v>
      </c>
      <c r="Z14" s="13">
        <f>($Y$6-V14)/$Y$6</f>
        <v>0.53403272921443601</v>
      </c>
      <c r="AA14" s="13">
        <f>($Y$6-W14)/$Y$6</f>
        <v>0.54232496780475536</v>
      </c>
      <c r="AB14" s="13">
        <f>($Y$6-X14)/$Y$6</f>
        <v>0.53488079907026398</v>
      </c>
      <c r="AC14" s="10">
        <f t="shared" si="9"/>
        <v>0.53707949869648519</v>
      </c>
      <c r="AD14" s="37">
        <f>MAX(Z14:AB14)-AC14</f>
        <v>5.2454691082701732E-3</v>
      </c>
      <c r="AE14" s="37">
        <f>AC14-MIN(Z14:AB14)</f>
        <v>3.0467694820491831E-3</v>
      </c>
    </row>
    <row r="15" spans="1:31" x14ac:dyDescent="0.35">
      <c r="A15" s="131" t="s">
        <v>44</v>
      </c>
      <c r="B15" s="131" t="s">
        <v>196</v>
      </c>
      <c r="C15" s="131" t="s">
        <v>196</v>
      </c>
      <c r="D15" s="171"/>
      <c r="E15" s="171"/>
      <c r="F15" s="171"/>
      <c r="G15" s="171"/>
      <c r="H15" s="171"/>
      <c r="I15" s="172"/>
      <c r="J15" s="135" t="s">
        <v>28</v>
      </c>
      <c r="K15" s="153" t="s">
        <v>22</v>
      </c>
      <c r="L15" s="147">
        <v>0.26800000000000002</v>
      </c>
      <c r="M15" s="10">
        <v>0.25900000000000001</v>
      </c>
      <c r="N15" s="13">
        <v>0.26300000000000001</v>
      </c>
      <c r="O15" s="13">
        <f t="shared" si="0"/>
        <v>0.26333333333333336</v>
      </c>
      <c r="P15" s="13">
        <f t="shared" ref="P15:R15" si="12">($O$7-L15)/$O$7</f>
        <v>0.22692307692307689</v>
      </c>
      <c r="Q15" s="13">
        <f t="shared" si="12"/>
        <v>0.25288461538461537</v>
      </c>
      <c r="R15" s="13">
        <f t="shared" si="12"/>
        <v>0.24134615384615385</v>
      </c>
      <c r="S15" s="12">
        <f t="shared" si="1"/>
        <v>0.24038461538461539</v>
      </c>
      <c r="T15" s="37">
        <f t="shared" si="6"/>
        <v>1.2499999999999983E-2</v>
      </c>
      <c r="U15" s="39">
        <f t="shared" si="7"/>
        <v>1.3461538461538497E-2</v>
      </c>
      <c r="V15" s="32">
        <v>9.7539999999999978</v>
      </c>
      <c r="W15" s="13">
        <v>9.4330000000000034</v>
      </c>
      <c r="X15" s="13">
        <v>9.6010000000000026</v>
      </c>
      <c r="Y15" s="78">
        <f t="shared" si="4"/>
        <v>9.5960000000000019</v>
      </c>
      <c r="Z15" s="13">
        <f>($Y$7-V15)/$Y$7</f>
        <v>0.25450932436563767</v>
      </c>
      <c r="AA15" s="13">
        <f>($Y$7-W15)/$Y$7</f>
        <v>0.27904310608376626</v>
      </c>
      <c r="AB15" s="13">
        <f>($Y$7-X15)/$Y$7</f>
        <v>0.26620299602568009</v>
      </c>
      <c r="AC15" s="10">
        <f t="shared" si="9"/>
        <v>0.26658514215836132</v>
      </c>
      <c r="AD15" s="37">
        <f>MAX(Z15:AB15)-AC15</f>
        <v>1.2457963925404936E-2</v>
      </c>
      <c r="AE15" s="37">
        <f>AC15-MIN(Z15:AB15)</f>
        <v>1.2075817792723653E-2</v>
      </c>
    </row>
    <row r="16" spans="1:31" s="60" customFormat="1" x14ac:dyDescent="0.35">
      <c r="A16" s="61"/>
      <c r="B16" s="62"/>
      <c r="C16" s="62"/>
      <c r="D16" s="62"/>
      <c r="E16" s="62"/>
      <c r="F16" s="62"/>
      <c r="G16" s="62"/>
      <c r="H16" s="62"/>
      <c r="I16" s="62"/>
      <c r="J16" s="62"/>
      <c r="K16" s="150"/>
      <c r="L16" s="77"/>
      <c r="M16" s="77"/>
      <c r="N16" s="77"/>
      <c r="O16" s="77"/>
      <c r="P16" s="77"/>
      <c r="Q16" s="77"/>
      <c r="R16" s="77"/>
      <c r="S16" s="77">
        <f>AVERAGE(S10,S14,S18)</f>
        <v>0.52126836813611754</v>
      </c>
      <c r="T16" s="77"/>
      <c r="U16" s="89"/>
      <c r="V16" s="77"/>
      <c r="W16" s="77"/>
      <c r="X16" s="77"/>
      <c r="Y16" s="77"/>
      <c r="Z16" s="77"/>
      <c r="AA16" s="77"/>
      <c r="AB16" s="77"/>
      <c r="AC16" s="10"/>
      <c r="AD16" s="77"/>
      <c r="AE16" s="85"/>
    </row>
    <row r="17" spans="1:31" ht="14.25" customHeight="1" x14ac:dyDescent="0.35">
      <c r="A17" s="131" t="s">
        <v>54</v>
      </c>
      <c r="B17" s="131" t="s">
        <v>196</v>
      </c>
      <c r="C17" s="131" t="s">
        <v>196</v>
      </c>
      <c r="D17" s="171" t="s">
        <v>23</v>
      </c>
      <c r="E17" s="171"/>
      <c r="F17" s="171" t="s">
        <v>10</v>
      </c>
      <c r="G17" s="171" t="s">
        <v>9</v>
      </c>
      <c r="H17" s="171" t="s">
        <v>14</v>
      </c>
      <c r="I17" s="172" t="s">
        <v>18</v>
      </c>
      <c r="J17" s="135" t="s">
        <v>26</v>
      </c>
      <c r="K17" s="153" t="s">
        <v>20</v>
      </c>
      <c r="L17" s="146">
        <v>7.1999999999999995E-2</v>
      </c>
      <c r="M17" s="11">
        <v>7.8E-2</v>
      </c>
      <c r="N17" s="13">
        <v>7.1999999999999995E-2</v>
      </c>
      <c r="O17" s="13">
        <f t="shared" si="0"/>
        <v>7.3999999999999996E-2</v>
      </c>
      <c r="P17" s="13">
        <f t="shared" ref="P17:R17" si="13">($O$5-L17)/$O$5</f>
        <v>0.32288401253918503</v>
      </c>
      <c r="Q17" s="13">
        <f t="shared" si="13"/>
        <v>0.2664576802507837</v>
      </c>
      <c r="R17" s="13">
        <f t="shared" si="13"/>
        <v>0.32288401253918503</v>
      </c>
      <c r="S17" s="12">
        <f t="shared" si="1"/>
        <v>0.30407523510971796</v>
      </c>
      <c r="T17" s="37">
        <f t="shared" si="6"/>
        <v>1.8808777429467072E-2</v>
      </c>
      <c r="U17" s="39">
        <f t="shared" si="7"/>
        <v>3.7617554858934255E-2</v>
      </c>
      <c r="V17" s="32">
        <v>2.2879999999999994</v>
      </c>
      <c r="W17" s="13">
        <v>2.5409999999999999</v>
      </c>
      <c r="X17" s="13">
        <v>2.3499999999999996</v>
      </c>
      <c r="Y17" s="78">
        <f t="shared" si="4"/>
        <v>2.3929999999999993</v>
      </c>
      <c r="Z17" s="13">
        <f>($Y$5-V17)/$Y$5</f>
        <v>0.4281429642589355</v>
      </c>
      <c r="AA17" s="13">
        <f>($Y$5-W17)/$Y$5</f>
        <v>0.3649087728067984</v>
      </c>
      <c r="AB17" s="13">
        <f>($Y$5-X17)/$Y$5</f>
        <v>0.41264683829042753</v>
      </c>
      <c r="AC17" s="10">
        <f t="shared" si="9"/>
        <v>0.40189952511872051</v>
      </c>
      <c r="AD17" s="37">
        <f>MAX(Z17:AB17)-AC17</f>
        <v>2.6243439140214986E-2</v>
      </c>
      <c r="AE17" s="37">
        <f t="shared" ref="AE17:AE79" si="14">AC17-MIN(Z17:AB17)</f>
        <v>3.6990752311922115E-2</v>
      </c>
    </row>
    <row r="18" spans="1:31" x14ac:dyDescent="0.35">
      <c r="A18" s="131" t="s">
        <v>55</v>
      </c>
      <c r="B18" s="131" t="s">
        <v>196</v>
      </c>
      <c r="C18" s="131" t="s">
        <v>196</v>
      </c>
      <c r="D18" s="171"/>
      <c r="E18" s="171"/>
      <c r="F18" s="171"/>
      <c r="G18" s="171"/>
      <c r="H18" s="171"/>
      <c r="I18" s="172"/>
      <c r="J18" s="135" t="s">
        <v>27</v>
      </c>
      <c r="K18" s="153" t="s">
        <v>21</v>
      </c>
      <c r="L18" s="147">
        <v>0.152</v>
      </c>
      <c r="M18" s="10">
        <v>0.14499999999999999</v>
      </c>
      <c r="N18" s="13">
        <v>0.14599999999999999</v>
      </c>
      <c r="O18" s="13">
        <f t="shared" si="0"/>
        <v>0.14766666666666664</v>
      </c>
      <c r="P18" s="13">
        <f t="shared" ref="P18:R18" si="15">($O$6-L18)/$O$6</f>
        <v>0.47099767981438506</v>
      </c>
      <c r="Q18" s="13">
        <f t="shared" si="15"/>
        <v>0.49535962877030154</v>
      </c>
      <c r="R18" s="13">
        <f t="shared" si="15"/>
        <v>0.49187935034802777</v>
      </c>
      <c r="S18" s="12">
        <f t="shared" si="1"/>
        <v>0.48607888631090485</v>
      </c>
      <c r="T18" s="37">
        <f t="shared" si="6"/>
        <v>9.2807424593966958E-3</v>
      </c>
      <c r="U18" s="39">
        <f t="shared" si="7"/>
        <v>1.5081206496519783E-2</v>
      </c>
      <c r="V18" s="32">
        <v>5.134999999999998</v>
      </c>
      <c r="W18" s="13">
        <v>4.919999999999999</v>
      </c>
      <c r="X18" s="13">
        <v>5.0059999999999985</v>
      </c>
      <c r="Y18" s="78">
        <f t="shared" si="4"/>
        <v>5.0203333333333315</v>
      </c>
      <c r="Z18" s="13">
        <f>($Y$6-V18)/$Y$6</f>
        <v>0.51612903225806461</v>
      </c>
      <c r="AA18" s="13">
        <f>($Y$6-W18)/$Y$6</f>
        <v>0.53638847881395857</v>
      </c>
      <c r="AB18" s="13">
        <f>($Y$6-X18)/$Y$6</f>
        <v>0.52828470019160101</v>
      </c>
      <c r="AC18" s="10">
        <f t="shared" si="9"/>
        <v>0.5269340704212081</v>
      </c>
      <c r="AD18" s="37">
        <f t="shared" ref="AD18:AD81" si="16">MAX(Z18:AB18)-AC18</f>
        <v>9.4544083927504685E-3</v>
      </c>
      <c r="AE18" s="37">
        <f t="shared" si="14"/>
        <v>1.0805038163143488E-2</v>
      </c>
    </row>
    <row r="19" spans="1:31" x14ac:dyDescent="0.35">
      <c r="A19" s="131" t="s">
        <v>56</v>
      </c>
      <c r="B19" s="131" t="s">
        <v>196</v>
      </c>
      <c r="C19" s="131" t="s">
        <v>196</v>
      </c>
      <c r="D19" s="171"/>
      <c r="E19" s="171"/>
      <c r="F19" s="171"/>
      <c r="G19" s="171"/>
      <c r="H19" s="171"/>
      <c r="I19" s="172"/>
      <c r="J19" s="135" t="s">
        <v>28</v>
      </c>
      <c r="K19" s="153" t="s">
        <v>22</v>
      </c>
      <c r="L19" s="147">
        <v>0.27900000000000003</v>
      </c>
      <c r="M19" s="10">
        <v>0.28199999999999997</v>
      </c>
      <c r="N19" s="13">
        <v>0.28499999999999998</v>
      </c>
      <c r="O19" s="13">
        <f t="shared" si="0"/>
        <v>0.28199999999999997</v>
      </c>
      <c r="P19" s="13">
        <f t="shared" ref="P19:R19" si="17">($O$7-L19)/$O$7</f>
        <v>0.19519230769230764</v>
      </c>
      <c r="Q19" s="13">
        <f t="shared" si="17"/>
        <v>0.18653846153846165</v>
      </c>
      <c r="R19" s="13">
        <f t="shared" si="17"/>
        <v>0.17788461538461547</v>
      </c>
      <c r="S19" s="12">
        <f t="shared" si="1"/>
        <v>0.18653846153846163</v>
      </c>
      <c r="T19" s="37">
        <f t="shared" si="6"/>
        <v>8.6538461538460121E-3</v>
      </c>
      <c r="U19" s="39">
        <f t="shared" si="7"/>
        <v>8.6538461538461509E-3</v>
      </c>
      <c r="V19" s="32">
        <v>9.6590000000000025</v>
      </c>
      <c r="W19" s="13">
        <v>9.7110000000000021</v>
      </c>
      <c r="X19" s="13">
        <v>9.8800000000000026</v>
      </c>
      <c r="Y19" s="78">
        <f t="shared" si="4"/>
        <v>9.7500000000000018</v>
      </c>
      <c r="Z19" s="13">
        <f>($Y$7-V19)/$Y$7</f>
        <v>0.26177010088657893</v>
      </c>
      <c r="AA19" s="13">
        <f>($Y$7-W19)/$Y$7</f>
        <v>0.2577957811066951</v>
      </c>
      <c r="AB19" s="13">
        <f>($Y$7-X19)/$Y$7</f>
        <v>0.24487924182207266</v>
      </c>
      <c r="AC19" s="10">
        <f t="shared" si="9"/>
        <v>0.25481504127178223</v>
      </c>
      <c r="AD19" s="37">
        <f t="shared" si="16"/>
        <v>6.9550596147966992E-3</v>
      </c>
      <c r="AE19" s="37">
        <f t="shared" si="14"/>
        <v>9.9357994497095703E-3</v>
      </c>
    </row>
    <row r="20" spans="1:31" s="60" customFormat="1" x14ac:dyDescent="0.35">
      <c r="A20" s="61"/>
      <c r="B20" s="62"/>
      <c r="C20" s="62"/>
      <c r="D20" s="62"/>
      <c r="E20" s="62"/>
      <c r="F20" s="62"/>
      <c r="G20" s="62"/>
      <c r="H20" s="62"/>
      <c r="I20" s="62"/>
      <c r="J20" s="62"/>
      <c r="K20" s="150"/>
      <c r="L20" s="77"/>
      <c r="M20" s="77"/>
      <c r="N20" s="77"/>
      <c r="O20" s="77"/>
      <c r="P20" s="77"/>
      <c r="Q20" s="77"/>
      <c r="R20" s="77"/>
      <c r="S20" s="77">
        <f>AVERAGE(S11,S15,S19)</f>
        <v>0.26185897435897443</v>
      </c>
      <c r="T20" s="77"/>
      <c r="U20" s="89"/>
      <c r="V20" s="77"/>
      <c r="W20" s="77"/>
      <c r="X20" s="77"/>
      <c r="Y20" s="77"/>
      <c r="Z20" s="77"/>
      <c r="AA20" s="77"/>
      <c r="AB20" s="77"/>
      <c r="AC20" s="10"/>
      <c r="AD20" s="77"/>
      <c r="AE20" s="85"/>
    </row>
    <row r="21" spans="1:31" x14ac:dyDescent="0.35">
      <c r="A21" s="25" t="s">
        <v>32</v>
      </c>
      <c r="B21" s="131" t="s">
        <v>196</v>
      </c>
      <c r="C21" s="131" t="s">
        <v>196</v>
      </c>
      <c r="D21" s="171" t="s">
        <v>23</v>
      </c>
      <c r="E21" s="171"/>
      <c r="F21" s="171" t="s">
        <v>10</v>
      </c>
      <c r="G21" s="171" t="s">
        <v>9</v>
      </c>
      <c r="H21" s="171" t="s">
        <v>3</v>
      </c>
      <c r="I21" s="172" t="s">
        <v>2</v>
      </c>
      <c r="J21" s="134" t="s">
        <v>26</v>
      </c>
      <c r="K21" s="152" t="s">
        <v>20</v>
      </c>
      <c r="L21" s="146">
        <v>7.1999999999999995E-2</v>
      </c>
      <c r="M21" s="11">
        <v>7.8E-2</v>
      </c>
      <c r="N21" s="13">
        <v>7.5999999999999998E-2</v>
      </c>
      <c r="O21" s="13">
        <f t="shared" si="0"/>
        <v>7.5333333333333322E-2</v>
      </c>
      <c r="P21" s="13">
        <f t="shared" ref="P21:R21" si="18">($O$5-L21)/$O$5</f>
        <v>0.32288401253918503</v>
      </c>
      <c r="Q21" s="13">
        <f t="shared" si="18"/>
        <v>0.2664576802507837</v>
      </c>
      <c r="R21" s="13">
        <f t="shared" si="18"/>
        <v>0.28526645768025083</v>
      </c>
      <c r="S21" s="12">
        <f t="shared" si="1"/>
        <v>0.29153605015673983</v>
      </c>
      <c r="T21" s="37">
        <f t="shared" si="6"/>
        <v>3.1347962382445194E-2</v>
      </c>
      <c r="U21" s="39">
        <f t="shared" si="7"/>
        <v>2.5078369905956133E-2</v>
      </c>
      <c r="V21" s="32">
        <v>2.2349999999999999</v>
      </c>
      <c r="W21" s="13">
        <v>2.57</v>
      </c>
      <c r="X21" s="13">
        <v>2.516</v>
      </c>
      <c r="Y21" s="78">
        <f t="shared" si="4"/>
        <v>2.4403333333333332</v>
      </c>
      <c r="Z21" s="13">
        <f>($Y$5-V21)/$Y$5</f>
        <v>0.44138965258685336</v>
      </c>
      <c r="AA21" s="13">
        <f>($Y$5-W21)/$Y$5</f>
        <v>0.35766058485378666</v>
      </c>
      <c r="AB21" s="13">
        <f>($Y$5-X21)/$Y$5</f>
        <v>0.37115721069732571</v>
      </c>
      <c r="AC21" s="10">
        <f t="shared" si="9"/>
        <v>0.39006914937932197</v>
      </c>
      <c r="AD21" s="37">
        <f t="shared" si="16"/>
        <v>5.1320503207531398E-2</v>
      </c>
      <c r="AE21" s="37">
        <f t="shared" si="14"/>
        <v>3.2408564525535311E-2</v>
      </c>
    </row>
    <row r="22" spans="1:31" x14ac:dyDescent="0.35">
      <c r="A22" s="131" t="s">
        <v>33</v>
      </c>
      <c r="B22" s="131" t="s">
        <v>196</v>
      </c>
      <c r="C22" s="131" t="s">
        <v>196</v>
      </c>
      <c r="D22" s="171"/>
      <c r="E22" s="171"/>
      <c r="F22" s="171"/>
      <c r="G22" s="171"/>
      <c r="H22" s="171"/>
      <c r="I22" s="172"/>
      <c r="J22" s="134" t="s">
        <v>27</v>
      </c>
      <c r="K22" s="152" t="s">
        <v>21</v>
      </c>
      <c r="L22" s="147">
        <v>0.12</v>
      </c>
      <c r="M22" s="10">
        <v>0.114</v>
      </c>
      <c r="N22" s="13">
        <v>0.111</v>
      </c>
      <c r="O22" s="13">
        <f t="shared" si="0"/>
        <v>0.11499999999999999</v>
      </c>
      <c r="P22" s="13">
        <f t="shared" ref="P22:R22" si="19">($O$6-L22)/$O$6</f>
        <v>0.58236658932714613</v>
      </c>
      <c r="Q22" s="13">
        <f t="shared" si="19"/>
        <v>0.60324825986078878</v>
      </c>
      <c r="R22" s="13">
        <f t="shared" si="19"/>
        <v>0.61368909512761016</v>
      </c>
      <c r="S22" s="12">
        <f t="shared" si="1"/>
        <v>0.59976798143851495</v>
      </c>
      <c r="T22" s="37">
        <f t="shared" si="6"/>
        <v>1.392111368909521E-2</v>
      </c>
      <c r="U22" s="39">
        <f t="shared" si="7"/>
        <v>1.7401392111368819E-2</v>
      </c>
      <c r="V22" s="32">
        <v>5.0170000000000003</v>
      </c>
      <c r="W22" s="13">
        <v>4.58</v>
      </c>
      <c r="X22" s="13">
        <v>4.4990000000000006</v>
      </c>
      <c r="Y22" s="78">
        <f t="shared" si="4"/>
        <v>4.698666666666667</v>
      </c>
      <c r="Z22" s="13">
        <f>($Y$6-V22)/$Y$6</f>
        <v>0.52724817036781091</v>
      </c>
      <c r="AA22" s="13">
        <f>($Y$6-W22)/$Y$6</f>
        <v>0.56842667336746544</v>
      </c>
      <c r="AB22" s="13">
        <f>($Y$6-X22)/$Y$6</f>
        <v>0.57605930206991851</v>
      </c>
      <c r="AC22" s="10">
        <f t="shared" si="9"/>
        <v>0.55724471526839825</v>
      </c>
      <c r="AD22" s="37">
        <f t="shared" si="16"/>
        <v>1.8814586801520261E-2</v>
      </c>
      <c r="AE22" s="37">
        <f t="shared" si="14"/>
        <v>2.9996544900587341E-2</v>
      </c>
    </row>
    <row r="23" spans="1:31" x14ac:dyDescent="0.35">
      <c r="A23" s="131" t="s">
        <v>34</v>
      </c>
      <c r="B23" s="131" t="s">
        <v>196</v>
      </c>
      <c r="C23" s="131" t="s">
        <v>196</v>
      </c>
      <c r="D23" s="171"/>
      <c r="E23" s="171"/>
      <c r="F23" s="171"/>
      <c r="G23" s="171"/>
      <c r="H23" s="171"/>
      <c r="I23" s="172"/>
      <c r="J23" s="134" t="s">
        <v>28</v>
      </c>
      <c r="K23" s="152" t="s">
        <v>22</v>
      </c>
      <c r="L23" s="147">
        <v>0.246</v>
      </c>
      <c r="M23" s="10">
        <v>0.23899999999999999</v>
      </c>
      <c r="N23" s="13">
        <v>0.24099999999999999</v>
      </c>
      <c r="O23" s="13">
        <f t="shared" si="0"/>
        <v>0.24199999999999999</v>
      </c>
      <c r="P23" s="13">
        <f t="shared" ref="P23:R23" si="20">($O$7-L23)/$O$7</f>
        <v>0.29038461538461541</v>
      </c>
      <c r="Q23" s="13">
        <f t="shared" si="20"/>
        <v>0.31057692307692314</v>
      </c>
      <c r="R23" s="13">
        <f t="shared" si="20"/>
        <v>0.30480769230769234</v>
      </c>
      <c r="S23" s="12">
        <f t="shared" si="1"/>
        <v>0.30192307692307696</v>
      </c>
      <c r="T23" s="37">
        <f t="shared" si="6"/>
        <v>8.6538461538461786E-3</v>
      </c>
      <c r="U23" s="39">
        <f t="shared" si="7"/>
        <v>1.1538461538461553E-2</v>
      </c>
      <c r="V23" s="32">
        <v>9.6710000000000012</v>
      </c>
      <c r="W23" s="13">
        <v>9.2289999999999974</v>
      </c>
      <c r="X23" s="13">
        <v>9.2559999999999985</v>
      </c>
      <c r="Y23" s="78">
        <f t="shared" si="4"/>
        <v>9.3853333333333335</v>
      </c>
      <c r="Z23" s="13">
        <f>($Y$7-V23)/$Y$7</f>
        <v>0.2608529501681443</v>
      </c>
      <c r="AA23" s="13">
        <f>($Y$7-W23)/$Y$7</f>
        <v>0.29463466829715712</v>
      </c>
      <c r="AB23" s="13">
        <f>($Y$7-X23)/$Y$7</f>
        <v>0.29257107918067887</v>
      </c>
      <c r="AC23" s="10">
        <f t="shared" si="9"/>
        <v>0.2826862325486601</v>
      </c>
      <c r="AD23" s="37">
        <f t="shared" si="16"/>
        <v>1.1948435748497022E-2</v>
      </c>
      <c r="AE23" s="37">
        <f t="shared" si="14"/>
        <v>2.1833282380515795E-2</v>
      </c>
    </row>
    <row r="24" spans="1:31" s="60" customFormat="1" x14ac:dyDescent="0.35">
      <c r="A24" s="61"/>
      <c r="B24" s="62"/>
      <c r="C24" s="62"/>
      <c r="D24" s="62"/>
      <c r="E24" s="62"/>
      <c r="F24" s="62"/>
      <c r="G24" s="62"/>
      <c r="H24" s="62"/>
      <c r="I24" s="62"/>
      <c r="J24" s="62"/>
      <c r="K24" s="150"/>
      <c r="L24" s="77"/>
      <c r="M24" s="77"/>
      <c r="N24" s="77"/>
      <c r="O24" s="77"/>
      <c r="P24" s="77"/>
      <c r="Q24" s="77"/>
      <c r="R24" s="77"/>
      <c r="S24" s="77"/>
      <c r="T24" s="77"/>
      <c r="U24" s="89"/>
      <c r="V24" s="77"/>
      <c r="W24" s="77"/>
      <c r="X24" s="77"/>
      <c r="Y24" s="77"/>
      <c r="Z24" s="77"/>
      <c r="AA24" s="77"/>
      <c r="AB24" s="77"/>
      <c r="AC24" s="10"/>
      <c r="AD24" s="77"/>
      <c r="AE24" s="85"/>
    </row>
    <row r="25" spans="1:31" ht="14.25" customHeight="1" x14ac:dyDescent="0.35">
      <c r="A25" s="131" t="s">
        <v>47</v>
      </c>
      <c r="B25" s="131" t="s">
        <v>196</v>
      </c>
      <c r="C25" s="131" t="s">
        <v>196</v>
      </c>
      <c r="D25" s="171" t="s">
        <v>23</v>
      </c>
      <c r="E25" s="171"/>
      <c r="F25" s="171" t="s">
        <v>10</v>
      </c>
      <c r="G25" s="171" t="s">
        <v>9</v>
      </c>
      <c r="H25" s="171" t="s">
        <v>6</v>
      </c>
      <c r="I25" s="172" t="s">
        <v>8</v>
      </c>
      <c r="J25" s="135" t="s">
        <v>26</v>
      </c>
      <c r="K25" s="153" t="s">
        <v>20</v>
      </c>
      <c r="L25" s="146">
        <v>8.5000000000000006E-2</v>
      </c>
      <c r="M25" s="11">
        <v>8.1000000000000003E-2</v>
      </c>
      <c r="N25" s="13">
        <v>9.0999999999999998E-2</v>
      </c>
      <c r="O25" s="13">
        <f t="shared" si="0"/>
        <v>8.5666666666666669E-2</v>
      </c>
      <c r="P25" s="13">
        <f t="shared" ref="P25:R25" si="21">($O$5-L25)/$O$5</f>
        <v>0.20062695924764887</v>
      </c>
      <c r="Q25" s="13">
        <f t="shared" si="21"/>
        <v>0.23824451410658307</v>
      </c>
      <c r="R25" s="13">
        <f t="shared" si="21"/>
        <v>0.14420062695924768</v>
      </c>
      <c r="S25" s="12">
        <f t="shared" si="1"/>
        <v>0.19435736677115986</v>
      </c>
      <c r="T25" s="37">
        <f t="shared" si="6"/>
        <v>4.3887147335423204E-2</v>
      </c>
      <c r="U25" s="39">
        <f t="shared" si="7"/>
        <v>5.0156739811912182E-2</v>
      </c>
      <c r="V25" s="32">
        <v>2.7999999999999994</v>
      </c>
      <c r="W25" s="13">
        <v>2.427999999999999</v>
      </c>
      <c r="X25" s="13">
        <v>3.1959999999999997</v>
      </c>
      <c r="Y25" s="78">
        <f t="shared" si="4"/>
        <v>2.8079999999999994</v>
      </c>
      <c r="Z25" s="13">
        <f>($Y$5-V25)/$Y$5</f>
        <v>0.30017495626093499</v>
      </c>
      <c r="AA25" s="13">
        <f>($Y$5-W25)/$Y$5</f>
        <v>0.3931517120719823</v>
      </c>
      <c r="AB25" s="13">
        <f>($Y$5-X25)/$Y$5</f>
        <v>0.20119970007498139</v>
      </c>
      <c r="AC25" s="10">
        <f t="shared" si="9"/>
        <v>0.29817545613596624</v>
      </c>
      <c r="AD25" s="37">
        <f t="shared" si="16"/>
        <v>9.4976255936016052E-2</v>
      </c>
      <c r="AE25" s="37">
        <f t="shared" si="14"/>
        <v>9.6975756060984852E-2</v>
      </c>
    </row>
    <row r="26" spans="1:31" x14ac:dyDescent="0.35">
      <c r="A26" s="131" t="s">
        <v>48</v>
      </c>
      <c r="B26" s="131" t="s">
        <v>196</v>
      </c>
      <c r="C26" s="131" t="s">
        <v>196</v>
      </c>
      <c r="D26" s="171"/>
      <c r="E26" s="171"/>
      <c r="F26" s="171"/>
      <c r="G26" s="171"/>
      <c r="H26" s="171"/>
      <c r="I26" s="172"/>
      <c r="J26" s="135" t="s">
        <v>27</v>
      </c>
      <c r="K26" s="153" t="s">
        <v>21</v>
      </c>
      <c r="L26" s="147">
        <v>0.13300000000000001</v>
      </c>
      <c r="M26" s="10">
        <v>0.129</v>
      </c>
      <c r="N26" s="13">
        <v>0.129</v>
      </c>
      <c r="O26" s="13">
        <f>AVERAGE(L26:N26)</f>
        <v>0.13033333333333333</v>
      </c>
      <c r="P26" s="13">
        <f>($O$6-L26)/$O$6</f>
        <v>0.53712296983758689</v>
      </c>
      <c r="Q26" s="13">
        <f>($O$6-M26)/$O$6</f>
        <v>0.55104408352668199</v>
      </c>
      <c r="R26" s="13">
        <f>($O$6-N26)/$O$6</f>
        <v>0.55104408352668199</v>
      </c>
      <c r="S26" s="12">
        <f t="shared" si="1"/>
        <v>0.5464037122969837</v>
      </c>
      <c r="T26" s="37">
        <f t="shared" si="6"/>
        <v>4.6403712296982924E-3</v>
      </c>
      <c r="U26" s="39">
        <f t="shared" si="7"/>
        <v>9.2807424593968069E-3</v>
      </c>
      <c r="V26" s="32">
        <v>4.8169999999999984</v>
      </c>
      <c r="W26" s="13">
        <v>4.5870000000000015</v>
      </c>
      <c r="X26" s="13">
        <v>4.5759999999999996</v>
      </c>
      <c r="Y26" s="78">
        <f t="shared" si="4"/>
        <v>4.66</v>
      </c>
      <c r="Z26" s="13">
        <f>($Y$6-V26)/$Y$6</f>
        <v>0.54609416716399162</v>
      </c>
      <c r="AA26" s="13">
        <f>($Y$6-W26)/$Y$6</f>
        <v>0.56776706347959893</v>
      </c>
      <c r="AB26" s="13">
        <f>($Y$6-X26)/$Y$6</f>
        <v>0.56880359330338903</v>
      </c>
      <c r="AC26" s="10">
        <f t="shared" si="9"/>
        <v>0.56088827464899316</v>
      </c>
      <c r="AD26" s="37">
        <f t="shared" si="16"/>
        <v>7.9153186543958753E-3</v>
      </c>
      <c r="AE26" s="37">
        <f t="shared" si="14"/>
        <v>1.479410748500154E-2</v>
      </c>
    </row>
    <row r="27" spans="1:31" x14ac:dyDescent="0.35">
      <c r="A27" s="131" t="s">
        <v>49</v>
      </c>
      <c r="B27" s="131" t="s">
        <v>196</v>
      </c>
      <c r="C27" s="131" t="s">
        <v>196</v>
      </c>
      <c r="D27" s="171"/>
      <c r="E27" s="171"/>
      <c r="F27" s="171"/>
      <c r="G27" s="171"/>
      <c r="H27" s="171"/>
      <c r="I27" s="172"/>
      <c r="J27" s="135" t="s">
        <v>28</v>
      </c>
      <c r="K27" s="153" t="s">
        <v>22</v>
      </c>
      <c r="L27" s="147">
        <v>0.28499999999999998</v>
      </c>
      <c r="M27" s="10">
        <v>0.28399999999999997</v>
      </c>
      <c r="N27" s="13">
        <v>0.28199999999999997</v>
      </c>
      <c r="O27" s="13">
        <f t="shared" si="0"/>
        <v>0.28366666666666668</v>
      </c>
      <c r="P27" s="13">
        <f t="shared" ref="P27:R27" si="22">($O$7-L27)/$O$7</f>
        <v>0.17788461538461547</v>
      </c>
      <c r="Q27" s="13">
        <f t="shared" si="22"/>
        <v>0.18076923076923088</v>
      </c>
      <c r="R27" s="13">
        <f t="shared" si="22"/>
        <v>0.18653846153846165</v>
      </c>
      <c r="S27" s="12">
        <f t="shared" si="1"/>
        <v>0.18173076923076933</v>
      </c>
      <c r="T27" s="37">
        <f t="shared" si="6"/>
        <v>4.8076923076923184E-3</v>
      </c>
      <c r="U27" s="39">
        <f t="shared" si="7"/>
        <v>3.8461538461538602E-3</v>
      </c>
      <c r="V27" s="32">
        <v>10.455000000000004</v>
      </c>
      <c r="W27" s="13">
        <v>10.487999999999998</v>
      </c>
      <c r="X27" s="13">
        <v>10.426999999999994</v>
      </c>
      <c r="Y27" s="78">
        <f t="shared" si="4"/>
        <v>10.456666666666665</v>
      </c>
      <c r="Z27" s="13">
        <f>($Y$7-V27)/$Y$7</f>
        <v>0.2009324365637418</v>
      </c>
      <c r="AA27" s="13">
        <f>($Y$7-W27)/$Y$7</f>
        <v>0.19841027208804674</v>
      </c>
      <c r="AB27" s="13">
        <f>($Y$7-X27)/$Y$7</f>
        <v>0.20307245490675688</v>
      </c>
      <c r="AC27" s="10">
        <f t="shared" si="9"/>
        <v>0.20080505451951514</v>
      </c>
      <c r="AD27" s="37">
        <f t="shared" si="16"/>
        <v>2.2674003872417414E-3</v>
      </c>
      <c r="AE27" s="37">
        <f t="shared" si="14"/>
        <v>2.3947824314684008E-3</v>
      </c>
    </row>
    <row r="28" spans="1:31" s="60" customFormat="1" x14ac:dyDescent="0.35">
      <c r="A28" s="61"/>
      <c r="B28" s="62"/>
      <c r="C28" s="62"/>
      <c r="D28" s="62"/>
      <c r="E28" s="62"/>
      <c r="F28" s="62"/>
      <c r="G28" s="62"/>
      <c r="H28" s="62"/>
      <c r="I28" s="62"/>
      <c r="J28" s="62"/>
      <c r="K28" s="150"/>
      <c r="L28" s="77"/>
      <c r="M28" s="77"/>
      <c r="N28" s="77"/>
      <c r="O28" s="77"/>
      <c r="P28" s="77"/>
      <c r="Q28" s="77"/>
      <c r="R28" s="77"/>
      <c r="S28" s="77"/>
      <c r="T28" s="77"/>
      <c r="U28" s="89"/>
      <c r="V28" s="77"/>
      <c r="W28" s="77"/>
      <c r="X28" s="77"/>
      <c r="Y28" s="77"/>
      <c r="Z28" s="77"/>
      <c r="AA28" s="77"/>
      <c r="AB28" s="77"/>
      <c r="AC28" s="10"/>
      <c r="AD28" s="77"/>
      <c r="AE28" s="85"/>
    </row>
    <row r="29" spans="1:31" ht="14.25" customHeight="1" x14ac:dyDescent="0.35">
      <c r="A29" s="131" t="s">
        <v>60</v>
      </c>
      <c r="B29" s="131" t="s">
        <v>196</v>
      </c>
      <c r="C29" s="131" t="s">
        <v>196</v>
      </c>
      <c r="D29" s="171" t="s">
        <v>23</v>
      </c>
      <c r="E29" s="171"/>
      <c r="F29" s="171" t="s">
        <v>10</v>
      </c>
      <c r="G29" s="171" t="s">
        <v>9</v>
      </c>
      <c r="H29" s="171" t="s">
        <v>15</v>
      </c>
      <c r="I29" s="172" t="s">
        <v>18</v>
      </c>
      <c r="J29" s="135" t="s">
        <v>26</v>
      </c>
      <c r="K29" s="153" t="s">
        <v>20</v>
      </c>
      <c r="L29" s="146">
        <v>6.5000000000000002E-2</v>
      </c>
      <c r="M29" s="11">
        <v>6.7000000000000004E-2</v>
      </c>
      <c r="N29" s="13">
        <v>6.6000000000000003E-2</v>
      </c>
      <c r="O29" s="13">
        <f t="shared" si="0"/>
        <v>6.6000000000000003E-2</v>
      </c>
      <c r="P29" s="13">
        <f t="shared" ref="P29:R29" si="23">($O$5-L29)/$O$5</f>
        <v>0.38871473354231972</v>
      </c>
      <c r="Q29" s="13">
        <f t="shared" si="23"/>
        <v>0.36990595611285265</v>
      </c>
      <c r="R29" s="13">
        <f t="shared" si="23"/>
        <v>0.37931034482758619</v>
      </c>
      <c r="S29" s="12">
        <f t="shared" si="1"/>
        <v>0.37931034482758613</v>
      </c>
      <c r="T29" s="37">
        <f t="shared" si="6"/>
        <v>9.4043887147335914E-3</v>
      </c>
      <c r="U29" s="39">
        <f t="shared" si="7"/>
        <v>9.4043887147334804E-3</v>
      </c>
      <c r="V29" s="32">
        <v>2.0999999999999996</v>
      </c>
      <c r="W29" s="13">
        <v>2.194</v>
      </c>
      <c r="X29" s="13">
        <v>2.1499999999999995</v>
      </c>
      <c r="Y29" s="78">
        <f t="shared" si="4"/>
        <v>2.1479999999999997</v>
      </c>
      <c r="Z29" s="13">
        <f>($Y$5-V29)/$Y$5</f>
        <v>0.47513121719570123</v>
      </c>
      <c r="AA29" s="13">
        <f>($Y$5-W29)/$Y$5</f>
        <v>0.45163709072731822</v>
      </c>
      <c r="AB29" s="13">
        <f>($Y$5-X29)/$Y$5</f>
        <v>0.46263434141464654</v>
      </c>
      <c r="AC29" s="10">
        <f t="shared" si="9"/>
        <v>0.46313421644588865</v>
      </c>
      <c r="AD29" s="37">
        <f t="shared" si="16"/>
        <v>1.1997000749812581E-2</v>
      </c>
      <c r="AE29" s="37">
        <f t="shared" si="14"/>
        <v>1.1497125718570422E-2</v>
      </c>
    </row>
    <row r="30" spans="1:31" x14ac:dyDescent="0.35">
      <c r="A30" s="131" t="s">
        <v>61</v>
      </c>
      <c r="B30" s="131" t="s">
        <v>196</v>
      </c>
      <c r="C30" s="131" t="s">
        <v>196</v>
      </c>
      <c r="D30" s="171"/>
      <c r="E30" s="171"/>
      <c r="F30" s="171"/>
      <c r="G30" s="171"/>
      <c r="H30" s="171"/>
      <c r="I30" s="172"/>
      <c r="J30" s="135" t="s">
        <v>27</v>
      </c>
      <c r="K30" s="153" t="s">
        <v>21</v>
      </c>
      <c r="L30" s="147">
        <v>0.13100000000000001</v>
      </c>
      <c r="M30" s="10">
        <v>0.13</v>
      </c>
      <c r="N30" s="13">
        <v>0.13300000000000001</v>
      </c>
      <c r="O30" s="13">
        <f t="shared" si="0"/>
        <v>0.13133333333333333</v>
      </c>
      <c r="P30" s="13">
        <f t="shared" ref="P30:R30" si="24">($O$6-L30)/$O$6</f>
        <v>0.54408352668213444</v>
      </c>
      <c r="Q30" s="13">
        <f t="shared" si="24"/>
        <v>0.54756380510440827</v>
      </c>
      <c r="R30" s="13">
        <f t="shared" si="24"/>
        <v>0.53712296983758689</v>
      </c>
      <c r="S30" s="12">
        <f t="shared" si="1"/>
        <v>0.54292343387470987</v>
      </c>
      <c r="T30" s="37">
        <f t="shared" si="6"/>
        <v>4.6403712296984034E-3</v>
      </c>
      <c r="U30" s="39">
        <f t="shared" si="7"/>
        <v>5.8004640371229765E-3</v>
      </c>
      <c r="V30" s="32">
        <v>4.49</v>
      </c>
      <c r="W30" s="13">
        <v>4.4659999999999993</v>
      </c>
      <c r="X30" s="13">
        <v>4.6530000000000005</v>
      </c>
      <c r="Y30" s="78">
        <f t="shared" si="4"/>
        <v>4.5363333333333333</v>
      </c>
      <c r="Z30" s="13">
        <f>($Y$6-V30)/$Y$6</f>
        <v>0.57690737192574659</v>
      </c>
      <c r="AA30" s="13">
        <f>($Y$6-W30)/$Y$6</f>
        <v>0.57916889154128837</v>
      </c>
      <c r="AB30" s="13">
        <f>($Y$6-X30)/$Y$6</f>
        <v>0.56154788453685944</v>
      </c>
      <c r="AC30" s="10">
        <f t="shared" si="9"/>
        <v>0.57254138266796473</v>
      </c>
      <c r="AD30" s="37">
        <f t="shared" si="16"/>
        <v>6.6275088733236398E-3</v>
      </c>
      <c r="AE30" s="37">
        <f t="shared" si="14"/>
        <v>1.0993498131105284E-2</v>
      </c>
    </row>
    <row r="31" spans="1:31" x14ac:dyDescent="0.35">
      <c r="A31" s="131" t="s">
        <v>62</v>
      </c>
      <c r="B31" s="131" t="s">
        <v>196</v>
      </c>
      <c r="C31" s="131" t="s">
        <v>196</v>
      </c>
      <c r="D31" s="171"/>
      <c r="E31" s="171"/>
      <c r="F31" s="171"/>
      <c r="G31" s="171"/>
      <c r="H31" s="171"/>
      <c r="I31" s="172"/>
      <c r="J31" s="135" t="s">
        <v>28</v>
      </c>
      <c r="K31" s="153" t="s">
        <v>22</v>
      </c>
      <c r="L31" s="147">
        <v>0.25800000000000001</v>
      </c>
      <c r="M31" s="10">
        <v>0.26100000000000001</v>
      </c>
      <c r="N31" s="13">
        <v>0.26400000000000001</v>
      </c>
      <c r="O31" s="13">
        <f t="shared" si="0"/>
        <v>0.26100000000000001</v>
      </c>
      <c r="P31" s="13">
        <f t="shared" ref="P31:R31" si="25">($O$7-L31)/$O$7</f>
        <v>0.25576923076923075</v>
      </c>
      <c r="Q31" s="13">
        <f t="shared" si="25"/>
        <v>0.24711538461538463</v>
      </c>
      <c r="R31" s="13">
        <f t="shared" si="25"/>
        <v>0.23846153846153845</v>
      </c>
      <c r="S31" s="12">
        <f t="shared" si="1"/>
        <v>0.24711538461538463</v>
      </c>
      <c r="T31" s="37">
        <f t="shared" si="6"/>
        <v>8.6538461538461231E-3</v>
      </c>
      <c r="U31" s="39">
        <f t="shared" si="7"/>
        <v>8.6538461538461786E-3</v>
      </c>
      <c r="V31" s="32">
        <v>9.1640000000000015</v>
      </c>
      <c r="W31" s="13">
        <v>9.3650000000000002</v>
      </c>
      <c r="X31" s="13">
        <v>9.4830000000000023</v>
      </c>
      <c r="Y31" s="78">
        <f t="shared" si="4"/>
        <v>9.3373333333333353</v>
      </c>
      <c r="Z31" s="13">
        <f>($Y$7-V31)/$Y$7</f>
        <v>0.29960256802201157</v>
      </c>
      <c r="AA31" s="13">
        <f>($Y$7-W31)/$Y$7</f>
        <v>0.28424029348822993</v>
      </c>
      <c r="AB31" s="13">
        <f>($Y$7-X31)/$Y$7</f>
        <v>0.27522164475695499</v>
      </c>
      <c r="AC31" s="10">
        <f t="shared" si="9"/>
        <v>0.28635483542239887</v>
      </c>
      <c r="AD31" s="37">
        <f t="shared" si="16"/>
        <v>1.3247732599612705E-2</v>
      </c>
      <c r="AE31" s="37">
        <f t="shared" si="14"/>
        <v>1.1133190665443882E-2</v>
      </c>
    </row>
    <row r="32" spans="1:31" s="60" customFormat="1" x14ac:dyDescent="0.35">
      <c r="A32" s="61"/>
      <c r="B32" s="62"/>
      <c r="C32" s="62"/>
      <c r="D32" s="62"/>
      <c r="E32" s="62"/>
      <c r="F32" s="62"/>
      <c r="G32" s="62"/>
      <c r="H32" s="62"/>
      <c r="I32" s="62"/>
      <c r="J32" s="62"/>
      <c r="K32" s="150"/>
      <c r="L32" s="77"/>
      <c r="M32" s="77"/>
      <c r="N32" s="77"/>
      <c r="O32" s="77"/>
      <c r="P32" s="77"/>
      <c r="Q32" s="77"/>
      <c r="R32" s="77"/>
      <c r="S32" s="77"/>
      <c r="T32" s="77"/>
      <c r="U32" s="89"/>
      <c r="V32" s="77"/>
      <c r="W32" s="77"/>
      <c r="X32" s="77"/>
      <c r="Y32" s="77"/>
      <c r="Z32" s="77"/>
      <c r="AA32" s="77"/>
      <c r="AB32" s="77"/>
      <c r="AC32" s="10"/>
      <c r="AD32" s="77"/>
      <c r="AE32" s="85"/>
    </row>
    <row r="33" spans="1:31" x14ac:dyDescent="0.35">
      <c r="A33" s="131" t="s">
        <v>37</v>
      </c>
      <c r="B33" s="131" t="s">
        <v>196</v>
      </c>
      <c r="C33" s="131" t="s">
        <v>196</v>
      </c>
      <c r="D33" s="186" t="s">
        <v>27</v>
      </c>
      <c r="E33" s="186" t="s">
        <v>24</v>
      </c>
      <c r="F33" s="171" t="s">
        <v>10</v>
      </c>
      <c r="G33" s="171" t="s">
        <v>9</v>
      </c>
      <c r="H33" s="171" t="s">
        <v>1</v>
      </c>
      <c r="I33" s="172" t="s">
        <v>2</v>
      </c>
      <c r="J33" s="134" t="s">
        <v>26</v>
      </c>
      <c r="K33" s="152" t="s">
        <v>20</v>
      </c>
      <c r="L33" s="146">
        <v>4.4999999999999998E-2</v>
      </c>
      <c r="M33" s="11">
        <v>4.7E-2</v>
      </c>
      <c r="N33" s="13">
        <v>3.2000000000000001E-2</v>
      </c>
      <c r="O33" s="13">
        <f t="shared" si="0"/>
        <v>4.1333333333333333E-2</v>
      </c>
      <c r="P33" s="13">
        <f t="shared" ref="P33:R33" si="26">($O$5-L33)/$O$5</f>
        <v>0.57680250783699061</v>
      </c>
      <c r="Q33" s="13">
        <f t="shared" si="26"/>
        <v>0.55799373040752354</v>
      </c>
      <c r="R33" s="13">
        <f t="shared" si="26"/>
        <v>0.69905956112852663</v>
      </c>
      <c r="S33" s="12">
        <f t="shared" si="1"/>
        <v>0.61128526645768022</v>
      </c>
      <c r="T33" s="37">
        <f t="shared" si="6"/>
        <v>8.7774294670846409E-2</v>
      </c>
      <c r="U33" s="39">
        <f t="shared" si="7"/>
        <v>5.3291536050156685E-2</v>
      </c>
      <c r="V33" s="32">
        <v>2.0549999999999993</v>
      </c>
      <c r="W33" s="13">
        <v>2.0769999999999991</v>
      </c>
      <c r="X33" s="13">
        <v>1.2149999999999994</v>
      </c>
      <c r="Y33" s="78">
        <f t="shared" si="4"/>
        <v>1.7823333333333327</v>
      </c>
      <c r="Z33" s="13">
        <f>($Y$5-V33)/$Y$5</f>
        <v>0.48637840539865057</v>
      </c>
      <c r="AA33" s="13">
        <f>($Y$5-W33)/$Y$5</f>
        <v>0.48087978005498655</v>
      </c>
      <c r="AB33" s="13">
        <f>($Y$5-X33)/$Y$5</f>
        <v>0.69632591852037007</v>
      </c>
      <c r="AC33" s="10">
        <f t="shared" si="9"/>
        <v>0.55452803465800238</v>
      </c>
      <c r="AD33" s="37">
        <f t="shared" si="16"/>
        <v>0.14179788386236769</v>
      </c>
      <c r="AE33" s="37">
        <f t="shared" si="14"/>
        <v>7.3648254603015828E-2</v>
      </c>
    </row>
    <row r="34" spans="1:31" x14ac:dyDescent="0.35">
      <c r="A34" s="131" t="s">
        <v>38</v>
      </c>
      <c r="B34" s="131" t="s">
        <v>196</v>
      </c>
      <c r="C34" s="131" t="s">
        <v>196</v>
      </c>
      <c r="D34" s="186"/>
      <c r="E34" s="186"/>
      <c r="F34" s="171"/>
      <c r="G34" s="171"/>
      <c r="H34" s="171"/>
      <c r="I34" s="172"/>
      <c r="J34" s="134" t="s">
        <v>27</v>
      </c>
      <c r="K34" s="152" t="s">
        <v>21</v>
      </c>
      <c r="L34" s="147">
        <v>4.7E-2</v>
      </c>
      <c r="M34" s="10">
        <v>4.7E-2</v>
      </c>
      <c r="N34" s="13">
        <v>4.2999999999999997E-2</v>
      </c>
      <c r="O34" s="13">
        <f t="shared" si="0"/>
        <v>4.5666666666666668E-2</v>
      </c>
      <c r="P34" s="13">
        <f t="shared" ref="P34:R34" si="27">($O$6-L34)/$O$6</f>
        <v>0.83642691415313231</v>
      </c>
      <c r="Q34" s="13">
        <f t="shared" si="27"/>
        <v>0.83642691415313231</v>
      </c>
      <c r="R34" s="13">
        <f t="shared" si="27"/>
        <v>0.85034802784222741</v>
      </c>
      <c r="S34" s="12">
        <f t="shared" si="1"/>
        <v>0.8410672853828306</v>
      </c>
      <c r="T34" s="37">
        <f t="shared" si="6"/>
        <v>9.2807424593968069E-3</v>
      </c>
      <c r="U34" s="39">
        <f t="shared" si="7"/>
        <v>4.6403712296982924E-3</v>
      </c>
      <c r="V34" s="32">
        <v>1.8339999999999994</v>
      </c>
      <c r="W34" s="13">
        <v>1.8019999999999996</v>
      </c>
      <c r="X34" s="13">
        <v>1.5479999999999996</v>
      </c>
      <c r="Y34" s="78">
        <f t="shared" si="4"/>
        <v>1.7279999999999998</v>
      </c>
      <c r="Z34" s="13">
        <f>($Y$6-V34)/$Y$6</f>
        <v>0.82718220937902442</v>
      </c>
      <c r="AA34" s="13">
        <f>($Y$6-W34)/$Y$6</f>
        <v>0.83019756886641327</v>
      </c>
      <c r="AB34" s="13">
        <f>($Y$6-X34)/$Y$6</f>
        <v>0.85413198479756258</v>
      </c>
      <c r="AC34" s="10">
        <f t="shared" si="9"/>
        <v>0.83717058768099994</v>
      </c>
      <c r="AD34" s="37">
        <f t="shared" si="16"/>
        <v>1.6961397116562638E-2</v>
      </c>
      <c r="AE34" s="37">
        <f t="shared" si="14"/>
        <v>9.9883783019755201E-3</v>
      </c>
    </row>
    <row r="35" spans="1:31" x14ac:dyDescent="0.35">
      <c r="A35" s="131" t="s">
        <v>39</v>
      </c>
      <c r="B35" s="131" t="s">
        <v>196</v>
      </c>
      <c r="C35" s="131" t="s">
        <v>196</v>
      </c>
      <c r="D35" s="186"/>
      <c r="E35" s="186"/>
      <c r="F35" s="171"/>
      <c r="G35" s="171"/>
      <c r="H35" s="171"/>
      <c r="I35" s="172"/>
      <c r="J35" s="134" t="s">
        <v>28</v>
      </c>
      <c r="K35" s="152" t="s">
        <v>22</v>
      </c>
      <c r="L35" s="147">
        <v>4.2999999999999997E-2</v>
      </c>
      <c r="M35" s="10">
        <v>3.9E-2</v>
      </c>
      <c r="N35" s="13">
        <v>6.3E-2</v>
      </c>
      <c r="O35" s="13">
        <f t="shared" si="0"/>
        <v>4.8333333333333332E-2</v>
      </c>
      <c r="P35" s="13">
        <f t="shared" ref="P35:R35" si="28">($O$7-L35)/$O$7</f>
        <v>0.87596153846153857</v>
      </c>
      <c r="Q35" s="13">
        <f t="shared" si="28"/>
        <v>0.88750000000000007</v>
      </c>
      <c r="R35" s="13">
        <f t="shared" si="28"/>
        <v>0.81826923076923075</v>
      </c>
      <c r="S35" s="12">
        <f t="shared" si="1"/>
        <v>0.86057692307692302</v>
      </c>
      <c r="T35" s="37">
        <f t="shared" si="6"/>
        <v>2.6923076923077049E-2</v>
      </c>
      <c r="U35" s="39">
        <f t="shared" si="7"/>
        <v>4.2307692307692268E-2</v>
      </c>
      <c r="V35" s="32">
        <v>1.8769999999999998</v>
      </c>
      <c r="W35" s="13">
        <v>1.6209999999999996</v>
      </c>
      <c r="X35" s="13">
        <v>3.1699999999999986</v>
      </c>
      <c r="Y35" s="78">
        <f t="shared" si="4"/>
        <v>2.2226666666666657</v>
      </c>
      <c r="Z35" s="13">
        <f>($Y$7-V35)/$Y$7</f>
        <v>0.85654234179150102</v>
      </c>
      <c r="AA35" s="13">
        <f>($Y$7-W35)/$Y$7</f>
        <v>0.87610822378477526</v>
      </c>
      <c r="AB35" s="13">
        <f>($Y$7-X35)/$Y$7</f>
        <v>0.75771935188015915</v>
      </c>
      <c r="AC35" s="10">
        <f t="shared" si="9"/>
        <v>0.83012330581881189</v>
      </c>
      <c r="AD35" s="37">
        <f t="shared" si="16"/>
        <v>4.5984917965963379E-2</v>
      </c>
      <c r="AE35" s="37">
        <f t="shared" si="14"/>
        <v>7.2403953938652732E-2</v>
      </c>
    </row>
    <row r="36" spans="1:31" s="60" customFormat="1" x14ac:dyDescent="0.35">
      <c r="A36" s="61"/>
      <c r="B36" s="62"/>
      <c r="C36" s="62"/>
      <c r="D36" s="62"/>
      <c r="E36" s="62"/>
      <c r="F36" s="62"/>
      <c r="G36" s="62"/>
      <c r="H36" s="62"/>
      <c r="I36" s="62"/>
      <c r="J36" s="62"/>
      <c r="K36" s="150"/>
      <c r="L36" s="77"/>
      <c r="M36" s="77"/>
      <c r="N36" s="77"/>
      <c r="O36" s="77"/>
      <c r="P36" s="77"/>
      <c r="Q36" s="77"/>
      <c r="R36" s="77"/>
      <c r="S36" s="77"/>
      <c r="T36" s="77"/>
      <c r="U36" s="89"/>
      <c r="V36" s="77"/>
      <c r="W36" s="77"/>
      <c r="X36" s="77"/>
      <c r="Y36" s="77"/>
      <c r="Z36" s="77"/>
      <c r="AA36" s="77"/>
      <c r="AB36" s="77"/>
      <c r="AC36" s="10"/>
      <c r="AD36" s="77"/>
      <c r="AE36" s="85"/>
    </row>
    <row r="37" spans="1:31" x14ac:dyDescent="0.35">
      <c r="A37" s="131" t="s">
        <v>53</v>
      </c>
      <c r="B37" s="131" t="s">
        <v>196</v>
      </c>
      <c r="C37" s="131" t="s">
        <v>196</v>
      </c>
      <c r="D37" s="186" t="s">
        <v>27</v>
      </c>
      <c r="E37" s="186" t="s">
        <v>24</v>
      </c>
      <c r="F37" s="171" t="s">
        <v>10</v>
      </c>
      <c r="G37" s="171" t="s">
        <v>9</v>
      </c>
      <c r="H37" s="171" t="s">
        <v>7</v>
      </c>
      <c r="I37" s="172" t="s">
        <v>8</v>
      </c>
      <c r="J37" s="135" t="s">
        <v>26</v>
      </c>
      <c r="K37" s="153" t="s">
        <v>20</v>
      </c>
      <c r="L37" s="146">
        <v>3.5999999999999997E-2</v>
      </c>
      <c r="M37" s="11">
        <v>3.1E-2</v>
      </c>
      <c r="N37" s="13">
        <v>3.5000000000000003E-2</v>
      </c>
      <c r="O37" s="13">
        <f t="shared" si="0"/>
        <v>3.4000000000000002E-2</v>
      </c>
      <c r="P37" s="13">
        <f t="shared" ref="P37:R37" si="29">($O$5-L37)/$O$5</f>
        <v>0.66144200626959249</v>
      </c>
      <c r="Q37" s="13">
        <f t="shared" si="29"/>
        <v>0.70846394984326022</v>
      </c>
      <c r="R37" s="13">
        <f t="shared" si="29"/>
        <v>0.67084639498432597</v>
      </c>
      <c r="S37" s="12">
        <f t="shared" si="1"/>
        <v>0.68025078369905945</v>
      </c>
      <c r="T37" s="37">
        <f t="shared" si="6"/>
        <v>2.8213166144200774E-2</v>
      </c>
      <c r="U37" s="39">
        <f t="shared" si="7"/>
        <v>1.8808777429466961E-2</v>
      </c>
      <c r="V37" s="32">
        <v>2.165999999999999</v>
      </c>
      <c r="W37" s="13">
        <v>1.8709999999999989</v>
      </c>
      <c r="X37" s="13">
        <v>2.0179999999999985</v>
      </c>
      <c r="Y37" s="78">
        <f t="shared" si="4"/>
        <v>2.0183333333333322</v>
      </c>
      <c r="Z37" s="13">
        <f>($Y$5-V37)/$Y$5</f>
        <v>0.45863534116470911</v>
      </c>
      <c r="AA37" s="13">
        <f>($Y$5-W37)/$Y$5</f>
        <v>0.53236690827293209</v>
      </c>
      <c r="AB37" s="13">
        <f>($Y$5-X37)/$Y$5</f>
        <v>0.49562609347663128</v>
      </c>
      <c r="AC37" s="10">
        <f t="shared" si="9"/>
        <v>0.49554278097142412</v>
      </c>
      <c r="AD37" s="37">
        <f t="shared" si="16"/>
        <v>3.682412730150797E-2</v>
      </c>
      <c r="AE37" s="37">
        <f t="shared" si="14"/>
        <v>3.6907439806715014E-2</v>
      </c>
    </row>
    <row r="38" spans="1:31" x14ac:dyDescent="0.35">
      <c r="A38" s="131" t="s">
        <v>45</v>
      </c>
      <c r="B38" s="130" t="s">
        <v>196</v>
      </c>
      <c r="C38" s="131" t="s">
        <v>196</v>
      </c>
      <c r="D38" s="186"/>
      <c r="E38" s="186"/>
      <c r="F38" s="171"/>
      <c r="G38" s="171"/>
      <c r="H38" s="171"/>
      <c r="I38" s="172"/>
      <c r="J38" s="135" t="s">
        <v>27</v>
      </c>
      <c r="K38" s="153" t="s">
        <v>21</v>
      </c>
      <c r="L38" s="147">
        <v>4.4999999999999998E-2</v>
      </c>
      <c r="M38" s="10">
        <v>4.3999999999999997E-2</v>
      </c>
      <c r="N38" s="13">
        <v>4.5999999999999999E-2</v>
      </c>
      <c r="O38" s="13">
        <f t="shared" si="0"/>
        <v>4.5000000000000005E-2</v>
      </c>
      <c r="P38" s="13">
        <f t="shared" ref="P38:R38" si="30">($O$6-L38)/$O$6</f>
        <v>0.84338747099767986</v>
      </c>
      <c r="Q38" s="13">
        <f t="shared" si="30"/>
        <v>0.84686774941995357</v>
      </c>
      <c r="R38" s="13">
        <f t="shared" si="30"/>
        <v>0.83990719257540603</v>
      </c>
      <c r="S38" s="12">
        <f t="shared" si="1"/>
        <v>0.84338747099767986</v>
      </c>
      <c r="T38" s="37">
        <f t="shared" si="6"/>
        <v>3.4802784222737193E-3</v>
      </c>
      <c r="U38" s="39">
        <f t="shared" si="7"/>
        <v>3.4802784222738303E-3</v>
      </c>
      <c r="V38" s="32">
        <v>1.5659999999999994</v>
      </c>
      <c r="W38" s="13">
        <v>1.5149999999999995</v>
      </c>
      <c r="X38" s="13">
        <v>1.6189999999999993</v>
      </c>
      <c r="Y38" s="78">
        <f t="shared" si="4"/>
        <v>1.5666666666666658</v>
      </c>
      <c r="Z38" s="13">
        <f>($Y$6-V38)/$Y$6</f>
        <v>0.85243584508590642</v>
      </c>
      <c r="AA38" s="13">
        <f>($Y$6-W38)/$Y$6</f>
        <v>0.85724157426893244</v>
      </c>
      <c r="AB38" s="13">
        <f>($Y$6-X38)/$Y$6</f>
        <v>0.84744165593491849</v>
      </c>
      <c r="AC38" s="10">
        <f t="shared" si="9"/>
        <v>0.85237302509658586</v>
      </c>
      <c r="AD38" s="37">
        <f t="shared" si="16"/>
        <v>4.8685491723465812E-3</v>
      </c>
      <c r="AE38" s="37">
        <f t="shared" si="14"/>
        <v>4.9313691616673649E-3</v>
      </c>
    </row>
    <row r="39" spans="1:31" x14ac:dyDescent="0.35">
      <c r="A39" s="131" t="s">
        <v>46</v>
      </c>
      <c r="B39" s="131" t="s">
        <v>196</v>
      </c>
      <c r="C39" s="131" t="s">
        <v>196</v>
      </c>
      <c r="D39" s="186"/>
      <c r="E39" s="186"/>
      <c r="F39" s="171"/>
      <c r="G39" s="171"/>
      <c r="H39" s="171"/>
      <c r="I39" s="172"/>
      <c r="J39" s="135" t="s">
        <v>28</v>
      </c>
      <c r="K39" s="153" t="s">
        <v>22</v>
      </c>
      <c r="L39" s="147">
        <v>0.24199999999999999</v>
      </c>
      <c r="M39" s="10">
        <v>0.23400000000000001</v>
      </c>
      <c r="N39" s="13">
        <v>0.23200000000000001</v>
      </c>
      <c r="O39" s="13">
        <f t="shared" si="0"/>
        <v>0.23599999999999999</v>
      </c>
      <c r="P39" s="13">
        <f t="shared" ref="P39:R39" si="31">($O$7-L39)/$O$7</f>
        <v>0.30192307692307696</v>
      </c>
      <c r="Q39" s="13">
        <f t="shared" si="31"/>
        <v>0.32500000000000001</v>
      </c>
      <c r="R39" s="13">
        <f t="shared" si="31"/>
        <v>0.33076923076923076</v>
      </c>
      <c r="S39" s="12">
        <f t="shared" si="1"/>
        <v>0.31923076923076921</v>
      </c>
      <c r="T39" s="37">
        <f t="shared" si="6"/>
        <v>1.1538461538461553E-2</v>
      </c>
      <c r="U39" s="39">
        <f t="shared" si="7"/>
        <v>1.7307692307692246E-2</v>
      </c>
      <c r="V39" s="32">
        <v>8.9170000000000016</v>
      </c>
      <c r="W39" s="13">
        <v>8.3420000000000023</v>
      </c>
      <c r="X39" s="13">
        <v>8.1920000000000019</v>
      </c>
      <c r="Y39" s="78">
        <f t="shared" si="4"/>
        <v>8.4836666666666698</v>
      </c>
      <c r="Z39" s="13">
        <f>($Y$7-V39)/$Y$7</f>
        <v>0.31848058697645976</v>
      </c>
      <c r="AA39" s="13">
        <f>($Y$7-W39)/$Y$7</f>
        <v>0.36242739223479048</v>
      </c>
      <c r="AB39" s="13">
        <f>($Y$7-X39)/$Y$7</f>
        <v>0.37389177621522462</v>
      </c>
      <c r="AC39" s="10">
        <f t="shared" si="9"/>
        <v>0.3515999184754916</v>
      </c>
      <c r="AD39" s="37">
        <f t="shared" si="16"/>
        <v>2.2291857739733023E-2</v>
      </c>
      <c r="AE39" s="37">
        <f t="shared" si="14"/>
        <v>3.3119331499031845E-2</v>
      </c>
    </row>
    <row r="40" spans="1:31" s="60" customFormat="1" x14ac:dyDescent="0.35">
      <c r="A40" s="61"/>
      <c r="B40" s="62"/>
      <c r="C40" s="62"/>
      <c r="D40" s="62"/>
      <c r="E40" s="62"/>
      <c r="F40" s="62"/>
      <c r="G40" s="62"/>
      <c r="H40" s="62"/>
      <c r="I40" s="62"/>
      <c r="J40" s="62"/>
      <c r="K40" s="150"/>
      <c r="L40" s="77"/>
      <c r="M40" s="77"/>
      <c r="N40" s="77"/>
      <c r="O40" s="77"/>
      <c r="P40" s="77"/>
      <c r="Q40" s="77"/>
      <c r="R40" s="77"/>
      <c r="S40" s="77"/>
      <c r="T40" s="77"/>
      <c r="U40" s="89"/>
      <c r="V40" s="77"/>
      <c r="W40" s="77"/>
      <c r="X40" s="77"/>
      <c r="Y40" s="77"/>
      <c r="Z40" s="77"/>
      <c r="AA40" s="77"/>
      <c r="AB40" s="77"/>
      <c r="AC40" s="10"/>
      <c r="AD40" s="77"/>
      <c r="AE40" s="85"/>
    </row>
    <row r="41" spans="1:31" x14ac:dyDescent="0.35">
      <c r="A41" s="131" t="s">
        <v>57</v>
      </c>
      <c r="B41" s="131" t="s">
        <v>196</v>
      </c>
      <c r="C41" s="131" t="s">
        <v>196</v>
      </c>
      <c r="D41" s="186" t="s">
        <v>27</v>
      </c>
      <c r="E41" s="186" t="s">
        <v>24</v>
      </c>
      <c r="F41" s="171" t="s">
        <v>10</v>
      </c>
      <c r="G41" s="171" t="s">
        <v>9</v>
      </c>
      <c r="H41" s="171" t="s">
        <v>14</v>
      </c>
      <c r="I41" s="172" t="s">
        <v>18</v>
      </c>
      <c r="J41" s="135" t="s">
        <v>26</v>
      </c>
      <c r="K41" s="153" t="s">
        <v>20</v>
      </c>
      <c r="L41" s="146">
        <v>1.2999999999999999E-2</v>
      </c>
      <c r="M41" s="11">
        <v>1.4999999999999999E-2</v>
      </c>
      <c r="N41" s="13">
        <v>1.4E-2</v>
      </c>
      <c r="O41" s="13">
        <f t="shared" si="0"/>
        <v>1.3999999999999999E-2</v>
      </c>
      <c r="P41" s="13">
        <f t="shared" ref="P41:R41" si="32">($O$5-L41)/$O$5</f>
        <v>0.87774294670846398</v>
      </c>
      <c r="Q41" s="13">
        <f t="shared" si="32"/>
        <v>0.85893416927899691</v>
      </c>
      <c r="R41" s="13">
        <f t="shared" si="32"/>
        <v>0.86833855799373039</v>
      </c>
      <c r="S41" s="12">
        <f t="shared" si="1"/>
        <v>0.86833855799373039</v>
      </c>
      <c r="T41" s="37">
        <f t="shared" si="6"/>
        <v>9.4043887147335914E-3</v>
      </c>
      <c r="U41" s="39">
        <f t="shared" si="7"/>
        <v>9.4043887147334804E-3</v>
      </c>
      <c r="V41" s="32">
        <v>0.59300000000000042</v>
      </c>
      <c r="W41" s="13">
        <v>0.78600000000000059</v>
      </c>
      <c r="X41" s="13">
        <v>0.63700000000000045</v>
      </c>
      <c r="Y41" s="78">
        <f t="shared" si="4"/>
        <v>0.67200000000000049</v>
      </c>
      <c r="Z41" s="13">
        <f>($Y$5-V41)/$Y$5</f>
        <v>0.85178705323669068</v>
      </c>
      <c r="AA41" s="13">
        <f>($Y$5-W41)/$Y$5</f>
        <v>0.80354911272181939</v>
      </c>
      <c r="AB41" s="13">
        <f>($Y$5-X41)/$Y$5</f>
        <v>0.84078980254936253</v>
      </c>
      <c r="AC41" s="10">
        <f t="shared" si="9"/>
        <v>0.8320419895026242</v>
      </c>
      <c r="AD41" s="37">
        <f t="shared" si="16"/>
        <v>1.9745063734066481E-2</v>
      </c>
      <c r="AE41" s="37">
        <f t="shared" si="14"/>
        <v>2.849287678080481E-2</v>
      </c>
    </row>
    <row r="42" spans="1:31" x14ac:dyDescent="0.35">
      <c r="A42" s="131" t="s">
        <v>58</v>
      </c>
      <c r="B42" s="131" t="s">
        <v>196</v>
      </c>
      <c r="C42" s="131" t="s">
        <v>196</v>
      </c>
      <c r="D42" s="186"/>
      <c r="E42" s="186"/>
      <c r="F42" s="171"/>
      <c r="G42" s="171"/>
      <c r="H42" s="171"/>
      <c r="I42" s="172"/>
      <c r="J42" s="135" t="s">
        <v>27</v>
      </c>
      <c r="K42" s="153" t="s">
        <v>21</v>
      </c>
      <c r="L42" s="147">
        <v>4.2000000000000003E-2</v>
      </c>
      <c r="M42" s="10">
        <v>0.122</v>
      </c>
      <c r="N42" s="13">
        <v>2.5999999999999999E-2</v>
      </c>
      <c r="O42" s="13">
        <f t="shared" si="0"/>
        <v>6.3333333333333339E-2</v>
      </c>
      <c r="P42" s="13">
        <f t="shared" ref="P42:R42" si="33">($O$6-L42)/$O$6</f>
        <v>0.85382830626450112</v>
      </c>
      <c r="Q42" s="13">
        <f t="shared" si="33"/>
        <v>0.57540603248259858</v>
      </c>
      <c r="R42" s="13">
        <f t="shared" si="33"/>
        <v>0.90951276102088152</v>
      </c>
      <c r="S42" s="12">
        <f t="shared" si="1"/>
        <v>0.779582366589327</v>
      </c>
      <c r="T42" s="37">
        <f t="shared" si="6"/>
        <v>0.12993039443155452</v>
      </c>
      <c r="U42" s="39">
        <f t="shared" si="7"/>
        <v>0.20417633410672842</v>
      </c>
      <c r="V42" s="32">
        <v>2.4929999999999994</v>
      </c>
      <c r="W42" s="13">
        <v>7.4820000000000011</v>
      </c>
      <c r="X42" s="13">
        <v>1.5439999999999996</v>
      </c>
      <c r="Y42" s="78">
        <f t="shared" si="4"/>
        <v>3.8396666666666674</v>
      </c>
      <c r="Z42" s="13">
        <f>($Y$6-V42)/$Y$6</f>
        <v>0.76508464993560943</v>
      </c>
      <c r="AA42" s="13">
        <f>($Y$6-W42)/$Y$6</f>
        <v>0.29497125985488554</v>
      </c>
      <c r="AB42" s="13">
        <f>($Y$6-X42)/$Y$6</f>
        <v>0.85450890473348629</v>
      </c>
      <c r="AC42" s="10">
        <f t="shared" si="9"/>
        <v>0.63818827150799373</v>
      </c>
      <c r="AD42" s="37">
        <f t="shared" si="16"/>
        <v>0.21632063322549255</v>
      </c>
      <c r="AE42" s="37">
        <f t="shared" si="14"/>
        <v>0.34321701165310819</v>
      </c>
    </row>
    <row r="43" spans="1:31" x14ac:dyDescent="0.35">
      <c r="A43" s="131" t="s">
        <v>59</v>
      </c>
      <c r="B43" s="131" t="s">
        <v>196</v>
      </c>
      <c r="C43" s="131" t="s">
        <v>196</v>
      </c>
      <c r="D43" s="186"/>
      <c r="E43" s="186"/>
      <c r="F43" s="171"/>
      <c r="G43" s="171"/>
      <c r="H43" s="171"/>
      <c r="I43" s="172"/>
      <c r="J43" s="135" t="s">
        <v>28</v>
      </c>
      <c r="K43" s="153" t="s">
        <v>22</v>
      </c>
      <c r="L43" s="147">
        <v>5.3999999999999999E-2</v>
      </c>
      <c r="M43" s="10">
        <v>5.7000000000000002E-2</v>
      </c>
      <c r="N43" s="13">
        <v>5.8999999999999997E-2</v>
      </c>
      <c r="O43" s="13">
        <f t="shared" si="0"/>
        <v>5.6666666666666664E-2</v>
      </c>
      <c r="P43" s="13">
        <f t="shared" ref="P43:R43" si="34">($O$7-L43)/$O$7</f>
        <v>0.84423076923076923</v>
      </c>
      <c r="Q43" s="13">
        <f t="shared" si="34"/>
        <v>0.83557692307692311</v>
      </c>
      <c r="R43" s="13">
        <f t="shared" si="34"/>
        <v>0.82980769230769236</v>
      </c>
      <c r="S43" s="12">
        <f t="shared" si="1"/>
        <v>0.83653846153846156</v>
      </c>
      <c r="T43" s="37">
        <f t="shared" si="6"/>
        <v>7.692307692307665E-3</v>
      </c>
      <c r="U43" s="39">
        <f t="shared" si="7"/>
        <v>6.7307692307692069E-3</v>
      </c>
      <c r="V43" s="32">
        <v>2.2319999999999989</v>
      </c>
      <c r="W43" s="13">
        <v>2.3119999999999989</v>
      </c>
      <c r="X43" s="13">
        <v>2.496</v>
      </c>
      <c r="Y43" s="78">
        <f t="shared" si="4"/>
        <v>2.3466666666666658</v>
      </c>
      <c r="Z43" s="13">
        <f>($Y$7-V43)/$Y$7</f>
        <v>0.82940996637114039</v>
      </c>
      <c r="AA43" s="13">
        <f>($Y$7-W43)/$Y$7</f>
        <v>0.82329562824824221</v>
      </c>
      <c r="AB43" s="13">
        <f>($Y$7-X43)/$Y$7</f>
        <v>0.80923265056557625</v>
      </c>
      <c r="AC43" s="10">
        <f t="shared" si="9"/>
        <v>0.82064608172831965</v>
      </c>
      <c r="AD43" s="37">
        <f t="shared" si="16"/>
        <v>8.7638846428207406E-3</v>
      </c>
      <c r="AE43" s="37">
        <f t="shared" si="14"/>
        <v>1.1413431162743404E-2</v>
      </c>
    </row>
    <row r="44" spans="1:31" s="60" customFormat="1" x14ac:dyDescent="0.35">
      <c r="A44" s="61"/>
      <c r="B44" s="62"/>
      <c r="C44" s="62"/>
      <c r="D44" s="62"/>
      <c r="E44" s="62"/>
      <c r="F44" s="62"/>
      <c r="G44" s="62"/>
      <c r="H44" s="62"/>
      <c r="I44" s="62"/>
      <c r="J44" s="62"/>
      <c r="K44" s="150"/>
      <c r="L44" s="77"/>
      <c r="M44" s="77"/>
      <c r="N44" s="77"/>
      <c r="O44" s="77"/>
      <c r="P44" s="77"/>
      <c r="Q44" s="77"/>
      <c r="R44" s="77"/>
      <c r="S44" s="77"/>
      <c r="T44" s="77"/>
      <c r="U44" s="89"/>
      <c r="V44" s="77"/>
      <c r="W44" s="77"/>
      <c r="X44" s="77"/>
      <c r="Y44" s="77"/>
      <c r="Z44" s="77"/>
      <c r="AA44" s="77"/>
      <c r="AB44" s="77"/>
      <c r="AC44" s="10"/>
      <c r="AD44" s="77"/>
      <c r="AE44" s="85"/>
    </row>
    <row r="45" spans="1:31" x14ac:dyDescent="0.35">
      <c r="A45" s="131" t="s">
        <v>35</v>
      </c>
      <c r="B45" s="131" t="s">
        <v>196</v>
      </c>
      <c r="C45" s="131" t="s">
        <v>196</v>
      </c>
      <c r="D45" s="171" t="s">
        <v>36</v>
      </c>
      <c r="E45" s="171" t="s">
        <v>25</v>
      </c>
      <c r="F45" s="171" t="s">
        <v>10</v>
      </c>
      <c r="G45" s="171" t="s">
        <v>9</v>
      </c>
      <c r="H45" s="171" t="s">
        <v>3</v>
      </c>
      <c r="I45" s="172" t="s">
        <v>2</v>
      </c>
      <c r="J45" s="135" t="s">
        <v>26</v>
      </c>
      <c r="K45" s="153" t="s">
        <v>20</v>
      </c>
      <c r="L45" s="146">
        <v>-1E-3</v>
      </c>
      <c r="M45" s="11">
        <v>-2E-3</v>
      </c>
      <c r="N45" s="13">
        <v>0</v>
      </c>
      <c r="O45" s="13">
        <f t="shared" si="0"/>
        <v>-1E-3</v>
      </c>
      <c r="P45" s="13">
        <f t="shared" ref="P45:R45" si="35">($O$5-L45)/$O$5</f>
        <v>1.0094043887147335</v>
      </c>
      <c r="Q45" s="13">
        <f t="shared" si="35"/>
        <v>1.0188087774294672</v>
      </c>
      <c r="R45" s="13">
        <f t="shared" si="35"/>
        <v>1</v>
      </c>
      <c r="S45" s="12">
        <f t="shared" si="1"/>
        <v>1.0094043887147335</v>
      </c>
      <c r="T45" s="37">
        <f t="shared" si="6"/>
        <v>9.4043887147337024E-3</v>
      </c>
      <c r="U45" s="39">
        <f t="shared" si="7"/>
        <v>9.4043887147334804E-3</v>
      </c>
      <c r="V45" s="32">
        <v>-8.3000000000000046E-2</v>
      </c>
      <c r="W45" s="13">
        <v>-0.11500000000000007</v>
      </c>
      <c r="X45" s="13">
        <v>-2.3000000000000013E-2</v>
      </c>
      <c r="Y45" s="78">
        <f t="shared" si="4"/>
        <v>-7.3666666666666714E-2</v>
      </c>
      <c r="Z45" s="13">
        <f>($Y$5-V45)/$Y$5</f>
        <v>1.0207448137965509</v>
      </c>
      <c r="AA45" s="13">
        <f>($Y$5-W45)/$Y$5</f>
        <v>1.0287428142964259</v>
      </c>
      <c r="AB45" s="13">
        <f>($Y$5-X45)/$Y$5</f>
        <v>1.005748562859285</v>
      </c>
      <c r="AC45" s="10">
        <f t="shared" si="9"/>
        <v>1.0184120636507539</v>
      </c>
      <c r="AD45" s="37">
        <f t="shared" si="16"/>
        <v>1.0330750645672016E-2</v>
      </c>
      <c r="AE45" s="37">
        <f t="shared" si="14"/>
        <v>1.2663500791468829E-2</v>
      </c>
    </row>
    <row r="46" spans="1:31" x14ac:dyDescent="0.35">
      <c r="A46" s="131" t="s">
        <v>40</v>
      </c>
      <c r="B46" s="131" t="s">
        <v>196</v>
      </c>
      <c r="C46" s="131" t="s">
        <v>196</v>
      </c>
      <c r="D46" s="171"/>
      <c r="E46" s="171"/>
      <c r="F46" s="171"/>
      <c r="G46" s="171"/>
      <c r="H46" s="171"/>
      <c r="I46" s="172"/>
      <c r="J46" s="135" t="s">
        <v>27</v>
      </c>
      <c r="K46" s="153" t="s">
        <v>21</v>
      </c>
      <c r="L46" s="147">
        <v>7.2999999999999995E-2</v>
      </c>
      <c r="M46" s="10">
        <v>6.6000000000000003E-2</v>
      </c>
      <c r="N46" s="13">
        <v>6.9000000000000006E-2</v>
      </c>
      <c r="O46" s="13">
        <f t="shared" si="0"/>
        <v>6.9333333333333344E-2</v>
      </c>
      <c r="P46" s="13">
        <f t="shared" ref="P46:R46" si="36">($O$6-L46)/$O$6</f>
        <v>0.74593967517401383</v>
      </c>
      <c r="Q46" s="13">
        <f t="shared" si="36"/>
        <v>0.77030162412993031</v>
      </c>
      <c r="R46" s="13">
        <f t="shared" si="36"/>
        <v>0.75986078886310893</v>
      </c>
      <c r="S46" s="12">
        <f t="shared" si="1"/>
        <v>0.75870069605568435</v>
      </c>
      <c r="T46" s="37">
        <f t="shared" si="6"/>
        <v>1.1600928074245953E-2</v>
      </c>
      <c r="U46" s="39">
        <f t="shared" si="7"/>
        <v>1.2761020881670526E-2</v>
      </c>
      <c r="V46" s="32">
        <v>4.4860000000000007</v>
      </c>
      <c r="W46" s="13">
        <v>4.0140000000000002</v>
      </c>
      <c r="X46" s="13">
        <v>4.2209999999999992</v>
      </c>
      <c r="Y46" s="78">
        <f t="shared" si="4"/>
        <v>4.2403333333333331</v>
      </c>
      <c r="Z46" s="13">
        <f>($Y$6-V46)/$Y$6</f>
        <v>0.57728429186167018</v>
      </c>
      <c r="AA46" s="13">
        <f>($Y$6-W46)/$Y$6</f>
        <v>0.62176084430065637</v>
      </c>
      <c r="AB46" s="13">
        <f>($Y$6-X46)/$Y$6</f>
        <v>0.6022552376166096</v>
      </c>
      <c r="AC46" s="10">
        <f t="shared" si="9"/>
        <v>0.60043345792631209</v>
      </c>
      <c r="AD46" s="37">
        <f t="shared" si="16"/>
        <v>2.1327386374344282E-2</v>
      </c>
      <c r="AE46" s="37">
        <f t="shared" si="14"/>
        <v>2.3149166064641902E-2</v>
      </c>
    </row>
    <row r="47" spans="1:31" x14ac:dyDescent="0.35">
      <c r="A47" s="131" t="s">
        <v>41</v>
      </c>
      <c r="B47" s="131" t="s">
        <v>196</v>
      </c>
      <c r="C47" s="131" t="s">
        <v>196</v>
      </c>
      <c r="D47" s="171"/>
      <c r="E47" s="171"/>
      <c r="F47" s="171"/>
      <c r="G47" s="171"/>
      <c r="H47" s="171"/>
      <c r="I47" s="172"/>
      <c r="J47" s="135" t="s">
        <v>28</v>
      </c>
      <c r="K47" s="153" t="s">
        <v>22</v>
      </c>
      <c r="L47" s="147">
        <v>0.01</v>
      </c>
      <c r="M47" s="10">
        <v>1.0999999999999999E-2</v>
      </c>
      <c r="N47" s="13">
        <v>1.6E-2</v>
      </c>
      <c r="O47" s="13">
        <f t="shared" si="0"/>
        <v>1.2333333333333333E-2</v>
      </c>
      <c r="P47" s="13">
        <f t="shared" ref="P47:R47" si="37">($O$7-L47)/$O$7</f>
        <v>0.97115384615384615</v>
      </c>
      <c r="Q47" s="13">
        <f t="shared" si="37"/>
        <v>0.96826923076923077</v>
      </c>
      <c r="R47" s="13">
        <f t="shared" si="37"/>
        <v>0.95384615384615379</v>
      </c>
      <c r="S47" s="12">
        <f t="shared" si="1"/>
        <v>0.96442307692307683</v>
      </c>
      <c r="T47" s="37">
        <f t="shared" si="6"/>
        <v>6.7307692307693179E-3</v>
      </c>
      <c r="U47" s="39">
        <f t="shared" si="7"/>
        <v>1.0576923076923039E-2</v>
      </c>
      <c r="V47" s="32">
        <v>0.48700000000000032</v>
      </c>
      <c r="W47" s="13">
        <v>0.60200000000000042</v>
      </c>
      <c r="X47" s="13">
        <v>0.88000000000000045</v>
      </c>
      <c r="Y47" s="78">
        <f t="shared" si="4"/>
        <v>0.65633333333333377</v>
      </c>
      <c r="Z47" s="13">
        <f>($Y$7-V47)/$Y$7</f>
        <v>0.96277896667685725</v>
      </c>
      <c r="AA47" s="13">
        <f>($Y$7-W47)/$Y$7</f>
        <v>0.95398960562519108</v>
      </c>
      <c r="AB47" s="13">
        <f>($Y$7-X47)/$Y$7</f>
        <v>0.93274228064811981</v>
      </c>
      <c r="AC47" s="10">
        <f t="shared" si="9"/>
        <v>0.94983695098338927</v>
      </c>
      <c r="AD47" s="37">
        <f t="shared" si="16"/>
        <v>1.2942015693467979E-2</v>
      </c>
      <c r="AE47" s="37">
        <f t="shared" si="14"/>
        <v>1.7094670335269457E-2</v>
      </c>
    </row>
    <row r="48" spans="1:31" s="60" customFormat="1" x14ac:dyDescent="0.35">
      <c r="A48" s="61"/>
      <c r="B48" s="62"/>
      <c r="C48" s="62"/>
      <c r="D48" s="62"/>
      <c r="E48" s="62"/>
      <c r="F48" s="62"/>
      <c r="G48" s="62"/>
      <c r="H48" s="62"/>
      <c r="I48" s="62"/>
      <c r="J48" s="62"/>
      <c r="K48" s="150"/>
      <c r="L48" s="77"/>
      <c r="M48" s="77"/>
      <c r="N48" s="77"/>
      <c r="O48" s="77"/>
      <c r="P48" s="77"/>
      <c r="Q48" s="77"/>
      <c r="R48" s="77"/>
      <c r="S48" s="77"/>
      <c r="T48" s="77"/>
      <c r="U48" s="89"/>
      <c r="V48" s="77"/>
      <c r="W48" s="77"/>
      <c r="X48" s="77"/>
      <c r="Y48" s="77"/>
      <c r="Z48" s="77"/>
      <c r="AA48" s="77"/>
      <c r="AB48" s="77"/>
      <c r="AC48" s="10"/>
      <c r="AD48" s="77"/>
      <c r="AE48" s="85"/>
    </row>
    <row r="49" spans="1:31" x14ac:dyDescent="0.35">
      <c r="A49" s="131" t="s">
        <v>50</v>
      </c>
      <c r="B49" s="131" t="s">
        <v>196</v>
      </c>
      <c r="C49" s="131" t="s">
        <v>196</v>
      </c>
      <c r="D49" s="171" t="s">
        <v>36</v>
      </c>
      <c r="E49" s="171" t="s">
        <v>25</v>
      </c>
      <c r="F49" s="171" t="s">
        <v>10</v>
      </c>
      <c r="G49" s="171" t="s">
        <v>9</v>
      </c>
      <c r="H49" s="171" t="s">
        <v>6</v>
      </c>
      <c r="I49" s="172" t="s">
        <v>8</v>
      </c>
      <c r="J49" s="135" t="s">
        <v>26</v>
      </c>
      <c r="K49" s="153" t="s">
        <v>20</v>
      </c>
      <c r="L49" s="146">
        <v>-2E-3</v>
      </c>
      <c r="M49" s="11">
        <v>-3.0000000000000001E-3</v>
      </c>
      <c r="N49" s="13">
        <v>1.6E-2</v>
      </c>
      <c r="O49" s="13">
        <f t="shared" si="0"/>
        <v>3.6666666666666666E-3</v>
      </c>
      <c r="P49" s="13">
        <f t="shared" ref="P49:R49" si="38">($O$5-L49)/$O$5</f>
        <v>1.0188087774294672</v>
      </c>
      <c r="Q49" s="13">
        <f t="shared" si="38"/>
        <v>1.0282131661442007</v>
      </c>
      <c r="R49" s="13">
        <f t="shared" si="38"/>
        <v>0.84952978056426331</v>
      </c>
      <c r="S49" s="12">
        <f t="shared" si="1"/>
        <v>0.9655172413793105</v>
      </c>
      <c r="T49" s="37">
        <f t="shared" si="6"/>
        <v>6.2695924764890165E-2</v>
      </c>
      <c r="U49" s="39">
        <f t="shared" si="7"/>
        <v>0.11598746081504718</v>
      </c>
      <c r="V49" s="32">
        <v>-0.18300000000000013</v>
      </c>
      <c r="W49" s="13">
        <v>-0.13600000000000007</v>
      </c>
      <c r="X49" s="13">
        <v>0.95300000000000062</v>
      </c>
      <c r="Y49" s="78">
        <f t="shared" si="4"/>
        <v>0.21133333333333348</v>
      </c>
      <c r="Z49" s="13">
        <f>($Y$5-V49)/$Y$5</f>
        <v>1.0457385653586604</v>
      </c>
      <c r="AA49" s="13">
        <f>($Y$5-W49)/$Y$5</f>
        <v>1.033991502124469</v>
      </c>
      <c r="AB49" s="13">
        <f>($Y$5-X49)/$Y$5</f>
        <v>0.7618095476130966</v>
      </c>
      <c r="AC49" s="10">
        <f t="shared" si="9"/>
        <v>0.94717987169874196</v>
      </c>
      <c r="AD49" s="37">
        <f t="shared" si="16"/>
        <v>9.8558693659918428E-2</v>
      </c>
      <c r="AE49" s="37">
        <f t="shared" si="14"/>
        <v>0.18537032408564535</v>
      </c>
    </row>
    <row r="50" spans="1:31" x14ac:dyDescent="0.35">
      <c r="A50" s="131" t="s">
        <v>51</v>
      </c>
      <c r="B50" s="130" t="s">
        <v>196</v>
      </c>
      <c r="C50" s="131" t="s">
        <v>196</v>
      </c>
      <c r="D50" s="171"/>
      <c r="E50" s="171"/>
      <c r="F50" s="171"/>
      <c r="G50" s="171"/>
      <c r="H50" s="171"/>
      <c r="I50" s="172"/>
      <c r="J50" s="135" t="s">
        <v>27</v>
      </c>
      <c r="K50" s="153" t="s">
        <v>21</v>
      </c>
      <c r="L50" s="147">
        <v>2.1000000000000001E-2</v>
      </c>
      <c r="M50" s="10">
        <v>1.2E-2</v>
      </c>
      <c r="N50" s="13">
        <v>2.7E-2</v>
      </c>
      <c r="O50" s="13">
        <f t="shared" si="0"/>
        <v>0.02</v>
      </c>
      <c r="P50" s="13">
        <f t="shared" ref="P50:R50" si="39">($O$6-L50)/$O$6</f>
        <v>0.92691415313225045</v>
      </c>
      <c r="Q50" s="13">
        <f t="shared" si="39"/>
        <v>0.95823665893271459</v>
      </c>
      <c r="R50" s="13">
        <f t="shared" si="39"/>
        <v>0.9060324825986078</v>
      </c>
      <c r="S50" s="12">
        <f t="shared" si="1"/>
        <v>0.93039443155452428</v>
      </c>
      <c r="T50" s="37">
        <f t="shared" si="6"/>
        <v>2.784222737819031E-2</v>
      </c>
      <c r="U50" s="39">
        <f t="shared" si="7"/>
        <v>2.4361948955916479E-2</v>
      </c>
      <c r="V50" s="32">
        <v>1.3579999999999992</v>
      </c>
      <c r="W50" s="13">
        <v>0.73800000000000032</v>
      </c>
      <c r="X50" s="13">
        <v>1.5939999999999992</v>
      </c>
      <c r="Y50" s="78">
        <f t="shared" si="4"/>
        <v>1.2299999999999995</v>
      </c>
      <c r="Z50" s="13">
        <f>($Y$6-V50)/$Y$6</f>
        <v>0.8720356817539342</v>
      </c>
      <c r="AA50" s="13">
        <f>($Y$6-W50)/$Y$6</f>
        <v>0.93045827182209384</v>
      </c>
      <c r="AB50" s="13">
        <f>($Y$6-X50)/$Y$6</f>
        <v>0.84979740553444105</v>
      </c>
      <c r="AC50" s="10">
        <f t="shared" si="9"/>
        <v>0.88409711970348981</v>
      </c>
      <c r="AD50" s="37">
        <f t="shared" si="16"/>
        <v>4.6361152118604032E-2</v>
      </c>
      <c r="AE50" s="37">
        <f t="shared" si="14"/>
        <v>3.4299714169048756E-2</v>
      </c>
    </row>
    <row r="51" spans="1:31" x14ac:dyDescent="0.35">
      <c r="A51" s="131" t="s">
        <v>52</v>
      </c>
      <c r="B51" s="131" t="s">
        <v>196</v>
      </c>
      <c r="C51" s="131" t="s">
        <v>196</v>
      </c>
      <c r="D51" s="171"/>
      <c r="E51" s="171"/>
      <c r="F51" s="171"/>
      <c r="G51" s="171"/>
      <c r="H51" s="171"/>
      <c r="I51" s="172"/>
      <c r="J51" s="135" t="s">
        <v>28</v>
      </c>
      <c r="K51" s="153" t="s">
        <v>22</v>
      </c>
      <c r="L51" s="147">
        <v>0.216</v>
      </c>
      <c r="M51" s="10">
        <v>0.19400000000000001</v>
      </c>
      <c r="N51" s="13">
        <v>0.28100000000000003</v>
      </c>
      <c r="O51" s="13">
        <f t="shared" si="0"/>
        <v>0.23033333333333336</v>
      </c>
      <c r="P51" s="13">
        <f t="shared" ref="P51:R51" si="40">($O$7-L51)/$O$7</f>
        <v>0.37692307692307697</v>
      </c>
      <c r="Q51" s="13">
        <f t="shared" si="40"/>
        <v>0.44038461538461537</v>
      </c>
      <c r="R51" s="13">
        <f t="shared" si="40"/>
        <v>0.18942307692307686</v>
      </c>
      <c r="S51" s="12">
        <f t="shared" si="1"/>
        <v>0.33557692307692305</v>
      </c>
      <c r="T51" s="37">
        <f t="shared" si="6"/>
        <v>0.10480769230769232</v>
      </c>
      <c r="U51" s="39">
        <f t="shared" si="7"/>
        <v>0.14615384615384619</v>
      </c>
      <c r="V51" s="32">
        <v>11.713000000000001</v>
      </c>
      <c r="W51" s="13">
        <v>10.298000000000004</v>
      </c>
      <c r="X51" s="13">
        <v>15.594999999999999</v>
      </c>
      <c r="Y51" s="78">
        <f t="shared" si="4"/>
        <v>12.535333333333334</v>
      </c>
      <c r="Z51" s="13">
        <f>($Y$7-V51)/$Y$7</f>
        <v>0.10478446958116786</v>
      </c>
      <c r="AA51" s="13">
        <f>($Y$7-W51)/$Y$7</f>
        <v>0.2129318251299295</v>
      </c>
      <c r="AB51" s="13">
        <f>($Y$7-X51)/$Y$7</f>
        <v>-0.19191378783246693</v>
      </c>
      <c r="AC51" s="10">
        <f t="shared" si="9"/>
        <v>4.1934168959543473E-2</v>
      </c>
      <c r="AD51" s="37">
        <f t="shared" si="16"/>
        <v>0.17099765617038604</v>
      </c>
      <c r="AE51" s="37">
        <f t="shared" si="14"/>
        <v>0.2338479567920104</v>
      </c>
    </row>
    <row r="52" spans="1:31" s="60" customFormat="1" x14ac:dyDescent="0.35">
      <c r="A52" s="61"/>
      <c r="B52" s="62"/>
      <c r="C52" s="62"/>
      <c r="D52" s="62"/>
      <c r="E52" s="62"/>
      <c r="F52" s="62"/>
      <c r="G52" s="62"/>
      <c r="H52" s="62"/>
      <c r="I52" s="62"/>
      <c r="J52" s="62"/>
      <c r="K52" s="150"/>
      <c r="L52" s="77"/>
      <c r="M52" s="77"/>
      <c r="N52" s="77"/>
      <c r="O52" s="77"/>
      <c r="P52" s="77"/>
      <c r="Q52" s="77"/>
      <c r="R52" s="77"/>
      <c r="S52" s="77"/>
      <c r="T52" s="77"/>
      <c r="U52" s="89"/>
      <c r="V52" s="77"/>
      <c r="W52" s="77"/>
      <c r="X52" s="77"/>
      <c r="Y52" s="77"/>
      <c r="Z52" s="77"/>
      <c r="AA52" s="77"/>
      <c r="AB52" s="77"/>
      <c r="AC52" s="10"/>
      <c r="AD52" s="77"/>
      <c r="AE52" s="85"/>
    </row>
    <row r="53" spans="1:31" x14ac:dyDescent="0.35">
      <c r="A53" s="131" t="s">
        <v>63</v>
      </c>
      <c r="B53" s="131" t="s">
        <v>196</v>
      </c>
      <c r="C53" s="131" t="s">
        <v>196</v>
      </c>
      <c r="D53" s="171" t="s">
        <v>36</v>
      </c>
      <c r="E53" s="171" t="s">
        <v>25</v>
      </c>
      <c r="F53" s="171" t="s">
        <v>10</v>
      </c>
      <c r="G53" s="171" t="s">
        <v>9</v>
      </c>
      <c r="H53" s="171" t="s">
        <v>15</v>
      </c>
      <c r="I53" s="172" t="s">
        <v>18</v>
      </c>
      <c r="J53" s="135" t="s">
        <v>26</v>
      </c>
      <c r="K53" s="153" t="s">
        <v>20</v>
      </c>
      <c r="L53" s="146">
        <v>-1E-3</v>
      </c>
      <c r="M53" s="90">
        <v>4.0000000000000001E-3</v>
      </c>
      <c r="N53" s="13">
        <v>1E-3</v>
      </c>
      <c r="O53" s="13">
        <f t="shared" si="0"/>
        <v>1.3333333333333333E-3</v>
      </c>
      <c r="P53" s="13">
        <f t="shared" ref="P53:R53" si="41">($O$5-L53)/$O$5</f>
        <v>1.0094043887147335</v>
      </c>
      <c r="Q53" s="13">
        <f t="shared" si="41"/>
        <v>0.96238244514106575</v>
      </c>
      <c r="R53" s="13">
        <f t="shared" si="41"/>
        <v>0.99059561128526641</v>
      </c>
      <c r="S53" s="12">
        <f t="shared" si="1"/>
        <v>0.98746081504702188</v>
      </c>
      <c r="T53" s="37">
        <f t="shared" si="6"/>
        <v>2.1943573667711602E-2</v>
      </c>
      <c r="U53" s="39">
        <f t="shared" si="7"/>
        <v>2.5078369905956133E-2</v>
      </c>
      <c r="V53" s="2">
        <v>-3.000000000000002E-2</v>
      </c>
      <c r="W53" s="2">
        <v>0.27400000000000019</v>
      </c>
      <c r="X53" s="2">
        <v>7.3000000000000037E-2</v>
      </c>
      <c r="Y53" s="78">
        <f t="shared" si="4"/>
        <v>0.10566666666666673</v>
      </c>
      <c r="Z53" s="13">
        <f>($Y$5-V53)/$Y$5</f>
        <v>1.0074981254686328</v>
      </c>
      <c r="AA53" s="13">
        <f>($Y$5-W53)/$Y$5</f>
        <v>0.93151712071982007</v>
      </c>
      <c r="AB53" s="13">
        <f>($Y$5-X53)/$Y$5</f>
        <v>0.98175456135966011</v>
      </c>
      <c r="AC53" s="10">
        <f t="shared" si="9"/>
        <v>0.97358993584937092</v>
      </c>
      <c r="AD53" s="37">
        <f t="shared" si="16"/>
        <v>3.3908189619261897E-2</v>
      </c>
      <c r="AE53" s="37">
        <f t="shared" si="14"/>
        <v>4.2072815129550856E-2</v>
      </c>
    </row>
    <row r="54" spans="1:31" x14ac:dyDescent="0.35">
      <c r="A54" s="131" t="s">
        <v>64</v>
      </c>
      <c r="B54" s="131" t="s">
        <v>196</v>
      </c>
      <c r="C54" s="131" t="s">
        <v>196</v>
      </c>
      <c r="D54" s="171"/>
      <c r="E54" s="171"/>
      <c r="F54" s="171"/>
      <c r="G54" s="171"/>
      <c r="H54" s="171"/>
      <c r="I54" s="172"/>
      <c r="J54" s="135" t="s">
        <v>27</v>
      </c>
      <c r="K54" s="153" t="s">
        <v>21</v>
      </c>
      <c r="L54" s="147">
        <v>5.0000000000000001E-3</v>
      </c>
      <c r="M54" s="10">
        <v>4.0000000000000001E-3</v>
      </c>
      <c r="N54" s="13">
        <v>3.1E-2</v>
      </c>
      <c r="O54" s="13">
        <f t="shared" si="0"/>
        <v>1.3333333333333334E-2</v>
      </c>
      <c r="P54" s="13">
        <f t="shared" ref="P54:R54" si="42">($O$6-L54)/$O$6</f>
        <v>0.98259860788863107</v>
      </c>
      <c r="Q54" s="13">
        <f t="shared" si="42"/>
        <v>0.9860788863109049</v>
      </c>
      <c r="R54" s="13">
        <f t="shared" si="42"/>
        <v>0.89211136890951281</v>
      </c>
      <c r="S54" s="12">
        <f t="shared" si="1"/>
        <v>0.95359628770301619</v>
      </c>
      <c r="T54" s="37">
        <f t="shared" si="6"/>
        <v>3.2482598607888713E-2</v>
      </c>
      <c r="U54" s="39">
        <f t="shared" si="7"/>
        <v>6.1484918793503374E-2</v>
      </c>
      <c r="V54" s="32">
        <v>0.24800000000000016</v>
      </c>
      <c r="W54" s="13">
        <v>0.27000000000000018</v>
      </c>
      <c r="X54" s="13">
        <v>1.9109999999999994</v>
      </c>
      <c r="Y54" s="78">
        <f t="shared" si="4"/>
        <v>0.80966666666666665</v>
      </c>
      <c r="Z54" s="13">
        <f>($Y$6-V54)/$Y$6</f>
        <v>0.97663096397273619</v>
      </c>
      <c r="AA54" s="13">
        <f>($Y$6-W54)/$Y$6</f>
        <v>0.97455790432515632</v>
      </c>
      <c r="AB54" s="13">
        <f>($Y$6-X54)/$Y$6</f>
        <v>0.81992650061249484</v>
      </c>
      <c r="AC54" s="10">
        <f t="shared" si="9"/>
        <v>0.92370512297012908</v>
      </c>
      <c r="AD54" s="37">
        <f t="shared" si="16"/>
        <v>5.292584100260711E-2</v>
      </c>
      <c r="AE54" s="37">
        <f t="shared" si="14"/>
        <v>0.10377862235763424</v>
      </c>
    </row>
    <row r="55" spans="1:31" x14ac:dyDescent="0.35">
      <c r="A55" s="131" t="s">
        <v>65</v>
      </c>
      <c r="B55" s="131" t="s">
        <v>196</v>
      </c>
      <c r="C55" s="131" t="s">
        <v>196</v>
      </c>
      <c r="D55" s="171"/>
      <c r="E55" s="171"/>
      <c r="F55" s="171"/>
      <c r="G55" s="171"/>
      <c r="H55" s="171"/>
      <c r="I55" s="172"/>
      <c r="J55" s="135" t="s">
        <v>28</v>
      </c>
      <c r="K55" s="153" t="s">
        <v>22</v>
      </c>
      <c r="L55" s="147">
        <v>0.02</v>
      </c>
      <c r="M55" s="10">
        <v>1.9E-2</v>
      </c>
      <c r="N55" s="13">
        <v>1.7999999999999999E-2</v>
      </c>
      <c r="O55" s="13">
        <f t="shared" si="0"/>
        <v>1.9E-2</v>
      </c>
      <c r="P55" s="13">
        <f t="shared" ref="P55:R55" si="43">($O$7-L55)/$O$7</f>
        <v>0.94230769230769229</v>
      </c>
      <c r="Q55" s="13">
        <f t="shared" si="43"/>
        <v>0.94519230769230766</v>
      </c>
      <c r="R55" s="13">
        <f t="shared" si="43"/>
        <v>0.94807692307692304</v>
      </c>
      <c r="S55" s="12">
        <f t="shared" si="1"/>
        <v>0.94519230769230766</v>
      </c>
      <c r="T55" s="37">
        <f t="shared" si="6"/>
        <v>2.8846153846153744E-3</v>
      </c>
      <c r="U55" s="39">
        <f t="shared" si="7"/>
        <v>2.8846153846153744E-3</v>
      </c>
      <c r="V55" s="32">
        <v>1.2049999999999998</v>
      </c>
      <c r="W55" s="13">
        <v>1.2310000000000001</v>
      </c>
      <c r="X55" s="13">
        <v>1.1140000000000003</v>
      </c>
      <c r="Y55" s="78">
        <f t="shared" si="4"/>
        <v>1.1833333333333333</v>
      </c>
      <c r="Z55" s="13">
        <f>($Y$7-V55)/$Y$7</f>
        <v>0.90790278202384589</v>
      </c>
      <c r="AA55" s="13">
        <f>($Y$7-W55)/$Y$7</f>
        <v>0.90591562213390397</v>
      </c>
      <c r="AB55" s="13">
        <f>($Y$7-X55)/$Y$7</f>
        <v>0.91485784163864259</v>
      </c>
      <c r="AC55" s="10">
        <f t="shared" si="9"/>
        <v>0.90955874859879737</v>
      </c>
      <c r="AD55" s="37">
        <f t="shared" si="16"/>
        <v>5.2990930398452152E-3</v>
      </c>
      <c r="AE55" s="37">
        <f t="shared" si="14"/>
        <v>3.6431264648933981E-3</v>
      </c>
    </row>
    <row r="56" spans="1:31" s="60" customFormat="1" x14ac:dyDescent="0.35">
      <c r="A56" s="61"/>
      <c r="B56" s="62"/>
      <c r="C56" s="62"/>
      <c r="D56" s="62"/>
      <c r="E56" s="62"/>
      <c r="F56" s="62"/>
      <c r="G56" s="62"/>
      <c r="H56" s="62"/>
      <c r="I56" s="62"/>
      <c r="J56" s="62"/>
      <c r="K56" s="150"/>
      <c r="L56" s="77"/>
      <c r="M56" s="77"/>
      <c r="N56" s="77"/>
      <c r="O56" s="77"/>
      <c r="P56" s="77"/>
      <c r="Q56" s="77"/>
      <c r="R56" s="77"/>
      <c r="S56" s="77"/>
      <c r="T56" s="77"/>
      <c r="U56" s="89"/>
      <c r="V56" s="77"/>
      <c r="W56" s="77"/>
      <c r="X56" s="77"/>
      <c r="Y56" s="77"/>
      <c r="Z56" s="77"/>
      <c r="AA56" s="77"/>
      <c r="AB56" s="77"/>
      <c r="AC56" s="10"/>
      <c r="AD56" s="77"/>
      <c r="AE56" s="85"/>
    </row>
    <row r="57" spans="1:31" x14ac:dyDescent="0.35">
      <c r="A57" s="195" t="s">
        <v>178</v>
      </c>
      <c r="B57" s="196"/>
      <c r="C57" s="134"/>
      <c r="D57" s="176" t="s">
        <v>23</v>
      </c>
      <c r="E57" s="176"/>
      <c r="F57" s="179" t="s">
        <v>11</v>
      </c>
      <c r="G57" s="179" t="s">
        <v>9</v>
      </c>
      <c r="H57" s="176" t="s">
        <v>23</v>
      </c>
      <c r="I57" s="176"/>
      <c r="J57" s="139" t="s">
        <v>26</v>
      </c>
      <c r="K57" s="151" t="s">
        <v>20</v>
      </c>
      <c r="L57" s="42"/>
      <c r="M57" s="26"/>
      <c r="N57" s="14"/>
      <c r="O57" s="14" t="e">
        <f t="shared" si="0"/>
        <v>#DIV/0!</v>
      </c>
      <c r="P57" s="14" t="e">
        <f>($O$57-O57)/$O$57</f>
        <v>#DIV/0!</v>
      </c>
      <c r="Q57" s="14" t="e">
        <f>($O$57-O57)/$O$57</f>
        <v>#DIV/0!</v>
      </c>
      <c r="R57" s="14" t="e">
        <f>($O$57-O57)/$O$57</f>
        <v>#DIV/0!</v>
      </c>
      <c r="S57" s="14" t="e">
        <f t="shared" si="1"/>
        <v>#DIV/0!</v>
      </c>
      <c r="T57" s="36" t="e">
        <f t="shared" si="6"/>
        <v>#DIV/0!</v>
      </c>
      <c r="U57" s="38" t="e">
        <f t="shared" si="7"/>
        <v>#DIV/0!</v>
      </c>
      <c r="V57" s="41"/>
      <c r="W57" s="14"/>
      <c r="X57" s="14"/>
      <c r="Y57" s="74" t="e">
        <f t="shared" si="4"/>
        <v>#DIV/0!</v>
      </c>
      <c r="Z57" s="14" t="e">
        <f>($Y$57-Y57)/$Y$57</f>
        <v>#DIV/0!</v>
      </c>
      <c r="AA57" s="14" t="e">
        <f>($Y$57-Y57)/$Y$57</f>
        <v>#DIV/0!</v>
      </c>
      <c r="AB57" s="14" t="e">
        <f>($Y$57-Y57)/$Y$57</f>
        <v>#DIV/0!</v>
      </c>
      <c r="AC57" s="26" t="e">
        <f t="shared" si="9"/>
        <v>#DIV/0!</v>
      </c>
      <c r="AD57" s="36" t="e">
        <f t="shared" si="16"/>
        <v>#DIV/0!</v>
      </c>
      <c r="AE57" s="36" t="e">
        <f t="shared" si="14"/>
        <v>#DIV/0!</v>
      </c>
    </row>
    <row r="58" spans="1:31" x14ac:dyDescent="0.35">
      <c r="A58" s="195" t="s">
        <v>179</v>
      </c>
      <c r="B58" s="196"/>
      <c r="C58" s="134"/>
      <c r="D58" s="176"/>
      <c r="E58" s="176"/>
      <c r="F58" s="179"/>
      <c r="G58" s="179"/>
      <c r="H58" s="176"/>
      <c r="I58" s="176"/>
      <c r="J58" s="139" t="s">
        <v>27</v>
      </c>
      <c r="K58" s="151" t="s">
        <v>21</v>
      </c>
      <c r="L58" s="42"/>
      <c r="M58" s="26"/>
      <c r="N58" s="14"/>
      <c r="O58" s="14" t="e">
        <f t="shared" si="0"/>
        <v>#DIV/0!</v>
      </c>
      <c r="P58" s="14" t="e">
        <f>($O$58-O58)/$O$58</f>
        <v>#DIV/0!</v>
      </c>
      <c r="Q58" s="14" t="e">
        <f>($O$58-O58)/$O$58</f>
        <v>#DIV/0!</v>
      </c>
      <c r="R58" s="14" t="e">
        <f>($O$58-O58)/$O$58</f>
        <v>#DIV/0!</v>
      </c>
      <c r="S58" s="14" t="e">
        <f t="shared" si="1"/>
        <v>#DIV/0!</v>
      </c>
      <c r="T58" s="36" t="e">
        <f t="shared" si="6"/>
        <v>#DIV/0!</v>
      </c>
      <c r="U58" s="38" t="e">
        <f t="shared" si="7"/>
        <v>#DIV/0!</v>
      </c>
      <c r="V58" s="42"/>
      <c r="W58" s="26"/>
      <c r="X58" s="26"/>
      <c r="Y58" s="74" t="e">
        <f t="shared" si="4"/>
        <v>#DIV/0!</v>
      </c>
      <c r="Z58" s="14" t="e">
        <f>($Y$58-Y58)/$Y$58</f>
        <v>#DIV/0!</v>
      </c>
      <c r="AA58" s="14" t="e">
        <f>($Y$58-Y58)/$Y$58</f>
        <v>#DIV/0!</v>
      </c>
      <c r="AB58" s="14" t="e">
        <f>($Y$58-Y58)/$Y$58</f>
        <v>#DIV/0!</v>
      </c>
      <c r="AC58" s="26" t="e">
        <f t="shared" si="9"/>
        <v>#DIV/0!</v>
      </c>
      <c r="AD58" s="36" t="e">
        <f t="shared" si="16"/>
        <v>#DIV/0!</v>
      </c>
      <c r="AE58" s="36" t="e">
        <f t="shared" si="14"/>
        <v>#DIV/0!</v>
      </c>
    </row>
    <row r="59" spans="1:31" x14ac:dyDescent="0.35">
      <c r="A59" s="195" t="s">
        <v>180</v>
      </c>
      <c r="B59" s="196"/>
      <c r="C59" s="134"/>
      <c r="D59" s="176"/>
      <c r="E59" s="176"/>
      <c r="F59" s="179"/>
      <c r="G59" s="179"/>
      <c r="H59" s="176"/>
      <c r="I59" s="176"/>
      <c r="J59" s="139" t="s">
        <v>28</v>
      </c>
      <c r="K59" s="151" t="s">
        <v>22</v>
      </c>
      <c r="L59" s="42"/>
      <c r="M59" s="26"/>
      <c r="N59" s="14"/>
      <c r="O59" s="14" t="e">
        <f t="shared" si="0"/>
        <v>#DIV/0!</v>
      </c>
      <c r="P59" s="14" t="e">
        <f>($O$59-O59)/$O$59</f>
        <v>#DIV/0!</v>
      </c>
      <c r="Q59" s="14" t="e">
        <f>($O$59-O59)/$O$59</f>
        <v>#DIV/0!</v>
      </c>
      <c r="R59" s="14" t="e">
        <f>($O$59-O59)/$O$59</f>
        <v>#DIV/0!</v>
      </c>
      <c r="S59" s="14" t="e">
        <f t="shared" si="1"/>
        <v>#DIV/0!</v>
      </c>
      <c r="T59" s="36" t="e">
        <f t="shared" si="6"/>
        <v>#DIV/0!</v>
      </c>
      <c r="U59" s="38" t="e">
        <f t="shared" si="7"/>
        <v>#DIV/0!</v>
      </c>
      <c r="V59" s="42"/>
      <c r="W59" s="26"/>
      <c r="X59" s="26"/>
      <c r="Y59" s="74" t="e">
        <f t="shared" si="4"/>
        <v>#DIV/0!</v>
      </c>
      <c r="Z59" s="14" t="e">
        <f>($Y$59-Y59)/$Y$59</f>
        <v>#DIV/0!</v>
      </c>
      <c r="AA59" s="14" t="e">
        <f>($Y$59-Y59)/$Y$59</f>
        <v>#DIV/0!</v>
      </c>
      <c r="AB59" s="14" t="e">
        <f>($Y$59-Y59)/$Y$59</f>
        <v>#DIV/0!</v>
      </c>
      <c r="AC59" s="26" t="e">
        <f t="shared" si="9"/>
        <v>#DIV/0!</v>
      </c>
      <c r="AD59" s="36" t="e">
        <f t="shared" si="16"/>
        <v>#DIV/0!</v>
      </c>
      <c r="AE59" s="36" t="e">
        <f t="shared" si="14"/>
        <v>#DIV/0!</v>
      </c>
    </row>
    <row r="60" spans="1:31" s="60" customFormat="1" x14ac:dyDescent="0.35">
      <c r="A60" s="61"/>
      <c r="B60" s="62"/>
      <c r="C60" s="62"/>
      <c r="D60" s="62"/>
      <c r="E60" s="62"/>
      <c r="F60" s="62"/>
      <c r="G60" s="62"/>
      <c r="H60" s="62"/>
      <c r="I60" s="62"/>
      <c r="J60" s="62"/>
      <c r="K60" s="150"/>
      <c r="L60" s="85"/>
      <c r="M60" s="126"/>
      <c r="N60" s="126"/>
      <c r="O60" s="77"/>
      <c r="P60" s="77"/>
      <c r="Q60" s="77"/>
      <c r="R60" s="77"/>
      <c r="S60" s="77"/>
      <c r="T60" s="77"/>
      <c r="U60" s="89"/>
      <c r="V60" s="77"/>
      <c r="W60" s="77"/>
      <c r="X60" s="77"/>
      <c r="Y60" s="77"/>
      <c r="Z60" s="77"/>
      <c r="AA60" s="77"/>
      <c r="AB60" s="77"/>
      <c r="AC60" s="10"/>
      <c r="AD60" s="77"/>
      <c r="AE60" s="85"/>
    </row>
    <row r="61" spans="1:31" x14ac:dyDescent="0.35">
      <c r="A61" s="131" t="s">
        <v>111</v>
      </c>
      <c r="B61" s="131"/>
      <c r="C61" s="131"/>
      <c r="D61" s="171" t="s">
        <v>23</v>
      </c>
      <c r="E61" s="171"/>
      <c r="F61" s="171" t="s">
        <v>11</v>
      </c>
      <c r="G61" s="171" t="s">
        <v>9</v>
      </c>
      <c r="H61" s="171" t="s">
        <v>226</v>
      </c>
      <c r="I61" s="172" t="s">
        <v>223</v>
      </c>
      <c r="J61" s="135" t="s">
        <v>26</v>
      </c>
      <c r="K61" s="153" t="s">
        <v>20</v>
      </c>
      <c r="L61" s="146"/>
      <c r="M61" s="11"/>
      <c r="N61" s="11"/>
      <c r="O61" s="32" t="e">
        <f t="shared" si="0"/>
        <v>#DIV/0!</v>
      </c>
      <c r="P61" s="13" t="e">
        <f t="shared" ref="P61:R61" si="44">($O$57-L61)/$O$57</f>
        <v>#DIV/0!</v>
      </c>
      <c r="Q61" s="13" t="e">
        <f t="shared" si="44"/>
        <v>#DIV/0!</v>
      </c>
      <c r="R61" s="13" t="e">
        <f t="shared" si="44"/>
        <v>#DIV/0!</v>
      </c>
      <c r="S61" s="12" t="e">
        <f t="shared" si="1"/>
        <v>#DIV/0!</v>
      </c>
      <c r="T61" s="37" t="e">
        <f t="shared" si="6"/>
        <v>#DIV/0!</v>
      </c>
      <c r="U61" s="39" t="e">
        <f t="shared" si="7"/>
        <v>#DIV/0!</v>
      </c>
      <c r="V61" s="32"/>
      <c r="W61" s="13"/>
      <c r="X61" s="13"/>
      <c r="Y61" s="78" t="e">
        <f t="shared" si="4"/>
        <v>#DIV/0!</v>
      </c>
      <c r="Z61" s="13" t="e">
        <f>($Y$57-V61)/$Y$57</f>
        <v>#DIV/0!</v>
      </c>
      <c r="AA61" s="13" t="e">
        <f>($Y$57-W61)/$Y$57</f>
        <v>#DIV/0!</v>
      </c>
      <c r="AB61" s="13" t="e">
        <f>($Y$57-X61)/$Y$57</f>
        <v>#DIV/0!</v>
      </c>
      <c r="AC61" s="10" t="e">
        <f t="shared" si="9"/>
        <v>#DIV/0!</v>
      </c>
      <c r="AD61" s="37" t="e">
        <f t="shared" si="16"/>
        <v>#DIV/0!</v>
      </c>
      <c r="AE61" s="37" t="e">
        <f t="shared" si="14"/>
        <v>#DIV/0!</v>
      </c>
    </row>
    <row r="62" spans="1:31" x14ac:dyDescent="0.35">
      <c r="A62" s="131" t="s">
        <v>112</v>
      </c>
      <c r="B62" s="131"/>
      <c r="C62" s="131"/>
      <c r="D62" s="171"/>
      <c r="E62" s="171"/>
      <c r="F62" s="171"/>
      <c r="G62" s="171"/>
      <c r="H62" s="171"/>
      <c r="I62" s="172"/>
      <c r="J62" s="135" t="s">
        <v>27</v>
      </c>
      <c r="K62" s="153" t="s">
        <v>21</v>
      </c>
      <c r="L62" s="146"/>
      <c r="M62" s="11"/>
      <c r="N62" s="11"/>
      <c r="O62" s="32" t="e">
        <f t="shared" si="0"/>
        <v>#DIV/0!</v>
      </c>
      <c r="P62" s="13" t="e">
        <f t="shared" ref="P62:R62" si="45">($O$58-L62)/$O$58</f>
        <v>#DIV/0!</v>
      </c>
      <c r="Q62" s="13" t="e">
        <f t="shared" si="45"/>
        <v>#DIV/0!</v>
      </c>
      <c r="R62" s="13" t="e">
        <f t="shared" si="45"/>
        <v>#DIV/0!</v>
      </c>
      <c r="S62" s="12" t="e">
        <f t="shared" si="1"/>
        <v>#DIV/0!</v>
      </c>
      <c r="T62" s="37" t="e">
        <f t="shared" si="6"/>
        <v>#DIV/0!</v>
      </c>
      <c r="U62" s="39" t="e">
        <f t="shared" si="7"/>
        <v>#DIV/0!</v>
      </c>
      <c r="V62" s="32"/>
      <c r="W62" s="13"/>
      <c r="X62" s="13"/>
      <c r="Y62" s="78" t="e">
        <f t="shared" si="4"/>
        <v>#DIV/0!</v>
      </c>
      <c r="Z62" s="13" t="e">
        <f>($Y$58-V62)/$Y$58</f>
        <v>#DIV/0!</v>
      </c>
      <c r="AA62" s="13" t="e">
        <f>($Y$58-W62)/$Y$58</f>
        <v>#DIV/0!</v>
      </c>
      <c r="AB62" s="13" t="e">
        <f>($Y$58-X62)/$Y$58</f>
        <v>#DIV/0!</v>
      </c>
      <c r="AC62" s="10" t="e">
        <f t="shared" si="9"/>
        <v>#DIV/0!</v>
      </c>
      <c r="AD62" s="37" t="e">
        <f t="shared" si="16"/>
        <v>#DIV/0!</v>
      </c>
      <c r="AE62" s="37" t="e">
        <f t="shared" si="14"/>
        <v>#DIV/0!</v>
      </c>
    </row>
    <row r="63" spans="1:31" x14ac:dyDescent="0.35">
      <c r="A63" s="131" t="s">
        <v>113</v>
      </c>
      <c r="B63" s="131"/>
      <c r="C63" s="131"/>
      <c r="D63" s="171"/>
      <c r="E63" s="171"/>
      <c r="F63" s="171"/>
      <c r="G63" s="171"/>
      <c r="H63" s="171"/>
      <c r="I63" s="172"/>
      <c r="J63" s="135" t="s">
        <v>28</v>
      </c>
      <c r="K63" s="153" t="s">
        <v>22</v>
      </c>
      <c r="L63" s="146"/>
      <c r="M63" s="11"/>
      <c r="N63" s="11"/>
      <c r="O63" s="32" t="e">
        <f t="shared" si="0"/>
        <v>#DIV/0!</v>
      </c>
      <c r="P63" s="13" t="e">
        <f t="shared" ref="P63:R63" si="46">($O$59-L63)/$O$59</f>
        <v>#DIV/0!</v>
      </c>
      <c r="Q63" s="13" t="e">
        <f t="shared" si="46"/>
        <v>#DIV/0!</v>
      </c>
      <c r="R63" s="13" t="e">
        <f t="shared" si="46"/>
        <v>#DIV/0!</v>
      </c>
      <c r="S63" s="12" t="e">
        <f t="shared" si="1"/>
        <v>#DIV/0!</v>
      </c>
      <c r="T63" s="37" t="e">
        <f t="shared" si="6"/>
        <v>#DIV/0!</v>
      </c>
      <c r="U63" s="39" t="e">
        <f t="shared" si="7"/>
        <v>#DIV/0!</v>
      </c>
      <c r="V63" s="32"/>
      <c r="W63" s="13"/>
      <c r="X63" s="13"/>
      <c r="Y63" s="78" t="e">
        <f t="shared" si="4"/>
        <v>#DIV/0!</v>
      </c>
      <c r="Z63" s="13" t="e">
        <f>($Y$59-V63)/$Y$59</f>
        <v>#DIV/0!</v>
      </c>
      <c r="AA63" s="13" t="e">
        <f>($Y$59-W63)/$Y$59</f>
        <v>#DIV/0!</v>
      </c>
      <c r="AB63" s="13" t="e">
        <f>($Y$59-X63)/$Y$59</f>
        <v>#DIV/0!</v>
      </c>
      <c r="AC63" s="10" t="e">
        <f t="shared" si="9"/>
        <v>#DIV/0!</v>
      </c>
      <c r="AD63" s="37" t="e">
        <f t="shared" si="16"/>
        <v>#DIV/0!</v>
      </c>
      <c r="AE63" s="37" t="e">
        <f t="shared" si="14"/>
        <v>#DIV/0!</v>
      </c>
    </row>
    <row r="64" spans="1:31" s="60" customFormat="1" x14ac:dyDescent="0.35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150"/>
      <c r="L64" s="85"/>
      <c r="M64" s="126"/>
      <c r="N64" s="126"/>
      <c r="O64" s="77"/>
      <c r="P64" s="77"/>
      <c r="Q64" s="77"/>
      <c r="R64" s="77"/>
      <c r="S64" s="77"/>
      <c r="T64" s="77"/>
      <c r="U64" s="89"/>
      <c r="V64" s="77"/>
      <c r="W64" s="77"/>
      <c r="X64" s="77"/>
      <c r="Y64" s="77"/>
      <c r="Z64" s="77"/>
      <c r="AA64" s="77"/>
      <c r="AB64" s="77"/>
      <c r="AC64" s="10"/>
      <c r="AD64" s="77"/>
      <c r="AE64" s="85"/>
    </row>
    <row r="65" spans="1:31" ht="14.25" customHeight="1" x14ac:dyDescent="0.35">
      <c r="A65" s="131" t="s">
        <v>123</v>
      </c>
      <c r="B65" s="131"/>
      <c r="C65" s="131"/>
      <c r="D65" s="171" t="s">
        <v>23</v>
      </c>
      <c r="E65" s="171"/>
      <c r="F65" s="171" t="s">
        <v>11</v>
      </c>
      <c r="G65" s="171" t="s">
        <v>9</v>
      </c>
      <c r="H65" s="171" t="s">
        <v>227</v>
      </c>
      <c r="I65" s="172" t="s">
        <v>224</v>
      </c>
      <c r="J65" s="135" t="s">
        <v>26</v>
      </c>
      <c r="K65" s="153" t="s">
        <v>20</v>
      </c>
      <c r="L65" s="146"/>
      <c r="M65" s="11"/>
      <c r="N65" s="11"/>
      <c r="O65" s="32" t="e">
        <f t="shared" si="0"/>
        <v>#DIV/0!</v>
      </c>
      <c r="P65" s="13" t="e">
        <f t="shared" ref="P65:R65" si="47">($O$57-L65)/$O$57</f>
        <v>#DIV/0!</v>
      </c>
      <c r="Q65" s="13" t="e">
        <f t="shared" si="47"/>
        <v>#DIV/0!</v>
      </c>
      <c r="R65" s="13" t="e">
        <f t="shared" si="47"/>
        <v>#DIV/0!</v>
      </c>
      <c r="S65" s="12" t="e">
        <f t="shared" si="1"/>
        <v>#DIV/0!</v>
      </c>
      <c r="T65" s="37" t="e">
        <f t="shared" si="6"/>
        <v>#DIV/0!</v>
      </c>
      <c r="U65" s="39" t="e">
        <f t="shared" si="7"/>
        <v>#DIV/0!</v>
      </c>
      <c r="V65" s="32"/>
      <c r="W65" s="13"/>
      <c r="X65" s="13"/>
      <c r="Y65" s="78" t="e">
        <f t="shared" si="4"/>
        <v>#DIV/0!</v>
      </c>
      <c r="Z65" s="13" t="e">
        <f>($Y$57-V65)/$Y$57</f>
        <v>#DIV/0!</v>
      </c>
      <c r="AA65" s="13" t="e">
        <f>($Y$57-W65)/$Y$57</f>
        <v>#DIV/0!</v>
      </c>
      <c r="AB65" s="13" t="e">
        <f>($Y$57-X65)/$Y$57</f>
        <v>#DIV/0!</v>
      </c>
      <c r="AC65" s="10" t="e">
        <f t="shared" si="9"/>
        <v>#DIV/0!</v>
      </c>
      <c r="AD65" s="37" t="e">
        <f t="shared" si="16"/>
        <v>#DIV/0!</v>
      </c>
      <c r="AE65" s="37" t="e">
        <f t="shared" si="14"/>
        <v>#DIV/0!</v>
      </c>
    </row>
    <row r="66" spans="1:31" x14ac:dyDescent="0.35">
      <c r="A66" s="131" t="s">
        <v>124</v>
      </c>
      <c r="B66" s="131"/>
      <c r="C66" s="131"/>
      <c r="D66" s="171"/>
      <c r="E66" s="171"/>
      <c r="F66" s="171"/>
      <c r="G66" s="171"/>
      <c r="H66" s="171"/>
      <c r="I66" s="172"/>
      <c r="J66" s="135" t="s">
        <v>27</v>
      </c>
      <c r="K66" s="153" t="s">
        <v>21</v>
      </c>
      <c r="L66" s="147"/>
      <c r="M66" s="10"/>
      <c r="N66" s="13"/>
      <c r="O66" s="32" t="e">
        <f t="shared" si="0"/>
        <v>#DIV/0!</v>
      </c>
      <c r="P66" s="13" t="e">
        <f t="shared" ref="P66:R66" si="48">($O$58-L66)/$O$58</f>
        <v>#DIV/0!</v>
      </c>
      <c r="Q66" s="13" t="e">
        <f t="shared" si="48"/>
        <v>#DIV/0!</v>
      </c>
      <c r="R66" s="13" t="e">
        <f t="shared" si="48"/>
        <v>#DIV/0!</v>
      </c>
      <c r="S66" s="12" t="e">
        <f t="shared" si="1"/>
        <v>#DIV/0!</v>
      </c>
      <c r="T66" s="37" t="e">
        <f t="shared" si="6"/>
        <v>#DIV/0!</v>
      </c>
      <c r="U66" s="39" t="e">
        <f t="shared" si="7"/>
        <v>#DIV/0!</v>
      </c>
      <c r="V66" s="32"/>
      <c r="W66" s="13"/>
      <c r="X66" s="13"/>
      <c r="Y66" s="78" t="e">
        <f t="shared" si="4"/>
        <v>#DIV/0!</v>
      </c>
      <c r="Z66" s="13" t="e">
        <f>($Y$58-V66)/$Y$58</f>
        <v>#DIV/0!</v>
      </c>
      <c r="AA66" s="13" t="e">
        <f>($Y$58-W66)/$Y$58</f>
        <v>#DIV/0!</v>
      </c>
      <c r="AB66" s="13" t="e">
        <f>($Y$58-X66)/$Y$58</f>
        <v>#DIV/0!</v>
      </c>
      <c r="AC66" s="10" t="e">
        <f t="shared" si="9"/>
        <v>#DIV/0!</v>
      </c>
      <c r="AD66" s="37" t="e">
        <f t="shared" si="16"/>
        <v>#DIV/0!</v>
      </c>
      <c r="AE66" s="37" t="e">
        <f t="shared" si="14"/>
        <v>#DIV/0!</v>
      </c>
    </row>
    <row r="67" spans="1:31" x14ac:dyDescent="0.35">
      <c r="A67" s="131" t="s">
        <v>125</v>
      </c>
      <c r="B67" s="131"/>
      <c r="C67" s="131"/>
      <c r="D67" s="171"/>
      <c r="E67" s="171"/>
      <c r="F67" s="171"/>
      <c r="G67" s="171"/>
      <c r="H67" s="171"/>
      <c r="I67" s="172"/>
      <c r="J67" s="135" t="s">
        <v>28</v>
      </c>
      <c r="K67" s="153" t="s">
        <v>22</v>
      </c>
      <c r="L67" s="147"/>
      <c r="M67" s="10"/>
      <c r="N67" s="13"/>
      <c r="O67" s="32" t="e">
        <f t="shared" si="0"/>
        <v>#DIV/0!</v>
      </c>
      <c r="P67" s="13" t="e">
        <f t="shared" ref="P67:R67" si="49">($O$59-L67)/$O$59</f>
        <v>#DIV/0!</v>
      </c>
      <c r="Q67" s="13" t="e">
        <f t="shared" si="49"/>
        <v>#DIV/0!</v>
      </c>
      <c r="R67" s="13" t="e">
        <f t="shared" si="49"/>
        <v>#DIV/0!</v>
      </c>
      <c r="S67" s="12" t="e">
        <f t="shared" si="1"/>
        <v>#DIV/0!</v>
      </c>
      <c r="T67" s="37" t="e">
        <f t="shared" si="6"/>
        <v>#DIV/0!</v>
      </c>
      <c r="U67" s="39" t="e">
        <f t="shared" si="7"/>
        <v>#DIV/0!</v>
      </c>
      <c r="V67" s="32"/>
      <c r="W67" s="13"/>
      <c r="X67" s="13"/>
      <c r="Y67" s="78" t="e">
        <f t="shared" si="4"/>
        <v>#DIV/0!</v>
      </c>
      <c r="Z67" s="13" t="e">
        <f>($Y$59-V67)/$Y$59</f>
        <v>#DIV/0!</v>
      </c>
      <c r="AA67" s="13" t="e">
        <f>($Y$59-W67)/$Y$59</f>
        <v>#DIV/0!</v>
      </c>
      <c r="AB67" s="13" t="e">
        <f>($Y$59-X67)/$Y$59</f>
        <v>#DIV/0!</v>
      </c>
      <c r="AC67" s="10" t="e">
        <f t="shared" si="9"/>
        <v>#DIV/0!</v>
      </c>
      <c r="AD67" s="37" t="e">
        <f t="shared" si="16"/>
        <v>#DIV/0!</v>
      </c>
      <c r="AE67" s="37" t="e">
        <f t="shared" si="14"/>
        <v>#DIV/0!</v>
      </c>
    </row>
    <row r="68" spans="1:31" s="60" customFormat="1" x14ac:dyDescent="0.35">
      <c r="A68" s="61"/>
      <c r="B68" s="62"/>
      <c r="C68" s="62"/>
      <c r="D68" s="62"/>
      <c r="E68" s="62"/>
      <c r="F68" s="62"/>
      <c r="G68" s="62"/>
      <c r="H68" s="62"/>
      <c r="I68" s="62"/>
      <c r="J68" s="62"/>
      <c r="K68" s="150"/>
      <c r="L68" s="85"/>
      <c r="M68" s="126"/>
      <c r="N68" s="126"/>
      <c r="O68" s="77"/>
      <c r="P68" s="77"/>
      <c r="Q68" s="77"/>
      <c r="R68" s="77"/>
      <c r="S68" s="77"/>
      <c r="T68" s="77"/>
      <c r="U68" s="89"/>
      <c r="V68" s="77"/>
      <c r="W68" s="77"/>
      <c r="X68" s="77"/>
      <c r="Y68" s="77"/>
      <c r="Z68" s="77"/>
      <c r="AA68" s="77"/>
      <c r="AB68" s="77"/>
      <c r="AC68" s="10"/>
      <c r="AD68" s="77"/>
      <c r="AE68" s="85"/>
    </row>
    <row r="69" spans="1:31" ht="14.25" customHeight="1" x14ac:dyDescent="0.35">
      <c r="A69" s="131" t="s">
        <v>135</v>
      </c>
      <c r="B69" s="131"/>
      <c r="C69" s="131"/>
      <c r="D69" s="171" t="s">
        <v>23</v>
      </c>
      <c r="E69" s="171"/>
      <c r="F69" s="171" t="s">
        <v>11</v>
      </c>
      <c r="G69" s="171" t="s">
        <v>9</v>
      </c>
      <c r="H69" s="171" t="s">
        <v>228</v>
      </c>
      <c r="I69" s="172" t="s">
        <v>225</v>
      </c>
      <c r="J69" s="135" t="s">
        <v>26</v>
      </c>
      <c r="K69" s="153" t="s">
        <v>20</v>
      </c>
      <c r="L69" s="146"/>
      <c r="M69" s="11"/>
      <c r="N69" s="11"/>
      <c r="O69" s="32" t="e">
        <f t="shared" ref="O69:O131" si="50">AVERAGE(L69:N69)</f>
        <v>#DIV/0!</v>
      </c>
      <c r="P69" s="13" t="e">
        <f t="shared" ref="P69:R69" si="51">($O$57-L69)/$O$57</f>
        <v>#DIV/0!</v>
      </c>
      <c r="Q69" s="13" t="e">
        <f t="shared" si="51"/>
        <v>#DIV/0!</v>
      </c>
      <c r="R69" s="13" t="e">
        <f t="shared" si="51"/>
        <v>#DIV/0!</v>
      </c>
      <c r="S69" s="12" t="e">
        <f t="shared" ref="S69:S131" si="52">AVERAGE(P69:R69)</f>
        <v>#DIV/0!</v>
      </c>
      <c r="T69" s="37" t="e">
        <f t="shared" si="6"/>
        <v>#DIV/0!</v>
      </c>
      <c r="U69" s="39" t="e">
        <f t="shared" si="7"/>
        <v>#DIV/0!</v>
      </c>
      <c r="V69" s="32"/>
      <c r="W69" s="13"/>
      <c r="X69" s="13"/>
      <c r="Y69" s="78" t="e">
        <f t="shared" si="4"/>
        <v>#DIV/0!</v>
      </c>
      <c r="Z69" s="13" t="e">
        <f>($Y$57-V69)/$Y$57</f>
        <v>#DIV/0!</v>
      </c>
      <c r="AA69" s="13" t="e">
        <f>($Y$57-W69)/$Y$57</f>
        <v>#DIV/0!</v>
      </c>
      <c r="AB69" s="13" t="e">
        <f>($Y$57-X69)/$Y$57</f>
        <v>#DIV/0!</v>
      </c>
      <c r="AC69" s="10" t="e">
        <f t="shared" si="9"/>
        <v>#DIV/0!</v>
      </c>
      <c r="AD69" s="37" t="e">
        <f t="shared" si="16"/>
        <v>#DIV/0!</v>
      </c>
      <c r="AE69" s="37" t="e">
        <f t="shared" si="14"/>
        <v>#DIV/0!</v>
      </c>
    </row>
    <row r="70" spans="1:31" x14ac:dyDescent="0.35">
      <c r="A70" s="131" t="s">
        <v>136</v>
      </c>
      <c r="B70" s="131"/>
      <c r="C70" s="131"/>
      <c r="D70" s="171"/>
      <c r="E70" s="171"/>
      <c r="F70" s="171"/>
      <c r="G70" s="171"/>
      <c r="H70" s="171"/>
      <c r="I70" s="172"/>
      <c r="J70" s="135" t="s">
        <v>27</v>
      </c>
      <c r="K70" s="153" t="s">
        <v>21</v>
      </c>
      <c r="L70" s="147"/>
      <c r="M70" s="10"/>
      <c r="N70" s="13"/>
      <c r="O70" s="32" t="e">
        <f t="shared" si="50"/>
        <v>#DIV/0!</v>
      </c>
      <c r="P70" s="13" t="e">
        <f t="shared" ref="P70:R70" si="53">($O$58-L70)/$O$58</f>
        <v>#DIV/0!</v>
      </c>
      <c r="Q70" s="13" t="e">
        <f t="shared" si="53"/>
        <v>#DIV/0!</v>
      </c>
      <c r="R70" s="13" t="e">
        <f t="shared" si="53"/>
        <v>#DIV/0!</v>
      </c>
      <c r="S70" s="12" t="e">
        <f t="shared" si="52"/>
        <v>#DIV/0!</v>
      </c>
      <c r="T70" s="37" t="e">
        <f t="shared" si="6"/>
        <v>#DIV/0!</v>
      </c>
      <c r="U70" s="39" t="e">
        <f t="shared" si="7"/>
        <v>#DIV/0!</v>
      </c>
      <c r="V70" s="32"/>
      <c r="W70" s="13"/>
      <c r="X70" s="13"/>
      <c r="Y70" s="78" t="e">
        <f t="shared" ref="Y70:Y131" si="54">AVERAGE(V70:X70)</f>
        <v>#DIV/0!</v>
      </c>
      <c r="Z70" s="13" t="e">
        <f>($Y$58-V70)/$Y$58</f>
        <v>#DIV/0!</v>
      </c>
      <c r="AA70" s="13" t="e">
        <f>($Y$58-W70)/$Y$58</f>
        <v>#DIV/0!</v>
      </c>
      <c r="AB70" s="13" t="e">
        <f>($Y$58-X70)/$Y$58</f>
        <v>#DIV/0!</v>
      </c>
      <c r="AC70" s="10" t="e">
        <f t="shared" si="9"/>
        <v>#DIV/0!</v>
      </c>
      <c r="AD70" s="37" t="e">
        <f t="shared" si="16"/>
        <v>#DIV/0!</v>
      </c>
      <c r="AE70" s="37" t="e">
        <f t="shared" si="14"/>
        <v>#DIV/0!</v>
      </c>
    </row>
    <row r="71" spans="1:31" x14ac:dyDescent="0.35">
      <c r="A71" s="131" t="s">
        <v>137</v>
      </c>
      <c r="B71" s="131"/>
      <c r="C71" s="131"/>
      <c r="D71" s="171"/>
      <c r="E71" s="171"/>
      <c r="F71" s="171"/>
      <c r="G71" s="171"/>
      <c r="H71" s="171"/>
      <c r="I71" s="172"/>
      <c r="J71" s="135" t="s">
        <v>28</v>
      </c>
      <c r="K71" s="153" t="s">
        <v>22</v>
      </c>
      <c r="L71" s="147"/>
      <c r="M71" s="10"/>
      <c r="N71" s="13"/>
      <c r="O71" s="32" t="e">
        <f t="shared" si="50"/>
        <v>#DIV/0!</v>
      </c>
      <c r="P71" s="13" t="e">
        <f t="shared" ref="P71:R71" si="55">($O$59-L71)/$O$59</f>
        <v>#DIV/0!</v>
      </c>
      <c r="Q71" s="13" t="e">
        <f t="shared" si="55"/>
        <v>#DIV/0!</v>
      </c>
      <c r="R71" s="13" t="e">
        <f t="shared" si="55"/>
        <v>#DIV/0!</v>
      </c>
      <c r="S71" s="12" t="e">
        <f t="shared" si="52"/>
        <v>#DIV/0!</v>
      </c>
      <c r="T71" s="37" t="e">
        <f t="shared" si="6"/>
        <v>#DIV/0!</v>
      </c>
      <c r="U71" s="39" t="e">
        <f t="shared" si="7"/>
        <v>#DIV/0!</v>
      </c>
      <c r="V71" s="32"/>
      <c r="W71" s="13"/>
      <c r="X71" s="13"/>
      <c r="Y71" s="78" t="e">
        <f t="shared" si="54"/>
        <v>#DIV/0!</v>
      </c>
      <c r="Z71" s="13" t="e">
        <f>($Y$59-V71)/$Y$59</f>
        <v>#DIV/0!</v>
      </c>
      <c r="AA71" s="13" t="e">
        <f>($Y$59-W71)/$Y$59</f>
        <v>#DIV/0!</v>
      </c>
      <c r="AB71" s="13" t="e">
        <f>($Y$59-X71)/$Y$59</f>
        <v>#DIV/0!</v>
      </c>
      <c r="AC71" s="10" t="e">
        <f t="shared" si="9"/>
        <v>#DIV/0!</v>
      </c>
      <c r="AD71" s="37" t="e">
        <f t="shared" si="16"/>
        <v>#DIV/0!</v>
      </c>
      <c r="AE71" s="37" t="e">
        <f t="shared" si="14"/>
        <v>#DIV/0!</v>
      </c>
    </row>
    <row r="72" spans="1:31" s="60" customFormat="1" x14ac:dyDescent="0.35">
      <c r="A72" s="61"/>
      <c r="B72" s="62"/>
      <c r="C72" s="62"/>
      <c r="D72" s="62"/>
      <c r="E72" s="62"/>
      <c r="F72" s="62"/>
      <c r="G72" s="62"/>
      <c r="H72" s="62"/>
      <c r="I72" s="62"/>
      <c r="J72" s="62"/>
      <c r="K72" s="150"/>
      <c r="L72" s="85"/>
      <c r="M72" s="126"/>
      <c r="N72" s="126"/>
      <c r="O72" s="77"/>
      <c r="P72" s="77"/>
      <c r="Q72" s="77"/>
      <c r="R72" s="77"/>
      <c r="S72" s="77"/>
      <c r="T72" s="77"/>
      <c r="U72" s="89"/>
      <c r="V72" s="77"/>
      <c r="W72" s="77"/>
      <c r="X72" s="77"/>
      <c r="Y72" s="77"/>
      <c r="Z72" s="77"/>
      <c r="AA72" s="77"/>
      <c r="AB72" s="77"/>
      <c r="AC72" s="10"/>
      <c r="AD72" s="77"/>
      <c r="AE72" s="85"/>
    </row>
    <row r="73" spans="1:31" x14ac:dyDescent="0.35">
      <c r="A73" s="131" t="s">
        <v>117</v>
      </c>
      <c r="B73" s="131"/>
      <c r="C73" s="131"/>
      <c r="D73" s="171" t="s">
        <v>23</v>
      </c>
      <c r="E73" s="171"/>
      <c r="F73" s="171" t="s">
        <v>11</v>
      </c>
      <c r="G73" s="171" t="s">
        <v>9</v>
      </c>
      <c r="H73" s="171" t="s">
        <v>229</v>
      </c>
      <c r="I73" s="172" t="s">
        <v>223</v>
      </c>
      <c r="J73" s="135" t="s">
        <v>26</v>
      </c>
      <c r="K73" s="153" t="s">
        <v>20</v>
      </c>
      <c r="L73" s="146"/>
      <c r="M73" s="11"/>
      <c r="N73" s="13"/>
      <c r="O73" s="32" t="e">
        <f t="shared" si="50"/>
        <v>#DIV/0!</v>
      </c>
      <c r="P73" s="13" t="e">
        <f t="shared" ref="P73:R73" si="56">($O$57-L73)/$O$57</f>
        <v>#DIV/0!</v>
      </c>
      <c r="Q73" s="13" t="e">
        <f t="shared" si="56"/>
        <v>#DIV/0!</v>
      </c>
      <c r="R73" s="13" t="e">
        <f t="shared" si="56"/>
        <v>#DIV/0!</v>
      </c>
      <c r="S73" s="12" t="e">
        <f t="shared" si="52"/>
        <v>#DIV/0!</v>
      </c>
      <c r="T73" s="37" t="e">
        <f t="shared" ref="T73:T131" si="57">MAX(P73:R73)-S73</f>
        <v>#DIV/0!</v>
      </c>
      <c r="U73" s="39" t="e">
        <f t="shared" ref="U73:U131" si="58">S73-MIN(P73:R73)</f>
        <v>#DIV/0!</v>
      </c>
      <c r="V73" s="32"/>
      <c r="W73" s="13"/>
      <c r="X73" s="13"/>
      <c r="Y73" s="78" t="e">
        <f t="shared" si="54"/>
        <v>#DIV/0!</v>
      </c>
      <c r="Z73" s="13" t="e">
        <f>($Y$57-V73)/$Y$57</f>
        <v>#DIV/0!</v>
      </c>
      <c r="AA73" s="13" t="e">
        <f>($Y$57-W73)/$Y$57</f>
        <v>#DIV/0!</v>
      </c>
      <c r="AB73" s="13" t="e">
        <f>($Y$57-X73)/$Y$57</f>
        <v>#DIV/0!</v>
      </c>
      <c r="AC73" s="10" t="e">
        <f t="shared" si="9"/>
        <v>#DIV/0!</v>
      </c>
      <c r="AD73" s="37" t="e">
        <f t="shared" si="16"/>
        <v>#DIV/0!</v>
      </c>
      <c r="AE73" s="37" t="e">
        <f t="shared" si="14"/>
        <v>#DIV/0!</v>
      </c>
    </row>
    <row r="74" spans="1:31" x14ac:dyDescent="0.35">
      <c r="A74" s="131" t="s">
        <v>118</v>
      </c>
      <c r="B74" s="131"/>
      <c r="C74" s="131"/>
      <c r="D74" s="171"/>
      <c r="E74" s="171"/>
      <c r="F74" s="171"/>
      <c r="G74" s="171"/>
      <c r="H74" s="171"/>
      <c r="I74" s="172"/>
      <c r="J74" s="135" t="s">
        <v>27</v>
      </c>
      <c r="K74" s="153" t="s">
        <v>21</v>
      </c>
      <c r="L74" s="147"/>
      <c r="M74" s="10"/>
      <c r="N74" s="13"/>
      <c r="O74" s="32" t="e">
        <f t="shared" si="50"/>
        <v>#DIV/0!</v>
      </c>
      <c r="P74" s="13" t="e">
        <f t="shared" ref="P74:R74" si="59">($O$58-L74)/$O$58</f>
        <v>#DIV/0!</v>
      </c>
      <c r="Q74" s="13" t="e">
        <f t="shared" si="59"/>
        <v>#DIV/0!</v>
      </c>
      <c r="R74" s="13" t="e">
        <f t="shared" si="59"/>
        <v>#DIV/0!</v>
      </c>
      <c r="S74" s="12" t="e">
        <f t="shared" si="52"/>
        <v>#DIV/0!</v>
      </c>
      <c r="T74" s="37" t="e">
        <f t="shared" si="57"/>
        <v>#DIV/0!</v>
      </c>
      <c r="U74" s="39" t="e">
        <f t="shared" si="58"/>
        <v>#DIV/0!</v>
      </c>
      <c r="V74" s="32"/>
      <c r="W74" s="13"/>
      <c r="X74" s="13"/>
      <c r="Y74" s="78" t="e">
        <f t="shared" si="54"/>
        <v>#DIV/0!</v>
      </c>
      <c r="Z74" s="13" t="e">
        <f>($Y$58-V74)/$Y$58</f>
        <v>#DIV/0!</v>
      </c>
      <c r="AA74" s="13" t="e">
        <f>($Y$58-W74)/$Y$58</f>
        <v>#DIV/0!</v>
      </c>
      <c r="AB74" s="13" t="e">
        <f>($Y$58-X74)/$Y$58</f>
        <v>#DIV/0!</v>
      </c>
      <c r="AC74" s="10" t="e">
        <f t="shared" ref="AC74:AC131" si="60">AVERAGE(Z74:AB74)</f>
        <v>#DIV/0!</v>
      </c>
      <c r="AD74" s="37" t="e">
        <f t="shared" si="16"/>
        <v>#DIV/0!</v>
      </c>
      <c r="AE74" s="37" t="e">
        <f t="shared" si="14"/>
        <v>#DIV/0!</v>
      </c>
    </row>
    <row r="75" spans="1:31" x14ac:dyDescent="0.35">
      <c r="A75" s="131" t="s">
        <v>119</v>
      </c>
      <c r="B75" s="131"/>
      <c r="C75" s="131"/>
      <c r="D75" s="171"/>
      <c r="E75" s="171"/>
      <c r="F75" s="171"/>
      <c r="G75" s="171"/>
      <c r="H75" s="171"/>
      <c r="I75" s="172"/>
      <c r="J75" s="135" t="s">
        <v>28</v>
      </c>
      <c r="K75" s="153" t="s">
        <v>22</v>
      </c>
      <c r="L75" s="147"/>
      <c r="M75" s="10"/>
      <c r="N75" s="13"/>
      <c r="O75" s="32" t="e">
        <f t="shared" si="50"/>
        <v>#DIV/0!</v>
      </c>
      <c r="P75" s="13" t="e">
        <f t="shared" ref="P75:R75" si="61">($O$59-L75)/$O$59</f>
        <v>#DIV/0!</v>
      </c>
      <c r="Q75" s="13" t="e">
        <f t="shared" si="61"/>
        <v>#DIV/0!</v>
      </c>
      <c r="R75" s="13" t="e">
        <f t="shared" si="61"/>
        <v>#DIV/0!</v>
      </c>
      <c r="S75" s="12" t="e">
        <f t="shared" si="52"/>
        <v>#DIV/0!</v>
      </c>
      <c r="T75" s="37" t="e">
        <f t="shared" si="57"/>
        <v>#DIV/0!</v>
      </c>
      <c r="U75" s="39" t="e">
        <f t="shared" si="58"/>
        <v>#DIV/0!</v>
      </c>
      <c r="V75" s="32"/>
      <c r="W75" s="13"/>
      <c r="X75" s="13"/>
      <c r="Y75" s="78" t="e">
        <f t="shared" si="54"/>
        <v>#DIV/0!</v>
      </c>
      <c r="Z75" s="13" t="e">
        <f>($Y$59-V75)/$Y$59</f>
        <v>#DIV/0!</v>
      </c>
      <c r="AA75" s="13" t="e">
        <f>($Y$59-W75)/$Y$59</f>
        <v>#DIV/0!</v>
      </c>
      <c r="AB75" s="13" t="e">
        <f>($Y$59-X75)/$Y$59</f>
        <v>#DIV/0!</v>
      </c>
      <c r="AC75" s="10" t="e">
        <f t="shared" si="60"/>
        <v>#DIV/0!</v>
      </c>
      <c r="AD75" s="37" t="e">
        <f t="shared" si="16"/>
        <v>#DIV/0!</v>
      </c>
      <c r="AE75" s="37" t="e">
        <f t="shared" si="14"/>
        <v>#DIV/0!</v>
      </c>
    </row>
    <row r="76" spans="1:31" s="60" customFormat="1" x14ac:dyDescent="0.35">
      <c r="A76" s="61"/>
      <c r="B76" s="62"/>
      <c r="C76" s="62"/>
      <c r="D76" s="62"/>
      <c r="E76" s="62"/>
      <c r="F76" s="62"/>
      <c r="G76" s="62"/>
      <c r="H76" s="62"/>
      <c r="I76" s="62"/>
      <c r="J76" s="62"/>
      <c r="K76" s="150"/>
      <c r="L76" s="85"/>
      <c r="M76" s="126"/>
      <c r="N76" s="126"/>
      <c r="O76" s="77"/>
      <c r="P76" s="77"/>
      <c r="Q76" s="77"/>
      <c r="R76" s="77"/>
      <c r="S76" s="77"/>
      <c r="T76" s="77"/>
      <c r="U76" s="89"/>
      <c r="V76" s="77"/>
      <c r="W76" s="77"/>
      <c r="X76" s="77"/>
      <c r="Y76" s="77"/>
      <c r="Z76" s="77"/>
      <c r="AA76" s="77"/>
      <c r="AB76" s="77"/>
      <c r="AC76" s="10" t="e">
        <f t="shared" si="60"/>
        <v>#DIV/0!</v>
      </c>
      <c r="AD76" s="77"/>
      <c r="AE76" s="85"/>
    </row>
    <row r="77" spans="1:31" ht="14.25" customHeight="1" x14ac:dyDescent="0.35">
      <c r="A77" s="131" t="s">
        <v>129</v>
      </c>
      <c r="B77" s="131"/>
      <c r="C77" s="131"/>
      <c r="D77" s="171" t="s">
        <v>23</v>
      </c>
      <c r="E77" s="171"/>
      <c r="F77" s="171" t="s">
        <v>11</v>
      </c>
      <c r="G77" s="171" t="s">
        <v>9</v>
      </c>
      <c r="H77" s="171" t="s">
        <v>230</v>
      </c>
      <c r="I77" s="172" t="s">
        <v>224</v>
      </c>
      <c r="J77" s="135" t="s">
        <v>26</v>
      </c>
      <c r="K77" s="153" t="s">
        <v>20</v>
      </c>
      <c r="L77" s="146"/>
      <c r="M77" s="11"/>
      <c r="N77" s="13"/>
      <c r="O77" s="32" t="e">
        <f t="shared" si="50"/>
        <v>#DIV/0!</v>
      </c>
      <c r="P77" s="13" t="e">
        <f t="shared" ref="P77:R77" si="62">($O$57-L77)/$O$57</f>
        <v>#DIV/0!</v>
      </c>
      <c r="Q77" s="13" t="e">
        <f t="shared" si="62"/>
        <v>#DIV/0!</v>
      </c>
      <c r="R77" s="13" t="e">
        <f t="shared" si="62"/>
        <v>#DIV/0!</v>
      </c>
      <c r="S77" s="12" t="e">
        <f t="shared" si="52"/>
        <v>#DIV/0!</v>
      </c>
      <c r="T77" s="37" t="e">
        <f t="shared" si="57"/>
        <v>#DIV/0!</v>
      </c>
      <c r="U77" s="39" t="e">
        <f t="shared" si="58"/>
        <v>#DIV/0!</v>
      </c>
      <c r="V77" s="32"/>
      <c r="W77" s="13"/>
      <c r="X77" s="13"/>
      <c r="Y77" s="78" t="e">
        <f t="shared" si="54"/>
        <v>#DIV/0!</v>
      </c>
      <c r="Z77" s="13" t="e">
        <f>($Y$57-V77)/$Y$57</f>
        <v>#DIV/0!</v>
      </c>
      <c r="AA77" s="13" t="e">
        <f>($Y$57-W77)/$Y$57</f>
        <v>#DIV/0!</v>
      </c>
      <c r="AB77" s="13" t="e">
        <f>($Y$57-X77)/$Y$57</f>
        <v>#DIV/0!</v>
      </c>
      <c r="AC77" s="10" t="e">
        <f t="shared" si="60"/>
        <v>#DIV/0!</v>
      </c>
      <c r="AD77" s="37" t="e">
        <f t="shared" si="16"/>
        <v>#DIV/0!</v>
      </c>
      <c r="AE77" s="37" t="e">
        <f t="shared" si="14"/>
        <v>#DIV/0!</v>
      </c>
    </row>
    <row r="78" spans="1:31" x14ac:dyDescent="0.35">
      <c r="A78" s="131" t="s">
        <v>130</v>
      </c>
      <c r="B78" s="131"/>
      <c r="C78" s="131"/>
      <c r="D78" s="171"/>
      <c r="E78" s="171"/>
      <c r="F78" s="171"/>
      <c r="G78" s="171"/>
      <c r="H78" s="171"/>
      <c r="I78" s="172"/>
      <c r="J78" s="135" t="s">
        <v>27</v>
      </c>
      <c r="K78" s="153" t="s">
        <v>21</v>
      </c>
      <c r="L78" s="147"/>
      <c r="M78" s="10"/>
      <c r="N78" s="13"/>
      <c r="O78" s="32" t="e">
        <f t="shared" si="50"/>
        <v>#DIV/0!</v>
      </c>
      <c r="P78" s="13" t="e">
        <f t="shared" ref="P78:R78" si="63">($O$58-L78)/$O$58</f>
        <v>#DIV/0!</v>
      </c>
      <c r="Q78" s="13" t="e">
        <f t="shared" si="63"/>
        <v>#DIV/0!</v>
      </c>
      <c r="R78" s="13" t="e">
        <f t="shared" si="63"/>
        <v>#DIV/0!</v>
      </c>
      <c r="S78" s="12" t="e">
        <f t="shared" si="52"/>
        <v>#DIV/0!</v>
      </c>
      <c r="T78" s="37" t="e">
        <f t="shared" si="57"/>
        <v>#DIV/0!</v>
      </c>
      <c r="U78" s="39" t="e">
        <f t="shared" si="58"/>
        <v>#DIV/0!</v>
      </c>
      <c r="V78" s="32"/>
      <c r="W78" s="13"/>
      <c r="X78" s="13"/>
      <c r="Y78" s="78" t="e">
        <f t="shared" si="54"/>
        <v>#DIV/0!</v>
      </c>
      <c r="Z78" s="13" t="e">
        <f>($Y$58-V78)/$Y$58</f>
        <v>#DIV/0!</v>
      </c>
      <c r="AA78" s="13" t="e">
        <f>($Y$58-W78)/$Y$58</f>
        <v>#DIV/0!</v>
      </c>
      <c r="AB78" s="13" t="e">
        <f>($Y$58-X78)/$Y$58</f>
        <v>#DIV/0!</v>
      </c>
      <c r="AC78" s="10" t="e">
        <f t="shared" si="60"/>
        <v>#DIV/0!</v>
      </c>
      <c r="AD78" s="37" t="e">
        <f t="shared" si="16"/>
        <v>#DIV/0!</v>
      </c>
      <c r="AE78" s="37" t="e">
        <f t="shared" si="14"/>
        <v>#DIV/0!</v>
      </c>
    </row>
    <row r="79" spans="1:31" x14ac:dyDescent="0.35">
      <c r="A79" s="131" t="s">
        <v>131</v>
      </c>
      <c r="B79" s="131"/>
      <c r="C79" s="131"/>
      <c r="D79" s="171"/>
      <c r="E79" s="171"/>
      <c r="F79" s="171"/>
      <c r="G79" s="171"/>
      <c r="H79" s="171"/>
      <c r="I79" s="172"/>
      <c r="J79" s="135" t="s">
        <v>28</v>
      </c>
      <c r="K79" s="153" t="s">
        <v>22</v>
      </c>
      <c r="L79" s="147"/>
      <c r="M79" s="10"/>
      <c r="N79" s="13"/>
      <c r="O79" s="32" t="e">
        <f t="shared" si="50"/>
        <v>#DIV/0!</v>
      </c>
      <c r="P79" s="13" t="e">
        <f t="shared" ref="P79:R79" si="64">($O$59-L79)/$O$59</f>
        <v>#DIV/0!</v>
      </c>
      <c r="Q79" s="13" t="e">
        <f t="shared" si="64"/>
        <v>#DIV/0!</v>
      </c>
      <c r="R79" s="13" t="e">
        <f t="shared" si="64"/>
        <v>#DIV/0!</v>
      </c>
      <c r="S79" s="12" t="e">
        <f t="shared" si="52"/>
        <v>#DIV/0!</v>
      </c>
      <c r="T79" s="37" t="e">
        <f t="shared" si="57"/>
        <v>#DIV/0!</v>
      </c>
      <c r="U79" s="39" t="e">
        <f t="shared" si="58"/>
        <v>#DIV/0!</v>
      </c>
      <c r="V79" s="32"/>
      <c r="W79" s="13"/>
      <c r="X79" s="13"/>
      <c r="Y79" s="78" t="e">
        <f t="shared" si="54"/>
        <v>#DIV/0!</v>
      </c>
      <c r="Z79" s="13" t="e">
        <f>($Y$59-V79)/$Y$59</f>
        <v>#DIV/0!</v>
      </c>
      <c r="AA79" s="13" t="e">
        <f>($Y$59-W79)/$Y$59</f>
        <v>#DIV/0!</v>
      </c>
      <c r="AB79" s="13" t="e">
        <f>($Y$59-X79)/$Y$59</f>
        <v>#DIV/0!</v>
      </c>
      <c r="AC79" s="10" t="e">
        <f t="shared" si="60"/>
        <v>#DIV/0!</v>
      </c>
      <c r="AD79" s="37" t="e">
        <f t="shared" si="16"/>
        <v>#DIV/0!</v>
      </c>
      <c r="AE79" s="37" t="e">
        <f t="shared" si="14"/>
        <v>#DIV/0!</v>
      </c>
    </row>
    <row r="80" spans="1:31" s="60" customFormat="1" x14ac:dyDescent="0.35">
      <c r="A80" s="61"/>
      <c r="B80" s="62"/>
      <c r="C80" s="62"/>
      <c r="D80" s="62"/>
      <c r="E80" s="62"/>
      <c r="F80" s="62"/>
      <c r="G80" s="62"/>
      <c r="H80" s="62"/>
      <c r="I80" s="62"/>
      <c r="J80" s="62"/>
      <c r="K80" s="150"/>
      <c r="L80" s="85"/>
      <c r="M80" s="126"/>
      <c r="N80" s="126"/>
      <c r="O80" s="77"/>
      <c r="P80" s="77"/>
      <c r="Q80" s="77"/>
      <c r="R80" s="77"/>
      <c r="S80" s="77"/>
      <c r="T80" s="77"/>
      <c r="U80" s="89"/>
      <c r="V80" s="77"/>
      <c r="W80" s="77"/>
      <c r="X80" s="77"/>
      <c r="Y80" s="77"/>
      <c r="Z80" s="77"/>
      <c r="AA80" s="77"/>
      <c r="AB80" s="77"/>
      <c r="AC80" s="10"/>
      <c r="AD80" s="77"/>
      <c r="AE80" s="85"/>
    </row>
    <row r="81" spans="1:31" ht="14.25" customHeight="1" x14ac:dyDescent="0.35">
      <c r="A81" s="131" t="s">
        <v>141</v>
      </c>
      <c r="B81" s="131"/>
      <c r="C81" s="131"/>
      <c r="D81" s="171" t="s">
        <v>23</v>
      </c>
      <c r="E81" s="171"/>
      <c r="F81" s="171" t="s">
        <v>11</v>
      </c>
      <c r="G81" s="171" t="s">
        <v>9</v>
      </c>
      <c r="H81" s="171" t="s">
        <v>231</v>
      </c>
      <c r="I81" s="172" t="s">
        <v>225</v>
      </c>
      <c r="J81" s="135" t="s">
        <v>26</v>
      </c>
      <c r="K81" s="153" t="s">
        <v>20</v>
      </c>
      <c r="L81" s="146"/>
      <c r="M81" s="11"/>
      <c r="N81" s="13"/>
      <c r="O81" s="32" t="e">
        <f t="shared" si="50"/>
        <v>#DIV/0!</v>
      </c>
      <c r="P81" s="13" t="e">
        <f t="shared" ref="P81:R81" si="65">($O$57-L81)/$O$57</f>
        <v>#DIV/0!</v>
      </c>
      <c r="Q81" s="13" t="e">
        <f t="shared" si="65"/>
        <v>#DIV/0!</v>
      </c>
      <c r="R81" s="13" t="e">
        <f t="shared" si="65"/>
        <v>#DIV/0!</v>
      </c>
      <c r="S81" s="12" t="e">
        <f t="shared" si="52"/>
        <v>#DIV/0!</v>
      </c>
      <c r="T81" s="37" t="e">
        <f t="shared" si="57"/>
        <v>#DIV/0!</v>
      </c>
      <c r="U81" s="39" t="e">
        <f t="shared" si="58"/>
        <v>#DIV/0!</v>
      </c>
      <c r="V81" s="32"/>
      <c r="W81" s="13"/>
      <c r="X81" s="13"/>
      <c r="Y81" s="78" t="e">
        <f t="shared" si="54"/>
        <v>#DIV/0!</v>
      </c>
      <c r="Z81" s="13" t="e">
        <f>($Y$57-V81)/$Y$57</f>
        <v>#DIV/0!</v>
      </c>
      <c r="AA81" s="13" t="e">
        <f>($Y$57-W81)/$Y$57</f>
        <v>#DIV/0!</v>
      </c>
      <c r="AB81" s="13" t="e">
        <f>($Y$57-X81)/$Y$57</f>
        <v>#DIV/0!</v>
      </c>
      <c r="AC81" s="10" t="e">
        <f t="shared" si="60"/>
        <v>#DIV/0!</v>
      </c>
      <c r="AD81" s="37" t="e">
        <f t="shared" si="16"/>
        <v>#DIV/0!</v>
      </c>
      <c r="AE81" s="37" t="e">
        <f t="shared" ref="AE81:AE131" si="66">AC81-MIN(Z81:AB81)</f>
        <v>#DIV/0!</v>
      </c>
    </row>
    <row r="82" spans="1:31" x14ac:dyDescent="0.35">
      <c r="A82" s="131" t="s">
        <v>142</v>
      </c>
      <c r="B82" s="131"/>
      <c r="C82" s="131"/>
      <c r="D82" s="171"/>
      <c r="E82" s="171"/>
      <c r="F82" s="171"/>
      <c r="G82" s="171"/>
      <c r="H82" s="171"/>
      <c r="I82" s="172"/>
      <c r="J82" s="135" t="s">
        <v>27</v>
      </c>
      <c r="K82" s="153" t="s">
        <v>21</v>
      </c>
      <c r="L82" s="147"/>
      <c r="M82" s="10"/>
      <c r="N82" s="13"/>
      <c r="O82" s="32" t="e">
        <f t="shared" si="50"/>
        <v>#DIV/0!</v>
      </c>
      <c r="P82" s="13" t="e">
        <f t="shared" ref="P82:R82" si="67">($O$58-L82)/$O$58</f>
        <v>#DIV/0!</v>
      </c>
      <c r="Q82" s="13" t="e">
        <f t="shared" si="67"/>
        <v>#DIV/0!</v>
      </c>
      <c r="R82" s="13" t="e">
        <f t="shared" si="67"/>
        <v>#DIV/0!</v>
      </c>
      <c r="S82" s="12" t="e">
        <f t="shared" si="52"/>
        <v>#DIV/0!</v>
      </c>
      <c r="T82" s="37" t="e">
        <f t="shared" si="57"/>
        <v>#DIV/0!</v>
      </c>
      <c r="U82" s="39" t="e">
        <f t="shared" si="58"/>
        <v>#DIV/0!</v>
      </c>
      <c r="V82" s="32"/>
      <c r="W82" s="13"/>
      <c r="X82" s="13"/>
      <c r="Y82" s="78" t="e">
        <f t="shared" si="54"/>
        <v>#DIV/0!</v>
      </c>
      <c r="Z82" s="13" t="e">
        <f>($Y$58-V82)/$Y$58</f>
        <v>#DIV/0!</v>
      </c>
      <c r="AA82" s="13" t="e">
        <f>($Y$58-W82)/$Y$58</f>
        <v>#DIV/0!</v>
      </c>
      <c r="AB82" s="13" t="e">
        <f>($Y$58-X82)/$Y$58</f>
        <v>#DIV/0!</v>
      </c>
      <c r="AC82" s="10" t="e">
        <f t="shared" si="60"/>
        <v>#DIV/0!</v>
      </c>
      <c r="AD82" s="37" t="e">
        <f t="shared" ref="AD82:AD131" si="68">MAX(Z82:AB82)-AC82</f>
        <v>#DIV/0!</v>
      </c>
      <c r="AE82" s="37" t="e">
        <f t="shared" si="66"/>
        <v>#DIV/0!</v>
      </c>
    </row>
    <row r="83" spans="1:31" x14ac:dyDescent="0.35">
      <c r="A83" s="131" t="s">
        <v>143</v>
      </c>
      <c r="B83" s="131"/>
      <c r="C83" s="131"/>
      <c r="D83" s="171"/>
      <c r="E83" s="171"/>
      <c r="F83" s="171"/>
      <c r="G83" s="171"/>
      <c r="H83" s="171"/>
      <c r="I83" s="172"/>
      <c r="J83" s="135" t="s">
        <v>28</v>
      </c>
      <c r="K83" s="153" t="s">
        <v>22</v>
      </c>
      <c r="L83" s="147"/>
      <c r="M83" s="10"/>
      <c r="N83" s="13"/>
      <c r="O83" s="32" t="e">
        <f t="shared" si="50"/>
        <v>#DIV/0!</v>
      </c>
      <c r="P83" s="13" t="e">
        <f t="shared" ref="P83:R83" si="69">($O$59-L83)/$O$59</f>
        <v>#DIV/0!</v>
      </c>
      <c r="Q83" s="13" t="e">
        <f t="shared" si="69"/>
        <v>#DIV/0!</v>
      </c>
      <c r="R83" s="13" t="e">
        <f t="shared" si="69"/>
        <v>#DIV/0!</v>
      </c>
      <c r="S83" s="12" t="e">
        <f t="shared" si="52"/>
        <v>#DIV/0!</v>
      </c>
      <c r="T83" s="37" t="e">
        <f t="shared" si="57"/>
        <v>#DIV/0!</v>
      </c>
      <c r="U83" s="39" t="e">
        <f t="shared" si="58"/>
        <v>#DIV/0!</v>
      </c>
      <c r="V83" s="32"/>
      <c r="W83" s="13"/>
      <c r="X83" s="13"/>
      <c r="Y83" s="78" t="e">
        <f t="shared" si="54"/>
        <v>#DIV/0!</v>
      </c>
      <c r="Z83" s="13" t="e">
        <f>($Y$59-V83)/$Y$59</f>
        <v>#DIV/0!</v>
      </c>
      <c r="AA83" s="13" t="e">
        <f>($Y$59-W83)/$Y$59</f>
        <v>#DIV/0!</v>
      </c>
      <c r="AB83" s="13" t="e">
        <f>($Y$59-X83)/$Y$59</f>
        <v>#DIV/0!</v>
      </c>
      <c r="AC83" s="10" t="e">
        <f t="shared" si="60"/>
        <v>#DIV/0!</v>
      </c>
      <c r="AD83" s="37" t="e">
        <f t="shared" si="68"/>
        <v>#DIV/0!</v>
      </c>
      <c r="AE83" s="37" t="e">
        <f t="shared" si="66"/>
        <v>#DIV/0!</v>
      </c>
    </row>
    <row r="84" spans="1:31" s="60" customFormat="1" x14ac:dyDescent="0.35">
      <c r="A84" s="61"/>
      <c r="B84" s="62"/>
      <c r="C84" s="62"/>
      <c r="D84" s="62"/>
      <c r="E84" s="62"/>
      <c r="F84" s="62"/>
      <c r="G84" s="62"/>
      <c r="H84" s="62"/>
      <c r="I84" s="62"/>
      <c r="J84" s="62"/>
      <c r="K84" s="150"/>
      <c r="L84" s="85"/>
      <c r="M84" s="126"/>
      <c r="N84" s="126"/>
      <c r="O84" s="77"/>
      <c r="P84" s="77"/>
      <c r="Q84" s="77"/>
      <c r="R84" s="77"/>
      <c r="S84" s="77"/>
      <c r="T84" s="77"/>
      <c r="U84" s="89"/>
      <c r="V84" s="77"/>
      <c r="W84" s="77"/>
      <c r="X84" s="77"/>
      <c r="Y84" s="77"/>
      <c r="Z84" s="77"/>
      <c r="AA84" s="77"/>
      <c r="AB84" s="77"/>
      <c r="AC84" s="10"/>
      <c r="AD84" s="77"/>
      <c r="AE84" s="85"/>
    </row>
    <row r="85" spans="1:31" x14ac:dyDescent="0.35">
      <c r="A85" s="131" t="s">
        <v>114</v>
      </c>
      <c r="B85" s="131"/>
      <c r="C85" s="131"/>
      <c r="D85" s="186" t="s">
        <v>27</v>
      </c>
      <c r="E85" s="186" t="s">
        <v>24</v>
      </c>
      <c r="F85" s="171" t="s">
        <v>11</v>
      </c>
      <c r="G85" s="171" t="s">
        <v>9</v>
      </c>
      <c r="H85" s="171" t="s">
        <v>226</v>
      </c>
      <c r="I85" s="172" t="s">
        <v>223</v>
      </c>
      <c r="J85" s="135" t="s">
        <v>26</v>
      </c>
      <c r="K85" s="153" t="s">
        <v>20</v>
      </c>
      <c r="L85" s="146"/>
      <c r="M85" s="11"/>
      <c r="N85" s="13"/>
      <c r="O85" s="32" t="e">
        <f t="shared" si="50"/>
        <v>#DIV/0!</v>
      </c>
      <c r="P85" s="13" t="e">
        <f t="shared" ref="P85:R85" si="70">($O$57-L85)/$O$57</f>
        <v>#DIV/0!</v>
      </c>
      <c r="Q85" s="13" t="e">
        <f t="shared" si="70"/>
        <v>#DIV/0!</v>
      </c>
      <c r="R85" s="13" t="e">
        <f t="shared" si="70"/>
        <v>#DIV/0!</v>
      </c>
      <c r="S85" s="12" t="e">
        <f t="shared" si="52"/>
        <v>#DIV/0!</v>
      </c>
      <c r="T85" s="37" t="e">
        <f t="shared" si="57"/>
        <v>#DIV/0!</v>
      </c>
      <c r="U85" s="39" t="e">
        <f t="shared" si="58"/>
        <v>#DIV/0!</v>
      </c>
      <c r="V85" s="32"/>
      <c r="W85" s="13"/>
      <c r="X85" s="13"/>
      <c r="Y85" s="78" t="e">
        <f t="shared" si="54"/>
        <v>#DIV/0!</v>
      </c>
      <c r="Z85" s="13" t="e">
        <f>($Y$57-V85)/$Y$57</f>
        <v>#DIV/0!</v>
      </c>
      <c r="AA85" s="13" t="e">
        <f>($Y$57-W85)/$Y$57</f>
        <v>#DIV/0!</v>
      </c>
      <c r="AB85" s="13" t="e">
        <f>($Y$57-X85)/$Y$57</f>
        <v>#DIV/0!</v>
      </c>
      <c r="AC85" s="10" t="e">
        <f t="shared" si="60"/>
        <v>#DIV/0!</v>
      </c>
      <c r="AD85" s="37" t="e">
        <f t="shared" si="68"/>
        <v>#DIV/0!</v>
      </c>
      <c r="AE85" s="37" t="e">
        <f t="shared" si="66"/>
        <v>#DIV/0!</v>
      </c>
    </row>
    <row r="86" spans="1:31" x14ac:dyDescent="0.35">
      <c r="A86" s="131" t="s">
        <v>115</v>
      </c>
      <c r="B86" s="131"/>
      <c r="C86" s="131"/>
      <c r="D86" s="186"/>
      <c r="E86" s="186"/>
      <c r="F86" s="171"/>
      <c r="G86" s="171"/>
      <c r="H86" s="171"/>
      <c r="I86" s="172"/>
      <c r="J86" s="135" t="s">
        <v>27</v>
      </c>
      <c r="K86" s="153" t="s">
        <v>21</v>
      </c>
      <c r="L86" s="147"/>
      <c r="M86" s="10"/>
      <c r="N86" s="13"/>
      <c r="O86" s="32" t="e">
        <f t="shared" si="50"/>
        <v>#DIV/0!</v>
      </c>
      <c r="P86" s="13" t="e">
        <f t="shared" ref="P86:R86" si="71">($O$58-L86)/$O$58</f>
        <v>#DIV/0!</v>
      </c>
      <c r="Q86" s="13" t="e">
        <f t="shared" si="71"/>
        <v>#DIV/0!</v>
      </c>
      <c r="R86" s="13" t="e">
        <f t="shared" si="71"/>
        <v>#DIV/0!</v>
      </c>
      <c r="S86" s="12" t="e">
        <f t="shared" si="52"/>
        <v>#DIV/0!</v>
      </c>
      <c r="T86" s="37" t="e">
        <f t="shared" si="57"/>
        <v>#DIV/0!</v>
      </c>
      <c r="U86" s="39" t="e">
        <f t="shared" si="58"/>
        <v>#DIV/0!</v>
      </c>
      <c r="V86" s="32"/>
      <c r="W86" s="13"/>
      <c r="X86" s="13"/>
      <c r="Y86" s="78" t="e">
        <f t="shared" si="54"/>
        <v>#DIV/0!</v>
      </c>
      <c r="Z86" s="13" t="e">
        <f>($Y$58-V86)/$Y$58</f>
        <v>#DIV/0!</v>
      </c>
      <c r="AA86" s="13" t="e">
        <f>($Y$58-W86)/$Y$58</f>
        <v>#DIV/0!</v>
      </c>
      <c r="AB86" s="13" t="e">
        <f>($Y$58-X86)/$Y$58</f>
        <v>#DIV/0!</v>
      </c>
      <c r="AC86" s="10" t="e">
        <f t="shared" si="60"/>
        <v>#DIV/0!</v>
      </c>
      <c r="AD86" s="37" t="e">
        <f t="shared" si="68"/>
        <v>#DIV/0!</v>
      </c>
      <c r="AE86" s="37" t="e">
        <f t="shared" si="66"/>
        <v>#DIV/0!</v>
      </c>
    </row>
    <row r="87" spans="1:31" x14ac:dyDescent="0.35">
      <c r="A87" s="131" t="s">
        <v>116</v>
      </c>
      <c r="B87" s="131"/>
      <c r="C87" s="131"/>
      <c r="D87" s="186"/>
      <c r="E87" s="186"/>
      <c r="F87" s="171"/>
      <c r="G87" s="171"/>
      <c r="H87" s="171"/>
      <c r="I87" s="172"/>
      <c r="J87" s="135" t="s">
        <v>28</v>
      </c>
      <c r="K87" s="153" t="s">
        <v>22</v>
      </c>
      <c r="L87" s="147"/>
      <c r="M87" s="10"/>
      <c r="N87" s="13"/>
      <c r="O87" s="32" t="e">
        <f t="shared" si="50"/>
        <v>#DIV/0!</v>
      </c>
      <c r="P87" s="13" t="e">
        <f t="shared" ref="P87:R87" si="72">($O$59-L87)/$O$59</f>
        <v>#DIV/0!</v>
      </c>
      <c r="Q87" s="13" t="e">
        <f t="shared" si="72"/>
        <v>#DIV/0!</v>
      </c>
      <c r="R87" s="13" t="e">
        <f t="shared" si="72"/>
        <v>#DIV/0!</v>
      </c>
      <c r="S87" s="12" t="e">
        <f t="shared" si="52"/>
        <v>#DIV/0!</v>
      </c>
      <c r="T87" s="37" t="e">
        <f t="shared" si="57"/>
        <v>#DIV/0!</v>
      </c>
      <c r="U87" s="39" t="e">
        <f t="shared" si="58"/>
        <v>#DIV/0!</v>
      </c>
      <c r="V87" s="32"/>
      <c r="W87" s="13"/>
      <c r="X87" s="13"/>
      <c r="Y87" s="78" t="e">
        <f t="shared" si="54"/>
        <v>#DIV/0!</v>
      </c>
      <c r="Z87" s="13" t="e">
        <f>($Y$59-V87)/$Y$59</f>
        <v>#DIV/0!</v>
      </c>
      <c r="AA87" s="13" t="e">
        <f>($Y$59-W87)/$Y$59</f>
        <v>#DIV/0!</v>
      </c>
      <c r="AB87" s="13" t="e">
        <f>($Y$59-X87)/$Y$59</f>
        <v>#DIV/0!</v>
      </c>
      <c r="AC87" s="10" t="e">
        <f t="shared" si="60"/>
        <v>#DIV/0!</v>
      </c>
      <c r="AD87" s="37" t="e">
        <f t="shared" si="68"/>
        <v>#DIV/0!</v>
      </c>
      <c r="AE87" s="37" t="e">
        <f t="shared" si="66"/>
        <v>#DIV/0!</v>
      </c>
    </row>
    <row r="88" spans="1:31" s="60" customFormat="1" x14ac:dyDescent="0.35">
      <c r="A88" s="61"/>
      <c r="B88" s="62"/>
      <c r="C88" s="62"/>
      <c r="D88" s="62"/>
      <c r="E88" s="62"/>
      <c r="F88" s="62"/>
      <c r="G88" s="62"/>
      <c r="H88" s="62"/>
      <c r="I88" s="62"/>
      <c r="J88" s="62"/>
      <c r="K88" s="150"/>
      <c r="L88" s="85"/>
      <c r="M88" s="126"/>
      <c r="N88" s="126"/>
      <c r="O88" s="77"/>
      <c r="P88" s="77"/>
      <c r="Q88" s="77"/>
      <c r="R88" s="77"/>
      <c r="S88" s="77"/>
      <c r="T88" s="77"/>
      <c r="U88" s="89"/>
      <c r="V88" s="77"/>
      <c r="W88" s="77"/>
      <c r="X88" s="77"/>
      <c r="Y88" s="77"/>
      <c r="Z88" s="77"/>
      <c r="AA88" s="77"/>
      <c r="AB88" s="77"/>
      <c r="AC88" s="10"/>
      <c r="AD88" s="77"/>
      <c r="AE88" s="85"/>
    </row>
    <row r="89" spans="1:31" ht="14.5" customHeight="1" x14ac:dyDescent="0.35">
      <c r="A89" s="131" t="s">
        <v>126</v>
      </c>
      <c r="B89" s="131"/>
      <c r="C89" s="131"/>
      <c r="D89" s="186" t="s">
        <v>27</v>
      </c>
      <c r="E89" s="186" t="s">
        <v>24</v>
      </c>
      <c r="F89" s="171" t="s">
        <v>11</v>
      </c>
      <c r="G89" s="171" t="s">
        <v>9</v>
      </c>
      <c r="H89" s="171" t="s">
        <v>227</v>
      </c>
      <c r="I89" s="172" t="s">
        <v>224</v>
      </c>
      <c r="J89" s="135" t="s">
        <v>26</v>
      </c>
      <c r="K89" s="153" t="s">
        <v>20</v>
      </c>
      <c r="L89" s="146"/>
      <c r="M89" s="11"/>
      <c r="N89" s="13"/>
      <c r="O89" s="32" t="e">
        <f t="shared" si="50"/>
        <v>#DIV/0!</v>
      </c>
      <c r="P89" s="13" t="e">
        <f t="shared" ref="P89:R89" si="73">($O$57-L89)/$O$57</f>
        <v>#DIV/0!</v>
      </c>
      <c r="Q89" s="13" t="e">
        <f t="shared" si="73"/>
        <v>#DIV/0!</v>
      </c>
      <c r="R89" s="13" t="e">
        <f t="shared" si="73"/>
        <v>#DIV/0!</v>
      </c>
      <c r="S89" s="12" t="e">
        <f t="shared" si="52"/>
        <v>#DIV/0!</v>
      </c>
      <c r="T89" s="37" t="e">
        <f t="shared" si="57"/>
        <v>#DIV/0!</v>
      </c>
      <c r="U89" s="39" t="e">
        <f t="shared" si="58"/>
        <v>#DIV/0!</v>
      </c>
      <c r="V89" s="32"/>
      <c r="W89" s="13"/>
      <c r="X89" s="13"/>
      <c r="Y89" s="78" t="e">
        <f t="shared" si="54"/>
        <v>#DIV/0!</v>
      </c>
      <c r="Z89" s="13" t="e">
        <f>($Y$57-V89)/$Y$57</f>
        <v>#DIV/0!</v>
      </c>
      <c r="AA89" s="13" t="e">
        <f>($Y$57-W89)/$Y$57</f>
        <v>#DIV/0!</v>
      </c>
      <c r="AB89" s="13" t="e">
        <f>($Y$57-X89)/$Y$57</f>
        <v>#DIV/0!</v>
      </c>
      <c r="AC89" s="10" t="e">
        <f t="shared" si="60"/>
        <v>#DIV/0!</v>
      </c>
      <c r="AD89" s="37" t="e">
        <f t="shared" si="68"/>
        <v>#DIV/0!</v>
      </c>
      <c r="AE89" s="37" t="e">
        <f t="shared" si="66"/>
        <v>#DIV/0!</v>
      </c>
    </row>
    <row r="90" spans="1:31" x14ac:dyDescent="0.35">
      <c r="A90" s="131" t="s">
        <v>127</v>
      </c>
      <c r="B90" s="131"/>
      <c r="C90" s="131"/>
      <c r="D90" s="186"/>
      <c r="E90" s="186"/>
      <c r="F90" s="171"/>
      <c r="G90" s="171"/>
      <c r="H90" s="171"/>
      <c r="I90" s="172"/>
      <c r="J90" s="135" t="s">
        <v>27</v>
      </c>
      <c r="K90" s="153" t="s">
        <v>21</v>
      </c>
      <c r="L90" s="147"/>
      <c r="M90" s="10"/>
      <c r="N90" s="13"/>
      <c r="O90" s="32" t="e">
        <f t="shared" si="50"/>
        <v>#DIV/0!</v>
      </c>
      <c r="P90" s="13" t="e">
        <f t="shared" ref="P90:R90" si="74">($O$58-L90)/$O$58</f>
        <v>#DIV/0!</v>
      </c>
      <c r="Q90" s="13" t="e">
        <f t="shared" si="74"/>
        <v>#DIV/0!</v>
      </c>
      <c r="R90" s="13" t="e">
        <f t="shared" si="74"/>
        <v>#DIV/0!</v>
      </c>
      <c r="S90" s="12" t="e">
        <f t="shared" si="52"/>
        <v>#DIV/0!</v>
      </c>
      <c r="T90" s="37" t="e">
        <f t="shared" si="57"/>
        <v>#DIV/0!</v>
      </c>
      <c r="U90" s="39" t="e">
        <f t="shared" si="58"/>
        <v>#DIV/0!</v>
      </c>
      <c r="V90" s="32"/>
      <c r="W90" s="13"/>
      <c r="X90" s="13"/>
      <c r="Y90" s="78" t="e">
        <f t="shared" si="54"/>
        <v>#DIV/0!</v>
      </c>
      <c r="Z90" s="13" t="e">
        <f>($Y$58-V90)/$Y$58</f>
        <v>#DIV/0!</v>
      </c>
      <c r="AA90" s="13" t="e">
        <f>($Y$58-W90)/$Y$58</f>
        <v>#DIV/0!</v>
      </c>
      <c r="AB90" s="13" t="e">
        <f>($Y$58-X90)/$Y$58</f>
        <v>#DIV/0!</v>
      </c>
      <c r="AC90" s="10" t="e">
        <f t="shared" si="60"/>
        <v>#DIV/0!</v>
      </c>
      <c r="AD90" s="37" t="e">
        <f t="shared" si="68"/>
        <v>#DIV/0!</v>
      </c>
      <c r="AE90" s="37" t="e">
        <f t="shared" si="66"/>
        <v>#DIV/0!</v>
      </c>
    </row>
    <row r="91" spans="1:31" x14ac:dyDescent="0.35">
      <c r="A91" s="131" t="s">
        <v>128</v>
      </c>
      <c r="B91" s="131"/>
      <c r="C91" s="131"/>
      <c r="D91" s="186"/>
      <c r="E91" s="186"/>
      <c r="F91" s="171"/>
      <c r="G91" s="171"/>
      <c r="H91" s="171"/>
      <c r="I91" s="172"/>
      <c r="J91" s="135" t="s">
        <v>28</v>
      </c>
      <c r="K91" s="153" t="s">
        <v>22</v>
      </c>
      <c r="L91" s="147"/>
      <c r="M91" s="10"/>
      <c r="N91" s="13"/>
      <c r="O91" s="32" t="e">
        <f t="shared" si="50"/>
        <v>#DIV/0!</v>
      </c>
      <c r="P91" s="13" t="e">
        <f t="shared" ref="P91:R91" si="75">($O$59-L91)/$O$59</f>
        <v>#DIV/0!</v>
      </c>
      <c r="Q91" s="13" t="e">
        <f t="shared" si="75"/>
        <v>#DIV/0!</v>
      </c>
      <c r="R91" s="13" t="e">
        <f t="shared" si="75"/>
        <v>#DIV/0!</v>
      </c>
      <c r="S91" s="12" t="e">
        <f t="shared" si="52"/>
        <v>#DIV/0!</v>
      </c>
      <c r="T91" s="37" t="e">
        <f t="shared" si="57"/>
        <v>#DIV/0!</v>
      </c>
      <c r="U91" s="39" t="e">
        <f t="shared" si="58"/>
        <v>#DIV/0!</v>
      </c>
      <c r="V91" s="32"/>
      <c r="W91" s="13"/>
      <c r="X91" s="13"/>
      <c r="Y91" s="78" t="e">
        <f t="shared" si="54"/>
        <v>#DIV/0!</v>
      </c>
      <c r="Z91" s="13" t="e">
        <f>($Y$59-V91)/$Y$59</f>
        <v>#DIV/0!</v>
      </c>
      <c r="AA91" s="13" t="e">
        <f>($Y$59-W91)/$Y$59</f>
        <v>#DIV/0!</v>
      </c>
      <c r="AB91" s="13" t="e">
        <f>($Y$59-X91)/$Y$59</f>
        <v>#DIV/0!</v>
      </c>
      <c r="AC91" s="10" t="e">
        <f t="shared" si="60"/>
        <v>#DIV/0!</v>
      </c>
      <c r="AD91" s="37" t="e">
        <f t="shared" si="68"/>
        <v>#DIV/0!</v>
      </c>
      <c r="AE91" s="37" t="e">
        <f t="shared" si="66"/>
        <v>#DIV/0!</v>
      </c>
    </row>
    <row r="92" spans="1:31" s="60" customFormat="1" x14ac:dyDescent="0.35">
      <c r="A92" s="61"/>
      <c r="B92" s="62"/>
      <c r="C92" s="62"/>
      <c r="D92" s="62"/>
      <c r="E92" s="62"/>
      <c r="F92" s="62"/>
      <c r="G92" s="62"/>
      <c r="H92" s="62"/>
      <c r="I92" s="62"/>
      <c r="J92" s="62"/>
      <c r="K92" s="150"/>
      <c r="L92" s="85"/>
      <c r="M92" s="126"/>
      <c r="N92" s="126"/>
      <c r="O92" s="77"/>
      <c r="P92" s="77"/>
      <c r="Q92" s="77"/>
      <c r="R92" s="77"/>
      <c r="S92" s="77"/>
      <c r="T92" s="77"/>
      <c r="U92" s="89"/>
      <c r="V92" s="77"/>
      <c r="W92" s="77"/>
      <c r="X92" s="77"/>
      <c r="Y92" s="77"/>
      <c r="Z92" s="77"/>
      <c r="AA92" s="77"/>
      <c r="AB92" s="77"/>
      <c r="AC92" s="10"/>
      <c r="AD92" s="77"/>
      <c r="AE92" s="85"/>
    </row>
    <row r="93" spans="1:31" ht="14.5" customHeight="1" x14ac:dyDescent="0.35">
      <c r="A93" s="131" t="s">
        <v>138</v>
      </c>
      <c r="B93" s="129"/>
      <c r="C93" s="131"/>
      <c r="D93" s="186" t="s">
        <v>27</v>
      </c>
      <c r="E93" s="186" t="s">
        <v>24</v>
      </c>
      <c r="F93" s="171" t="s">
        <v>11</v>
      </c>
      <c r="G93" s="171" t="s">
        <v>9</v>
      </c>
      <c r="H93" s="171" t="s">
        <v>228</v>
      </c>
      <c r="I93" s="172" t="s">
        <v>225</v>
      </c>
      <c r="J93" s="135" t="s">
        <v>26</v>
      </c>
      <c r="K93" s="153" t="s">
        <v>20</v>
      </c>
      <c r="L93" s="146"/>
      <c r="M93" s="11"/>
      <c r="N93" s="13"/>
      <c r="O93" s="32" t="e">
        <f t="shared" si="50"/>
        <v>#DIV/0!</v>
      </c>
      <c r="P93" s="13" t="e">
        <f t="shared" ref="P93:R93" si="76">($O$57-L93)/$O$57</f>
        <v>#DIV/0!</v>
      </c>
      <c r="Q93" s="13" t="e">
        <f t="shared" si="76"/>
        <v>#DIV/0!</v>
      </c>
      <c r="R93" s="13" t="e">
        <f t="shared" si="76"/>
        <v>#DIV/0!</v>
      </c>
      <c r="S93" s="12" t="e">
        <f t="shared" si="52"/>
        <v>#DIV/0!</v>
      </c>
      <c r="T93" s="37" t="e">
        <f t="shared" si="57"/>
        <v>#DIV/0!</v>
      </c>
      <c r="U93" s="39" t="e">
        <f t="shared" si="58"/>
        <v>#DIV/0!</v>
      </c>
      <c r="V93" s="32"/>
      <c r="W93" s="13"/>
      <c r="X93" s="13"/>
      <c r="Y93" s="78" t="e">
        <f t="shared" si="54"/>
        <v>#DIV/0!</v>
      </c>
      <c r="Z93" s="13" t="e">
        <f>($Y$57-V93)/$Y$57</f>
        <v>#DIV/0!</v>
      </c>
      <c r="AA93" s="13" t="e">
        <f>($Y$57-W93)/$Y$57</f>
        <v>#DIV/0!</v>
      </c>
      <c r="AB93" s="13" t="e">
        <f>($Y$57-X93)/$Y$57</f>
        <v>#DIV/0!</v>
      </c>
      <c r="AC93" s="10" t="e">
        <f t="shared" si="60"/>
        <v>#DIV/0!</v>
      </c>
      <c r="AD93" s="37" t="e">
        <f t="shared" si="68"/>
        <v>#DIV/0!</v>
      </c>
      <c r="AE93" s="37" t="e">
        <f t="shared" si="66"/>
        <v>#DIV/0!</v>
      </c>
    </row>
    <row r="94" spans="1:31" x14ac:dyDescent="0.35">
      <c r="A94" s="131" t="s">
        <v>139</v>
      </c>
      <c r="B94" s="131"/>
      <c r="C94" s="131"/>
      <c r="D94" s="186"/>
      <c r="E94" s="186"/>
      <c r="F94" s="171"/>
      <c r="G94" s="171"/>
      <c r="H94" s="171"/>
      <c r="I94" s="172"/>
      <c r="J94" s="135" t="s">
        <v>27</v>
      </c>
      <c r="K94" s="153" t="s">
        <v>21</v>
      </c>
      <c r="L94" s="147"/>
      <c r="M94" s="10"/>
      <c r="N94" s="13"/>
      <c r="O94" s="32" t="e">
        <f t="shared" si="50"/>
        <v>#DIV/0!</v>
      </c>
      <c r="P94" s="13" t="e">
        <f t="shared" ref="P94:R94" si="77">($O$58-L94)/$O$58</f>
        <v>#DIV/0!</v>
      </c>
      <c r="Q94" s="13" t="e">
        <f t="shared" si="77"/>
        <v>#DIV/0!</v>
      </c>
      <c r="R94" s="13" t="e">
        <f t="shared" si="77"/>
        <v>#DIV/0!</v>
      </c>
      <c r="S94" s="12" t="e">
        <f t="shared" si="52"/>
        <v>#DIV/0!</v>
      </c>
      <c r="T94" s="37" t="e">
        <f t="shared" si="57"/>
        <v>#DIV/0!</v>
      </c>
      <c r="U94" s="39" t="e">
        <f t="shared" si="58"/>
        <v>#DIV/0!</v>
      </c>
      <c r="V94" s="32"/>
      <c r="W94" s="13"/>
      <c r="X94" s="13"/>
      <c r="Y94" s="78" t="e">
        <f t="shared" si="54"/>
        <v>#DIV/0!</v>
      </c>
      <c r="Z94" s="13" t="e">
        <f>($Y$58-V94)/$Y$58</f>
        <v>#DIV/0!</v>
      </c>
      <c r="AA94" s="13" t="e">
        <f>($Y$58-W94)/$Y$58</f>
        <v>#DIV/0!</v>
      </c>
      <c r="AB94" s="13" t="e">
        <f>($Y$58-X94)/$Y$58</f>
        <v>#DIV/0!</v>
      </c>
      <c r="AC94" s="10" t="e">
        <f t="shared" si="60"/>
        <v>#DIV/0!</v>
      </c>
      <c r="AD94" s="37" t="e">
        <f t="shared" si="68"/>
        <v>#DIV/0!</v>
      </c>
      <c r="AE94" s="37" t="e">
        <f t="shared" si="66"/>
        <v>#DIV/0!</v>
      </c>
    </row>
    <row r="95" spans="1:31" x14ac:dyDescent="0.35">
      <c r="A95" s="131" t="s">
        <v>140</v>
      </c>
      <c r="B95" s="131"/>
      <c r="C95" s="131"/>
      <c r="D95" s="186"/>
      <c r="E95" s="186"/>
      <c r="F95" s="171"/>
      <c r="G95" s="171"/>
      <c r="H95" s="171"/>
      <c r="I95" s="172"/>
      <c r="J95" s="135" t="s">
        <v>28</v>
      </c>
      <c r="K95" s="153" t="s">
        <v>22</v>
      </c>
      <c r="L95" s="147"/>
      <c r="M95" s="10"/>
      <c r="N95" s="13"/>
      <c r="O95" s="32" t="e">
        <f t="shared" si="50"/>
        <v>#DIV/0!</v>
      </c>
      <c r="P95" s="13" t="e">
        <f t="shared" ref="P95:R95" si="78">($O$59-L95)/$O$59</f>
        <v>#DIV/0!</v>
      </c>
      <c r="Q95" s="13" t="e">
        <f t="shared" si="78"/>
        <v>#DIV/0!</v>
      </c>
      <c r="R95" s="13" t="e">
        <f t="shared" si="78"/>
        <v>#DIV/0!</v>
      </c>
      <c r="S95" s="12" t="e">
        <f t="shared" si="52"/>
        <v>#DIV/0!</v>
      </c>
      <c r="T95" s="37" t="e">
        <f t="shared" si="57"/>
        <v>#DIV/0!</v>
      </c>
      <c r="U95" s="39" t="e">
        <f t="shared" si="58"/>
        <v>#DIV/0!</v>
      </c>
      <c r="V95" s="32"/>
      <c r="W95" s="13"/>
      <c r="X95" s="13"/>
      <c r="Y95" s="78" t="e">
        <f t="shared" si="54"/>
        <v>#DIV/0!</v>
      </c>
      <c r="Z95" s="13" t="e">
        <f>($Y$59-V95)/$Y$59</f>
        <v>#DIV/0!</v>
      </c>
      <c r="AA95" s="13" t="e">
        <f>($Y$59-W95)/$Y$59</f>
        <v>#DIV/0!</v>
      </c>
      <c r="AB95" s="13" t="e">
        <f>($Y$59-X95)/$Y$59</f>
        <v>#DIV/0!</v>
      </c>
      <c r="AC95" s="10" t="e">
        <f t="shared" si="60"/>
        <v>#DIV/0!</v>
      </c>
      <c r="AD95" s="37" t="e">
        <f t="shared" si="68"/>
        <v>#DIV/0!</v>
      </c>
      <c r="AE95" s="37" t="e">
        <f t="shared" si="66"/>
        <v>#DIV/0!</v>
      </c>
    </row>
    <row r="96" spans="1:31" s="60" customFormat="1" x14ac:dyDescent="0.35">
      <c r="A96" s="61"/>
      <c r="B96" s="62"/>
      <c r="C96" s="62"/>
      <c r="D96" s="62"/>
      <c r="E96" s="62"/>
      <c r="F96" s="62"/>
      <c r="G96" s="62"/>
      <c r="H96" s="62"/>
      <c r="I96" s="62"/>
      <c r="J96" s="62"/>
      <c r="K96" s="150"/>
      <c r="L96" s="85"/>
      <c r="M96" s="126"/>
      <c r="N96" s="126"/>
      <c r="O96" s="77"/>
      <c r="P96" s="77"/>
      <c r="Q96" s="77"/>
      <c r="R96" s="77"/>
      <c r="S96" s="77"/>
      <c r="T96" s="77"/>
      <c r="U96" s="89"/>
      <c r="V96" s="77"/>
      <c r="W96" s="77"/>
      <c r="X96" s="77"/>
      <c r="Y96" s="77"/>
      <c r="Z96" s="77"/>
      <c r="AA96" s="77"/>
      <c r="AB96" s="77"/>
      <c r="AC96" s="10"/>
      <c r="AD96" s="77"/>
      <c r="AE96" s="85"/>
    </row>
    <row r="97" spans="1:31" x14ac:dyDescent="0.35">
      <c r="A97" s="131" t="s">
        <v>120</v>
      </c>
      <c r="B97" s="131"/>
      <c r="C97" s="131"/>
      <c r="D97" s="171" t="s">
        <v>36</v>
      </c>
      <c r="E97" s="171" t="s">
        <v>25</v>
      </c>
      <c r="F97" s="171" t="s">
        <v>11</v>
      </c>
      <c r="G97" s="171" t="s">
        <v>9</v>
      </c>
      <c r="H97" s="171" t="s">
        <v>229</v>
      </c>
      <c r="I97" s="172" t="s">
        <v>223</v>
      </c>
      <c r="J97" s="135" t="s">
        <v>26</v>
      </c>
      <c r="K97" s="153" t="s">
        <v>20</v>
      </c>
      <c r="L97" s="146"/>
      <c r="M97" s="11"/>
      <c r="N97" s="13"/>
      <c r="O97" s="32" t="e">
        <f t="shared" si="50"/>
        <v>#DIV/0!</v>
      </c>
      <c r="P97" s="13" t="e">
        <f t="shared" ref="P97:R97" si="79">($O$57-L97)/$O$57</f>
        <v>#DIV/0!</v>
      </c>
      <c r="Q97" s="13" t="e">
        <f t="shared" si="79"/>
        <v>#DIV/0!</v>
      </c>
      <c r="R97" s="13" t="e">
        <f t="shared" si="79"/>
        <v>#DIV/0!</v>
      </c>
      <c r="S97" s="12" t="e">
        <f t="shared" si="52"/>
        <v>#DIV/0!</v>
      </c>
      <c r="T97" s="37" t="e">
        <f t="shared" si="57"/>
        <v>#DIV/0!</v>
      </c>
      <c r="U97" s="39" t="e">
        <f t="shared" si="58"/>
        <v>#DIV/0!</v>
      </c>
      <c r="V97" s="32"/>
      <c r="W97" s="13"/>
      <c r="X97" s="13"/>
      <c r="Y97" s="78" t="e">
        <f t="shared" si="54"/>
        <v>#DIV/0!</v>
      </c>
      <c r="Z97" s="13" t="e">
        <f>($Y$57-V97)/$Y$57</f>
        <v>#DIV/0!</v>
      </c>
      <c r="AA97" s="13" t="e">
        <f>($Y$57-W97)/$Y$57</f>
        <v>#DIV/0!</v>
      </c>
      <c r="AB97" s="13" t="e">
        <f>($Y$57-X97)/$Y$57</f>
        <v>#DIV/0!</v>
      </c>
      <c r="AC97" s="10" t="e">
        <f t="shared" si="60"/>
        <v>#DIV/0!</v>
      </c>
      <c r="AD97" s="37" t="e">
        <f t="shared" si="68"/>
        <v>#DIV/0!</v>
      </c>
      <c r="AE97" s="37" t="e">
        <f t="shared" si="66"/>
        <v>#DIV/0!</v>
      </c>
    </row>
    <row r="98" spans="1:31" x14ac:dyDescent="0.35">
      <c r="A98" s="131" t="s">
        <v>121</v>
      </c>
      <c r="B98" s="131"/>
      <c r="C98" s="131"/>
      <c r="D98" s="171"/>
      <c r="E98" s="171"/>
      <c r="F98" s="171"/>
      <c r="G98" s="171"/>
      <c r="H98" s="171"/>
      <c r="I98" s="172"/>
      <c r="J98" s="135" t="s">
        <v>27</v>
      </c>
      <c r="K98" s="153" t="s">
        <v>21</v>
      </c>
      <c r="L98" s="147"/>
      <c r="M98" s="10"/>
      <c r="N98" s="13"/>
      <c r="O98" s="32" t="e">
        <f t="shared" si="50"/>
        <v>#DIV/0!</v>
      </c>
      <c r="P98" s="13" t="e">
        <f t="shared" ref="P98:R98" si="80">($O$58-L98)/$O$58</f>
        <v>#DIV/0!</v>
      </c>
      <c r="Q98" s="13" t="e">
        <f t="shared" si="80"/>
        <v>#DIV/0!</v>
      </c>
      <c r="R98" s="13" t="e">
        <f t="shared" si="80"/>
        <v>#DIV/0!</v>
      </c>
      <c r="S98" s="12" t="e">
        <f t="shared" si="52"/>
        <v>#DIV/0!</v>
      </c>
      <c r="T98" s="37" t="e">
        <f t="shared" si="57"/>
        <v>#DIV/0!</v>
      </c>
      <c r="U98" s="39" t="e">
        <f t="shared" si="58"/>
        <v>#DIV/0!</v>
      </c>
      <c r="V98" s="32"/>
      <c r="W98" s="13"/>
      <c r="X98" s="13"/>
      <c r="Y98" s="78" t="e">
        <f t="shared" si="54"/>
        <v>#DIV/0!</v>
      </c>
      <c r="Z98" s="13" t="e">
        <f>($Y$58-V98)/$Y$58</f>
        <v>#DIV/0!</v>
      </c>
      <c r="AA98" s="13" t="e">
        <f>($Y$58-W98)/$Y$58</f>
        <v>#DIV/0!</v>
      </c>
      <c r="AB98" s="13" t="e">
        <f>($Y$58-X98)/$Y$58</f>
        <v>#DIV/0!</v>
      </c>
      <c r="AC98" s="10" t="e">
        <f t="shared" si="60"/>
        <v>#DIV/0!</v>
      </c>
      <c r="AD98" s="37" t="e">
        <f t="shared" si="68"/>
        <v>#DIV/0!</v>
      </c>
      <c r="AE98" s="37" t="e">
        <f t="shared" si="66"/>
        <v>#DIV/0!</v>
      </c>
    </row>
    <row r="99" spans="1:31" x14ac:dyDescent="0.35">
      <c r="A99" s="131" t="s">
        <v>122</v>
      </c>
      <c r="B99" s="131"/>
      <c r="C99" s="131"/>
      <c r="D99" s="171"/>
      <c r="E99" s="171"/>
      <c r="F99" s="171"/>
      <c r="G99" s="171"/>
      <c r="H99" s="171"/>
      <c r="I99" s="172"/>
      <c r="J99" s="135" t="s">
        <v>28</v>
      </c>
      <c r="K99" s="153" t="s">
        <v>22</v>
      </c>
      <c r="L99" s="147"/>
      <c r="M99" s="10"/>
      <c r="N99" s="13"/>
      <c r="O99" s="32" t="e">
        <f t="shared" si="50"/>
        <v>#DIV/0!</v>
      </c>
      <c r="P99" s="13" t="e">
        <f t="shared" ref="P99:R99" si="81">($O$59-L99)/$O$59</f>
        <v>#DIV/0!</v>
      </c>
      <c r="Q99" s="13" t="e">
        <f t="shared" si="81"/>
        <v>#DIV/0!</v>
      </c>
      <c r="R99" s="13" t="e">
        <f t="shared" si="81"/>
        <v>#DIV/0!</v>
      </c>
      <c r="S99" s="12" t="e">
        <f t="shared" si="52"/>
        <v>#DIV/0!</v>
      </c>
      <c r="T99" s="37" t="e">
        <f t="shared" si="57"/>
        <v>#DIV/0!</v>
      </c>
      <c r="U99" s="39" t="e">
        <f t="shared" si="58"/>
        <v>#DIV/0!</v>
      </c>
      <c r="V99" s="32"/>
      <c r="W99" s="13"/>
      <c r="X99" s="13"/>
      <c r="Y99" s="78" t="e">
        <f t="shared" si="54"/>
        <v>#DIV/0!</v>
      </c>
      <c r="Z99" s="13" t="e">
        <f>($Y$59-V99)/$Y$59</f>
        <v>#DIV/0!</v>
      </c>
      <c r="AA99" s="13" t="e">
        <f>($Y$59-W99)/$Y$59</f>
        <v>#DIV/0!</v>
      </c>
      <c r="AB99" s="13" t="e">
        <f>($Y$59-X99)/$Y$59</f>
        <v>#DIV/0!</v>
      </c>
      <c r="AC99" s="10" t="e">
        <f t="shared" si="60"/>
        <v>#DIV/0!</v>
      </c>
      <c r="AD99" s="37" t="e">
        <f t="shared" si="68"/>
        <v>#DIV/0!</v>
      </c>
      <c r="AE99" s="37" t="e">
        <f t="shared" si="66"/>
        <v>#DIV/0!</v>
      </c>
    </row>
    <row r="100" spans="1:31" s="60" customFormat="1" x14ac:dyDescent="0.35">
      <c r="A100" s="61"/>
      <c r="B100" s="62"/>
      <c r="C100" s="62"/>
      <c r="D100" s="62"/>
      <c r="E100" s="62"/>
      <c r="F100" s="62"/>
      <c r="G100" s="62"/>
      <c r="H100" s="62"/>
      <c r="I100" s="62"/>
      <c r="J100" s="62"/>
      <c r="K100" s="150"/>
      <c r="L100" s="85"/>
      <c r="M100" s="126"/>
      <c r="N100" s="126"/>
      <c r="O100" s="77"/>
      <c r="P100" s="77"/>
      <c r="Q100" s="77"/>
      <c r="R100" s="77"/>
      <c r="S100" s="77"/>
      <c r="T100" s="77"/>
      <c r="U100" s="89"/>
      <c r="V100" s="77"/>
      <c r="W100" s="77"/>
      <c r="X100" s="77"/>
      <c r="Y100" s="77"/>
      <c r="Z100" s="77"/>
      <c r="AA100" s="77"/>
      <c r="AB100" s="77"/>
      <c r="AC100" s="10"/>
      <c r="AD100" s="77"/>
      <c r="AE100" s="85"/>
    </row>
    <row r="101" spans="1:31" ht="14.5" customHeight="1" x14ac:dyDescent="0.35">
      <c r="A101" s="131" t="s">
        <v>132</v>
      </c>
      <c r="B101" s="131"/>
      <c r="C101" s="131"/>
      <c r="D101" s="171" t="s">
        <v>36</v>
      </c>
      <c r="E101" s="171" t="s">
        <v>25</v>
      </c>
      <c r="F101" s="171" t="s">
        <v>11</v>
      </c>
      <c r="G101" s="171" t="s">
        <v>9</v>
      </c>
      <c r="H101" s="171" t="s">
        <v>230</v>
      </c>
      <c r="I101" s="172" t="s">
        <v>224</v>
      </c>
      <c r="J101" s="135" t="s">
        <v>26</v>
      </c>
      <c r="K101" s="153" t="s">
        <v>20</v>
      </c>
      <c r="L101" s="146"/>
      <c r="M101" s="11"/>
      <c r="N101" s="13"/>
      <c r="O101" s="32" t="e">
        <f t="shared" si="50"/>
        <v>#DIV/0!</v>
      </c>
      <c r="P101" s="13" t="e">
        <f t="shared" ref="P101:R101" si="82">($O$57-L101)/$O$57</f>
        <v>#DIV/0!</v>
      </c>
      <c r="Q101" s="13" t="e">
        <f t="shared" si="82"/>
        <v>#DIV/0!</v>
      </c>
      <c r="R101" s="13" t="e">
        <f t="shared" si="82"/>
        <v>#DIV/0!</v>
      </c>
      <c r="S101" s="12" t="e">
        <f t="shared" si="52"/>
        <v>#DIV/0!</v>
      </c>
      <c r="T101" s="37" t="e">
        <f t="shared" si="57"/>
        <v>#DIV/0!</v>
      </c>
      <c r="U101" s="39" t="e">
        <f t="shared" si="58"/>
        <v>#DIV/0!</v>
      </c>
      <c r="V101" s="32"/>
      <c r="W101" s="13"/>
      <c r="X101" s="13"/>
      <c r="Y101" s="78" t="e">
        <f t="shared" si="54"/>
        <v>#DIV/0!</v>
      </c>
      <c r="Z101" s="13" t="e">
        <f>($Y$57-V101)/$Y$57</f>
        <v>#DIV/0!</v>
      </c>
      <c r="AA101" s="13" t="e">
        <f>($Y$57-W101)/$Y$57</f>
        <v>#DIV/0!</v>
      </c>
      <c r="AB101" s="13" t="e">
        <f>($Y$57-X101)/$Y$57</f>
        <v>#DIV/0!</v>
      </c>
      <c r="AC101" s="10" t="e">
        <f t="shared" si="60"/>
        <v>#DIV/0!</v>
      </c>
      <c r="AD101" s="37" t="e">
        <f t="shared" si="68"/>
        <v>#DIV/0!</v>
      </c>
      <c r="AE101" s="37" t="e">
        <f t="shared" si="66"/>
        <v>#DIV/0!</v>
      </c>
    </row>
    <row r="102" spans="1:31" x14ac:dyDescent="0.35">
      <c r="A102" s="131" t="s">
        <v>133</v>
      </c>
      <c r="B102" s="131"/>
      <c r="C102" s="131"/>
      <c r="D102" s="171"/>
      <c r="E102" s="171"/>
      <c r="F102" s="171"/>
      <c r="G102" s="171"/>
      <c r="H102" s="171"/>
      <c r="I102" s="172"/>
      <c r="J102" s="135" t="s">
        <v>27</v>
      </c>
      <c r="K102" s="153" t="s">
        <v>21</v>
      </c>
      <c r="L102" s="147"/>
      <c r="M102" s="10"/>
      <c r="N102" s="13"/>
      <c r="O102" s="32" t="e">
        <f t="shared" si="50"/>
        <v>#DIV/0!</v>
      </c>
      <c r="P102" s="13" t="e">
        <f t="shared" ref="P102:R102" si="83">($O$58-L102)/$O$58</f>
        <v>#DIV/0!</v>
      </c>
      <c r="Q102" s="13" t="e">
        <f t="shared" si="83"/>
        <v>#DIV/0!</v>
      </c>
      <c r="R102" s="13" t="e">
        <f t="shared" si="83"/>
        <v>#DIV/0!</v>
      </c>
      <c r="S102" s="12" t="e">
        <f t="shared" si="52"/>
        <v>#DIV/0!</v>
      </c>
      <c r="T102" s="37" t="e">
        <f t="shared" si="57"/>
        <v>#DIV/0!</v>
      </c>
      <c r="U102" s="39" t="e">
        <f t="shared" si="58"/>
        <v>#DIV/0!</v>
      </c>
      <c r="V102" s="32"/>
      <c r="W102" s="13"/>
      <c r="X102" s="13"/>
      <c r="Y102" s="78" t="e">
        <f t="shared" si="54"/>
        <v>#DIV/0!</v>
      </c>
      <c r="Z102" s="13" t="e">
        <f>($Y$58-V102)/$Y$58</f>
        <v>#DIV/0!</v>
      </c>
      <c r="AA102" s="13" t="e">
        <f>($Y$58-W102)/$Y$58</f>
        <v>#DIV/0!</v>
      </c>
      <c r="AB102" s="13" t="e">
        <f>($Y$58-X102)/$Y$58</f>
        <v>#DIV/0!</v>
      </c>
      <c r="AC102" s="10" t="e">
        <f t="shared" si="60"/>
        <v>#DIV/0!</v>
      </c>
      <c r="AD102" s="37" t="e">
        <f t="shared" si="68"/>
        <v>#DIV/0!</v>
      </c>
      <c r="AE102" s="37" t="e">
        <f t="shared" si="66"/>
        <v>#DIV/0!</v>
      </c>
    </row>
    <row r="103" spans="1:31" x14ac:dyDescent="0.35">
      <c r="A103" s="131" t="s">
        <v>134</v>
      </c>
      <c r="B103" s="131"/>
      <c r="C103" s="131"/>
      <c r="D103" s="171"/>
      <c r="E103" s="171"/>
      <c r="F103" s="171"/>
      <c r="G103" s="171"/>
      <c r="H103" s="171"/>
      <c r="I103" s="172"/>
      <c r="J103" s="135" t="s">
        <v>28</v>
      </c>
      <c r="K103" s="153" t="s">
        <v>22</v>
      </c>
      <c r="L103" s="147"/>
      <c r="M103" s="10"/>
      <c r="N103" s="13"/>
      <c r="O103" s="32" t="e">
        <f t="shared" si="50"/>
        <v>#DIV/0!</v>
      </c>
      <c r="P103" s="13" t="e">
        <f t="shared" ref="P103:R103" si="84">($O$59-L103)/$O$59</f>
        <v>#DIV/0!</v>
      </c>
      <c r="Q103" s="13" t="e">
        <f t="shared" si="84"/>
        <v>#DIV/0!</v>
      </c>
      <c r="R103" s="13" t="e">
        <f t="shared" si="84"/>
        <v>#DIV/0!</v>
      </c>
      <c r="S103" s="12" t="e">
        <f t="shared" si="52"/>
        <v>#DIV/0!</v>
      </c>
      <c r="T103" s="37" t="e">
        <f t="shared" si="57"/>
        <v>#DIV/0!</v>
      </c>
      <c r="U103" s="39" t="e">
        <f t="shared" si="58"/>
        <v>#DIV/0!</v>
      </c>
      <c r="V103" s="32"/>
      <c r="W103" s="13"/>
      <c r="X103" s="13"/>
      <c r="Y103" s="78" t="e">
        <f t="shared" si="54"/>
        <v>#DIV/0!</v>
      </c>
      <c r="Z103" s="13" t="e">
        <f>($Y$59-V103)/$Y$59</f>
        <v>#DIV/0!</v>
      </c>
      <c r="AA103" s="13" t="e">
        <f>($Y$59-W103)/$Y$59</f>
        <v>#DIV/0!</v>
      </c>
      <c r="AB103" s="13" t="e">
        <f>($Y$59-X103)/$Y$59</f>
        <v>#DIV/0!</v>
      </c>
      <c r="AC103" s="10" t="e">
        <f t="shared" si="60"/>
        <v>#DIV/0!</v>
      </c>
      <c r="AD103" s="37" t="e">
        <f t="shared" si="68"/>
        <v>#DIV/0!</v>
      </c>
      <c r="AE103" s="37" t="e">
        <f t="shared" si="66"/>
        <v>#DIV/0!</v>
      </c>
    </row>
    <row r="104" spans="1:31" s="60" customFormat="1" x14ac:dyDescent="0.35">
      <c r="A104" s="61"/>
      <c r="B104" s="62"/>
      <c r="C104" s="62"/>
      <c r="D104" s="62"/>
      <c r="E104" s="62"/>
      <c r="F104" s="62"/>
      <c r="G104" s="62"/>
      <c r="H104" s="62"/>
      <c r="I104" s="62"/>
      <c r="J104" s="62"/>
      <c r="K104" s="150"/>
      <c r="L104" s="85"/>
      <c r="M104" s="126"/>
      <c r="N104" s="126"/>
      <c r="O104" s="77"/>
      <c r="P104" s="77"/>
      <c r="Q104" s="77"/>
      <c r="R104" s="77"/>
      <c r="S104" s="77"/>
      <c r="T104" s="77"/>
      <c r="U104" s="89"/>
      <c r="V104" s="77"/>
      <c r="W104" s="77"/>
      <c r="X104" s="77"/>
      <c r="Y104" s="77"/>
      <c r="Z104" s="77"/>
      <c r="AA104" s="77"/>
      <c r="AB104" s="77"/>
      <c r="AC104" s="10"/>
      <c r="AD104" s="77"/>
      <c r="AE104" s="85"/>
    </row>
    <row r="105" spans="1:31" ht="14.5" customHeight="1" x14ac:dyDescent="0.35">
      <c r="A105" s="131" t="s">
        <v>144</v>
      </c>
      <c r="B105" s="129"/>
      <c r="C105" s="131"/>
      <c r="D105" s="171" t="s">
        <v>36</v>
      </c>
      <c r="E105" s="171" t="s">
        <v>25</v>
      </c>
      <c r="F105" s="171" t="s">
        <v>11</v>
      </c>
      <c r="G105" s="171" t="s">
        <v>9</v>
      </c>
      <c r="H105" s="171" t="s">
        <v>231</v>
      </c>
      <c r="I105" s="172" t="s">
        <v>225</v>
      </c>
      <c r="J105" s="135" t="s">
        <v>26</v>
      </c>
      <c r="K105" s="153" t="s">
        <v>20</v>
      </c>
      <c r="L105" s="146"/>
      <c r="M105" s="11"/>
      <c r="N105" s="11"/>
      <c r="O105" s="32" t="e">
        <f t="shared" si="50"/>
        <v>#DIV/0!</v>
      </c>
      <c r="P105" s="13" t="e">
        <f t="shared" ref="P105:R105" si="85">($O$57-L105)/$O$57</f>
        <v>#DIV/0!</v>
      </c>
      <c r="Q105" s="13" t="e">
        <f t="shared" si="85"/>
        <v>#DIV/0!</v>
      </c>
      <c r="R105" s="13" t="e">
        <f t="shared" si="85"/>
        <v>#DIV/0!</v>
      </c>
      <c r="S105" s="12" t="e">
        <f>AVERAGE(P105:R105)</f>
        <v>#DIV/0!</v>
      </c>
      <c r="T105" s="37" t="e">
        <f t="shared" si="57"/>
        <v>#DIV/0!</v>
      </c>
      <c r="U105" s="39" t="e">
        <f t="shared" si="58"/>
        <v>#DIV/0!</v>
      </c>
      <c r="V105" s="32"/>
      <c r="W105" s="13"/>
      <c r="X105" s="13"/>
      <c r="Y105" s="78" t="e">
        <f t="shared" si="54"/>
        <v>#DIV/0!</v>
      </c>
      <c r="Z105" s="13" t="e">
        <f>($Y$57-V105)/$Y$57</f>
        <v>#DIV/0!</v>
      </c>
      <c r="AA105" s="13" t="e">
        <f>($Y$57-W105)/$Y$57</f>
        <v>#DIV/0!</v>
      </c>
      <c r="AB105" s="13" t="e">
        <f>($Y$57-X105)/$Y$57</f>
        <v>#DIV/0!</v>
      </c>
      <c r="AC105" s="10" t="e">
        <f t="shared" si="60"/>
        <v>#DIV/0!</v>
      </c>
      <c r="AD105" s="37" t="e">
        <f t="shared" si="68"/>
        <v>#DIV/0!</v>
      </c>
      <c r="AE105" s="37" t="e">
        <f t="shared" si="66"/>
        <v>#DIV/0!</v>
      </c>
    </row>
    <row r="106" spans="1:31" x14ac:dyDescent="0.35">
      <c r="A106" s="131" t="s">
        <v>145</v>
      </c>
      <c r="B106" s="131"/>
      <c r="C106" s="131"/>
      <c r="D106" s="171"/>
      <c r="E106" s="171"/>
      <c r="F106" s="171"/>
      <c r="G106" s="171"/>
      <c r="H106" s="171"/>
      <c r="I106" s="172"/>
      <c r="J106" s="135" t="s">
        <v>27</v>
      </c>
      <c r="K106" s="153" t="s">
        <v>21</v>
      </c>
      <c r="L106" s="147"/>
      <c r="M106" s="10"/>
      <c r="N106" s="13"/>
      <c r="O106" s="32" t="e">
        <f t="shared" si="50"/>
        <v>#DIV/0!</v>
      </c>
      <c r="P106" s="13" t="e">
        <f t="shared" ref="P106:R106" si="86">($O$58-L106)/$O$58</f>
        <v>#DIV/0!</v>
      </c>
      <c r="Q106" s="13" t="e">
        <f t="shared" si="86"/>
        <v>#DIV/0!</v>
      </c>
      <c r="R106" s="13" t="e">
        <f t="shared" si="86"/>
        <v>#DIV/0!</v>
      </c>
      <c r="S106" s="12" t="e">
        <f t="shared" si="52"/>
        <v>#DIV/0!</v>
      </c>
      <c r="T106" s="37" t="e">
        <f t="shared" si="57"/>
        <v>#DIV/0!</v>
      </c>
      <c r="U106" s="39" t="e">
        <f t="shared" si="58"/>
        <v>#DIV/0!</v>
      </c>
      <c r="V106" s="32"/>
      <c r="W106" s="13"/>
      <c r="X106" s="13"/>
      <c r="Y106" s="78" t="e">
        <f t="shared" si="54"/>
        <v>#DIV/0!</v>
      </c>
      <c r="Z106" s="13" t="e">
        <f>($Y$58-V106)/$Y$58</f>
        <v>#DIV/0!</v>
      </c>
      <c r="AA106" s="13" t="e">
        <f>($Y$58-W106)/$Y$58</f>
        <v>#DIV/0!</v>
      </c>
      <c r="AB106" s="13" t="e">
        <f>($Y$58-X106)/$Y$58</f>
        <v>#DIV/0!</v>
      </c>
      <c r="AC106" s="10" t="e">
        <f t="shared" si="60"/>
        <v>#DIV/0!</v>
      </c>
      <c r="AD106" s="37" t="e">
        <f t="shared" si="68"/>
        <v>#DIV/0!</v>
      </c>
      <c r="AE106" s="37" t="e">
        <f t="shared" si="66"/>
        <v>#DIV/0!</v>
      </c>
    </row>
    <row r="107" spans="1:31" x14ac:dyDescent="0.35">
      <c r="A107" s="131" t="s">
        <v>146</v>
      </c>
      <c r="B107" s="131"/>
      <c r="C107" s="131"/>
      <c r="D107" s="171"/>
      <c r="E107" s="171"/>
      <c r="F107" s="171"/>
      <c r="G107" s="171"/>
      <c r="H107" s="171"/>
      <c r="I107" s="172"/>
      <c r="J107" s="135" t="s">
        <v>28</v>
      </c>
      <c r="K107" s="153" t="s">
        <v>22</v>
      </c>
      <c r="L107" s="147"/>
      <c r="M107" s="10"/>
      <c r="N107" s="13"/>
      <c r="O107" s="32" t="e">
        <f t="shared" si="50"/>
        <v>#DIV/0!</v>
      </c>
      <c r="P107" s="13" t="e">
        <f>($O$59-L107)/$O$59</f>
        <v>#DIV/0!</v>
      </c>
      <c r="Q107" s="13" t="e">
        <f t="shared" ref="Q107:R107" si="87">($O$59-M107)/$O$59</f>
        <v>#DIV/0!</v>
      </c>
      <c r="R107" s="13" t="e">
        <f t="shared" si="87"/>
        <v>#DIV/0!</v>
      </c>
      <c r="S107" s="12" t="e">
        <f t="shared" si="52"/>
        <v>#DIV/0!</v>
      </c>
      <c r="T107" s="37" t="e">
        <f t="shared" si="57"/>
        <v>#DIV/0!</v>
      </c>
      <c r="U107" s="39" t="e">
        <f t="shared" si="58"/>
        <v>#DIV/0!</v>
      </c>
      <c r="V107" s="32"/>
      <c r="W107" s="13"/>
      <c r="X107" s="13"/>
      <c r="Y107" s="78" t="e">
        <f t="shared" si="54"/>
        <v>#DIV/0!</v>
      </c>
      <c r="Z107" s="13" t="e">
        <f>($Y$59-V107)/$Y$59</f>
        <v>#DIV/0!</v>
      </c>
      <c r="AA107" s="13" t="e">
        <f>($Y$59-W107)/$Y$59</f>
        <v>#DIV/0!</v>
      </c>
      <c r="AB107" s="13" t="e">
        <f>($Y$59-X107)/$Y$59</f>
        <v>#DIV/0!</v>
      </c>
      <c r="AC107" s="10" t="e">
        <f t="shared" si="60"/>
        <v>#DIV/0!</v>
      </c>
      <c r="AD107" s="37" t="e">
        <f t="shared" si="68"/>
        <v>#DIV/0!</v>
      </c>
      <c r="AE107" s="37" t="e">
        <f t="shared" si="66"/>
        <v>#DIV/0!</v>
      </c>
    </row>
    <row r="108" spans="1:31" s="60" customFormat="1" x14ac:dyDescent="0.35">
      <c r="A108" s="61"/>
      <c r="B108" s="62"/>
      <c r="C108" s="62"/>
      <c r="D108" s="62"/>
      <c r="E108" s="62"/>
      <c r="F108" s="62"/>
      <c r="G108" s="62"/>
      <c r="H108" s="62"/>
      <c r="I108" s="62"/>
      <c r="J108" s="62"/>
      <c r="K108" s="150"/>
      <c r="L108" s="85"/>
      <c r="M108" s="126"/>
      <c r="N108" s="126"/>
      <c r="O108" s="77"/>
      <c r="P108" s="77"/>
      <c r="Q108" s="77"/>
      <c r="R108" s="77"/>
      <c r="S108" s="77"/>
      <c r="T108" s="77"/>
      <c r="U108" s="89"/>
      <c r="V108" s="77"/>
      <c r="W108" s="77"/>
      <c r="X108" s="77"/>
      <c r="Y108" s="77"/>
      <c r="Z108" s="77"/>
      <c r="AA108" s="77"/>
      <c r="AB108" s="77"/>
      <c r="AC108" s="10"/>
      <c r="AD108" s="77"/>
      <c r="AE108" s="85"/>
    </row>
    <row r="109" spans="1:31" x14ac:dyDescent="0.35">
      <c r="A109" s="195" t="s">
        <v>181</v>
      </c>
      <c r="B109" s="196"/>
      <c r="C109" s="134" t="s">
        <v>196</v>
      </c>
      <c r="D109" s="194" t="s">
        <v>23</v>
      </c>
      <c r="E109" s="194"/>
      <c r="F109" s="185" t="s">
        <v>67</v>
      </c>
      <c r="G109" s="185"/>
      <c r="H109" s="194" t="s">
        <v>23</v>
      </c>
      <c r="I109" s="194"/>
      <c r="J109" s="136" t="s">
        <v>26</v>
      </c>
      <c r="K109" s="154" t="s">
        <v>20</v>
      </c>
      <c r="L109" s="51">
        <v>0.188</v>
      </c>
      <c r="M109" s="47">
        <v>0.25600000000000001</v>
      </c>
      <c r="N109" s="48">
        <v>0.22600000000000001</v>
      </c>
      <c r="O109" s="125">
        <f t="shared" si="50"/>
        <v>0.22333333333333336</v>
      </c>
      <c r="P109" s="48">
        <f>($O$109-O109)/$O$109</f>
        <v>0</v>
      </c>
      <c r="Q109" s="48">
        <f>($O$109-O109)/$O$109</f>
        <v>0</v>
      </c>
      <c r="R109" s="48">
        <f>($O$109-O109)/$O$109</f>
        <v>0</v>
      </c>
      <c r="S109" s="48">
        <f t="shared" si="52"/>
        <v>0</v>
      </c>
      <c r="T109" s="49">
        <f t="shared" si="57"/>
        <v>0</v>
      </c>
      <c r="U109" s="50">
        <f t="shared" si="58"/>
        <v>0</v>
      </c>
      <c r="V109" s="51">
        <v>18.940999999999985</v>
      </c>
      <c r="W109" s="47">
        <v>28.802999999999987</v>
      </c>
      <c r="X109" s="47">
        <v>24.347000000000019</v>
      </c>
      <c r="Y109" s="80">
        <f t="shared" si="54"/>
        <v>24.030333333333331</v>
      </c>
      <c r="Z109" s="48">
        <f>($Y$109-Y109)/$Y$109</f>
        <v>0</v>
      </c>
      <c r="AA109" s="48">
        <f>($Y$109-Y109)/$Y$109</f>
        <v>0</v>
      </c>
      <c r="AB109" s="48">
        <f>($Y$109-Y109)/$Y$109</f>
        <v>0</v>
      </c>
      <c r="AC109" s="47">
        <f t="shared" si="60"/>
        <v>0</v>
      </c>
      <c r="AD109" s="49">
        <f t="shared" si="68"/>
        <v>0</v>
      </c>
      <c r="AE109" s="49">
        <f t="shared" si="66"/>
        <v>0</v>
      </c>
    </row>
    <row r="110" spans="1:31" x14ac:dyDescent="0.35">
      <c r="A110" s="195" t="s">
        <v>182</v>
      </c>
      <c r="B110" s="196"/>
      <c r="C110" s="134" t="s">
        <v>196</v>
      </c>
      <c r="D110" s="194"/>
      <c r="E110" s="194"/>
      <c r="F110" s="185"/>
      <c r="G110" s="185"/>
      <c r="H110" s="194"/>
      <c r="I110" s="194"/>
      <c r="J110" s="136" t="s">
        <v>27</v>
      </c>
      <c r="K110" s="154" t="s">
        <v>21</v>
      </c>
      <c r="L110" s="51">
        <v>0.28799999999999998</v>
      </c>
      <c r="M110" s="47">
        <v>0.309</v>
      </c>
      <c r="N110" s="48">
        <v>0.314</v>
      </c>
      <c r="O110" s="125">
        <f t="shared" si="50"/>
        <v>0.3036666666666667</v>
      </c>
      <c r="P110" s="48">
        <f>($O$110-O110)/$O$110</f>
        <v>0</v>
      </c>
      <c r="Q110" s="48">
        <f>($O$110-O110)/$O$110</f>
        <v>0</v>
      </c>
      <c r="R110" s="48">
        <f>($O$110-O110)/$O$110</f>
        <v>0</v>
      </c>
      <c r="S110" s="48">
        <f t="shared" si="52"/>
        <v>0</v>
      </c>
      <c r="T110" s="49">
        <f t="shared" si="57"/>
        <v>0</v>
      </c>
      <c r="U110" s="50">
        <f t="shared" si="58"/>
        <v>0</v>
      </c>
      <c r="V110" s="51">
        <v>26.650999999999989</v>
      </c>
      <c r="W110" s="47">
        <v>31.281000000000024</v>
      </c>
      <c r="X110" s="47">
        <v>31.458999999999982</v>
      </c>
      <c r="Y110" s="80">
        <f t="shared" si="54"/>
        <v>29.796999999999997</v>
      </c>
      <c r="Z110" s="48">
        <f>($Y$110-Y110)/$Y$110</f>
        <v>0</v>
      </c>
      <c r="AA110" s="48">
        <f>($Y$110-Y110)/$Y$110</f>
        <v>0</v>
      </c>
      <c r="AB110" s="48">
        <f>($Y$110-Y110)/$Y$110</f>
        <v>0</v>
      </c>
      <c r="AC110" s="47">
        <f t="shared" si="60"/>
        <v>0</v>
      </c>
      <c r="AD110" s="49">
        <f t="shared" si="68"/>
        <v>0</v>
      </c>
      <c r="AE110" s="49">
        <f t="shared" si="66"/>
        <v>0</v>
      </c>
    </row>
    <row r="111" spans="1:31" x14ac:dyDescent="0.35">
      <c r="A111" s="195" t="s">
        <v>183</v>
      </c>
      <c r="B111" s="196"/>
      <c r="C111" s="134" t="s">
        <v>196</v>
      </c>
      <c r="D111" s="194"/>
      <c r="E111" s="194"/>
      <c r="F111" s="185"/>
      <c r="G111" s="185"/>
      <c r="H111" s="194"/>
      <c r="I111" s="194"/>
      <c r="J111" s="136" t="s">
        <v>28</v>
      </c>
      <c r="K111" s="154" t="s">
        <v>22</v>
      </c>
      <c r="L111" s="51">
        <v>0.45900000000000002</v>
      </c>
      <c r="M111" s="47">
        <v>0.45700000000000002</v>
      </c>
      <c r="N111" s="48">
        <v>0.45400000000000001</v>
      </c>
      <c r="O111" s="125">
        <f t="shared" si="50"/>
        <v>0.45666666666666672</v>
      </c>
      <c r="P111" s="48">
        <f>($O$111-O111)/$O$111</f>
        <v>0</v>
      </c>
      <c r="Q111" s="48">
        <f>($O$111-O111)/$O$111</f>
        <v>0</v>
      </c>
      <c r="R111" s="48">
        <f>($O$111-O111)/$O$111</f>
        <v>0</v>
      </c>
      <c r="S111" s="48">
        <f t="shared" si="52"/>
        <v>0</v>
      </c>
      <c r="T111" s="49">
        <f t="shared" si="57"/>
        <v>0</v>
      </c>
      <c r="U111" s="50">
        <f t="shared" si="58"/>
        <v>0</v>
      </c>
      <c r="V111" s="51">
        <v>36.933000000000014</v>
      </c>
      <c r="W111" s="47">
        <v>36.741999999999997</v>
      </c>
      <c r="X111" s="47">
        <v>36.19</v>
      </c>
      <c r="Y111" s="80">
        <f t="shared" si="54"/>
        <v>36.62166666666667</v>
      </c>
      <c r="Z111" s="48">
        <f>($Y$111-Y111)/$Y$111</f>
        <v>0</v>
      </c>
      <c r="AA111" s="48">
        <f>($Y$111-Y111)/$Y$111</f>
        <v>0</v>
      </c>
      <c r="AB111" s="48">
        <f>($Y$111-Y111)/$Y$111</f>
        <v>0</v>
      </c>
      <c r="AC111" s="47">
        <f t="shared" si="60"/>
        <v>0</v>
      </c>
      <c r="AD111" s="49">
        <f t="shared" si="68"/>
        <v>0</v>
      </c>
      <c r="AE111" s="49">
        <f t="shared" si="66"/>
        <v>0</v>
      </c>
    </row>
    <row r="112" spans="1:31" s="60" customFormat="1" x14ac:dyDescent="0.35">
      <c r="A112" s="61"/>
      <c r="B112" s="62"/>
      <c r="C112" s="62"/>
      <c r="D112" s="62"/>
      <c r="E112" s="62"/>
      <c r="F112" s="62"/>
      <c r="G112" s="62"/>
      <c r="H112" s="62"/>
      <c r="I112" s="62"/>
      <c r="J112" s="62"/>
      <c r="K112" s="150"/>
      <c r="L112" s="85"/>
      <c r="M112" s="126"/>
      <c r="N112" s="126"/>
      <c r="O112" s="77"/>
      <c r="P112" s="77"/>
      <c r="Q112" s="77"/>
      <c r="R112" s="77"/>
      <c r="S112" s="77"/>
      <c r="T112" s="77"/>
      <c r="U112" s="89"/>
      <c r="V112" s="77"/>
      <c r="W112" s="77"/>
      <c r="X112" s="77"/>
      <c r="Y112" s="77"/>
      <c r="Z112" s="77"/>
      <c r="AA112" s="77"/>
      <c r="AB112" s="77"/>
      <c r="AC112" s="10"/>
      <c r="AD112" s="77"/>
      <c r="AE112" s="85"/>
    </row>
    <row r="113" spans="1:31" x14ac:dyDescent="0.35">
      <c r="A113" s="131" t="s">
        <v>147</v>
      </c>
      <c r="B113" s="131" t="s">
        <v>196</v>
      </c>
      <c r="C113" s="131" t="s">
        <v>196</v>
      </c>
      <c r="D113" s="171" t="s">
        <v>23</v>
      </c>
      <c r="E113" s="171"/>
      <c r="F113" s="171" t="s">
        <v>67</v>
      </c>
      <c r="G113" s="171"/>
      <c r="H113" s="172" t="s">
        <v>69</v>
      </c>
      <c r="I113" s="172"/>
      <c r="J113" s="135" t="s">
        <v>26</v>
      </c>
      <c r="K113" s="153" t="s">
        <v>20</v>
      </c>
      <c r="L113" s="146">
        <v>0.255</v>
      </c>
      <c r="M113" s="11">
        <v>0.22900000000000001</v>
      </c>
      <c r="N113" s="13">
        <v>0.252</v>
      </c>
      <c r="O113" s="32">
        <f t="shared" si="50"/>
        <v>0.24533333333333332</v>
      </c>
      <c r="P113" s="13">
        <f>(L113-$O$109)/$O$109</f>
        <v>0.14179104477611931</v>
      </c>
      <c r="Q113" s="13">
        <f>(M113-$O$109)/$O$109</f>
        <v>2.5373134328358145E-2</v>
      </c>
      <c r="R113" s="13">
        <f>(N113-$O$109)/$O$109</f>
        <v>0.12835820895522376</v>
      </c>
      <c r="S113" s="12">
        <f t="shared" si="52"/>
        <v>9.8507462686567071E-2</v>
      </c>
      <c r="T113" s="37">
        <f t="shared" si="57"/>
        <v>4.3283582089552242E-2</v>
      </c>
      <c r="U113" s="39">
        <f t="shared" si="58"/>
        <v>7.3134328358208933E-2</v>
      </c>
      <c r="V113" s="2">
        <v>29.528999999999996</v>
      </c>
      <c r="W113" s="2">
        <v>26.264000000000021</v>
      </c>
      <c r="X113" s="2">
        <v>28.788999999999977</v>
      </c>
      <c r="Y113" s="78">
        <f t="shared" si="54"/>
        <v>28.193999999999999</v>
      </c>
      <c r="Z113" s="13">
        <f>(V113-$Y$109)/$Y$109</f>
        <v>0.22882190564702939</v>
      </c>
      <c r="AA113" s="13">
        <f t="shared" ref="AA113:AB113" si="88">(W113-$Y$109)/$Y$109</f>
        <v>9.2951963490589234E-2</v>
      </c>
      <c r="AB113" s="13">
        <f t="shared" si="88"/>
        <v>0.1980274930296422</v>
      </c>
      <c r="AC113" s="10">
        <f t="shared" si="60"/>
        <v>0.17326712072242026</v>
      </c>
      <c r="AD113" s="37">
        <f t="shared" si="68"/>
        <v>5.5554784924609135E-2</v>
      </c>
      <c r="AE113" s="37">
        <f t="shared" si="66"/>
        <v>8.0315157231831025E-2</v>
      </c>
    </row>
    <row r="114" spans="1:31" x14ac:dyDescent="0.35">
      <c r="A114" s="131" t="s">
        <v>148</v>
      </c>
      <c r="B114" s="131" t="s">
        <v>196</v>
      </c>
      <c r="C114" s="131" t="s">
        <v>196</v>
      </c>
      <c r="D114" s="171"/>
      <c r="E114" s="171"/>
      <c r="F114" s="171"/>
      <c r="G114" s="171"/>
      <c r="H114" s="172"/>
      <c r="I114" s="172"/>
      <c r="J114" s="135" t="s">
        <v>27</v>
      </c>
      <c r="K114" s="153" t="s">
        <v>21</v>
      </c>
      <c r="L114" s="147">
        <v>0.26400000000000001</v>
      </c>
      <c r="M114" s="10">
        <v>0.253</v>
      </c>
      <c r="N114" s="13">
        <v>0.27100000000000002</v>
      </c>
      <c r="O114" s="32">
        <f t="shared" si="50"/>
        <v>0.26266666666666666</v>
      </c>
      <c r="P114" s="13">
        <f>(L114-$O$110)/$O$110</f>
        <v>-0.13062568605927558</v>
      </c>
      <c r="Q114" s="13">
        <f t="shared" ref="Q114:R114" si="89">(M114-$O$110)/$O$110</f>
        <v>-0.16684961580680577</v>
      </c>
      <c r="R114" s="13">
        <f t="shared" si="89"/>
        <v>-0.10757409440175633</v>
      </c>
      <c r="S114" s="12">
        <f t="shared" si="52"/>
        <v>-0.13501646542261256</v>
      </c>
      <c r="T114" s="37">
        <f t="shared" si="57"/>
        <v>2.7442371020856227E-2</v>
      </c>
      <c r="U114" s="39">
        <f t="shared" si="58"/>
        <v>3.183315038419321E-2</v>
      </c>
      <c r="V114" s="32">
        <v>25.814000000000018</v>
      </c>
      <c r="W114" s="13">
        <v>23.283999999999988</v>
      </c>
      <c r="X114" s="13">
        <v>25.580000000000009</v>
      </c>
      <c r="Y114" s="78">
        <f t="shared" si="54"/>
        <v>24.89266666666667</v>
      </c>
      <c r="Z114" s="13">
        <f>(V114-$Y$110)/$Y$110</f>
        <v>-0.13367117495049768</v>
      </c>
      <c r="AA114" s="13">
        <f t="shared" ref="AA114:AB114" si="90">(W114-$Y$110)/$Y$110</f>
        <v>-0.21857905158237437</v>
      </c>
      <c r="AB114" s="13">
        <f t="shared" si="90"/>
        <v>-0.14152431452830783</v>
      </c>
      <c r="AC114" s="10">
        <f t="shared" si="60"/>
        <v>-0.16459151368705996</v>
      </c>
      <c r="AD114" s="37">
        <f t="shared" si="68"/>
        <v>3.0920338736562275E-2</v>
      </c>
      <c r="AE114" s="37">
        <f t="shared" si="66"/>
        <v>5.3987537895314408E-2</v>
      </c>
    </row>
    <row r="115" spans="1:31" x14ac:dyDescent="0.35">
      <c r="A115" s="131" t="s">
        <v>149</v>
      </c>
      <c r="B115" s="131" t="s">
        <v>196</v>
      </c>
      <c r="C115" s="131" t="s">
        <v>196</v>
      </c>
      <c r="D115" s="171"/>
      <c r="E115" s="171"/>
      <c r="F115" s="171"/>
      <c r="G115" s="171"/>
      <c r="H115" s="172"/>
      <c r="I115" s="172"/>
      <c r="J115" s="135" t="s">
        <v>28</v>
      </c>
      <c r="K115" s="153" t="s">
        <v>22</v>
      </c>
      <c r="L115" s="147">
        <v>0.32400000000000001</v>
      </c>
      <c r="M115" s="10">
        <v>0.31</v>
      </c>
      <c r="N115" s="13">
        <v>0.317</v>
      </c>
      <c r="O115" s="32">
        <f t="shared" si="50"/>
        <v>0.317</v>
      </c>
      <c r="P115" s="13">
        <f>(L115-$O$111)/$O$111</f>
        <v>-0.29051094890510953</v>
      </c>
      <c r="Q115" s="13">
        <f t="shared" ref="Q115:R115" si="91">(M115-$O$111)/$O$111</f>
        <v>-0.32116788321167894</v>
      </c>
      <c r="R115" s="13">
        <f t="shared" si="91"/>
        <v>-0.30583941605839421</v>
      </c>
      <c r="S115" s="12">
        <f t="shared" si="52"/>
        <v>-0.30583941605839421</v>
      </c>
      <c r="T115" s="37">
        <f t="shared" si="57"/>
        <v>1.5328467153284675E-2</v>
      </c>
      <c r="U115" s="39">
        <f t="shared" si="58"/>
        <v>1.5328467153284731E-2</v>
      </c>
      <c r="V115" s="32">
        <v>19.156000000000031</v>
      </c>
      <c r="W115" s="13">
        <v>16.354999999999993</v>
      </c>
      <c r="X115" s="13">
        <v>17.434999999999988</v>
      </c>
      <c r="Y115" s="78">
        <f t="shared" si="54"/>
        <v>17.648666666666671</v>
      </c>
      <c r="Z115" s="13">
        <f>(V115-$Y$111)/$Y$111</f>
        <v>-0.47692167660310303</v>
      </c>
      <c r="AA115" s="13">
        <f t="shared" ref="AA115:AB115" si="92">(W115-$Y$111)/$Y$111</f>
        <v>-0.55340645337459626</v>
      </c>
      <c r="AB115" s="13">
        <f t="shared" si="92"/>
        <v>-0.52391571474081866</v>
      </c>
      <c r="AC115" s="10">
        <f t="shared" si="60"/>
        <v>-0.51808128157283928</v>
      </c>
      <c r="AD115" s="37">
        <f t="shared" si="68"/>
        <v>4.1159604969736252E-2</v>
      </c>
      <c r="AE115" s="37">
        <f t="shared" si="66"/>
        <v>3.5325171801756983E-2</v>
      </c>
    </row>
    <row r="116" spans="1:31" s="60" customFormat="1" x14ac:dyDescent="0.35">
      <c r="A116" s="61"/>
      <c r="B116" s="62"/>
      <c r="C116" s="62"/>
      <c r="D116" s="62"/>
      <c r="E116" s="62"/>
      <c r="F116" s="62"/>
      <c r="G116" s="62"/>
      <c r="H116" s="62"/>
      <c r="I116" s="62"/>
      <c r="J116" s="62"/>
      <c r="K116" s="150"/>
      <c r="L116" s="85"/>
      <c r="M116" s="126"/>
      <c r="N116" s="126"/>
      <c r="O116" s="77"/>
      <c r="P116" s="77"/>
      <c r="Q116" s="77"/>
      <c r="R116" s="77"/>
      <c r="S116" s="77"/>
      <c r="T116" s="77"/>
      <c r="U116" s="89"/>
      <c r="V116" s="77"/>
      <c r="W116" s="77"/>
      <c r="X116" s="77"/>
      <c r="Y116" s="77"/>
      <c r="Z116" s="77"/>
      <c r="AA116" s="77"/>
      <c r="AB116" s="77"/>
      <c r="AC116" s="10"/>
      <c r="AD116" s="77"/>
      <c r="AE116" s="85"/>
    </row>
    <row r="117" spans="1:31" x14ac:dyDescent="0.35">
      <c r="A117" s="131" t="s">
        <v>150</v>
      </c>
      <c r="B117" s="131" t="s">
        <v>196</v>
      </c>
      <c r="C117" s="131" t="s">
        <v>196</v>
      </c>
      <c r="D117" s="171" t="s">
        <v>36</v>
      </c>
      <c r="E117" s="171" t="s">
        <v>25</v>
      </c>
      <c r="F117" s="171" t="s">
        <v>67</v>
      </c>
      <c r="G117" s="171"/>
      <c r="H117" s="172" t="s">
        <v>69</v>
      </c>
      <c r="I117" s="172"/>
      <c r="J117" s="135" t="s">
        <v>26</v>
      </c>
      <c r="K117" s="153" t="s">
        <v>20</v>
      </c>
      <c r="L117" s="146">
        <v>1.1200000000000001</v>
      </c>
      <c r="M117" s="11">
        <v>0.88500000000000001</v>
      </c>
      <c r="N117" s="13">
        <v>0.81399999999999995</v>
      </c>
      <c r="O117" s="32">
        <f t="shared" si="50"/>
        <v>0.93966666666666665</v>
      </c>
      <c r="P117" s="13">
        <f>(L117-$O$109)/$O$109</f>
        <v>4.0149253731343286</v>
      </c>
      <c r="Q117" s="13">
        <f t="shared" ref="Q117:R117" si="93">(M117-$O$109)/$O$109</f>
        <v>2.9626865671641784</v>
      </c>
      <c r="R117" s="13">
        <f t="shared" si="93"/>
        <v>2.6447761194029842</v>
      </c>
      <c r="S117" s="12">
        <f t="shared" si="52"/>
        <v>3.2074626865671636</v>
      </c>
      <c r="T117" s="37">
        <f t="shared" si="57"/>
        <v>0.80746268656716502</v>
      </c>
      <c r="U117" s="39">
        <f t="shared" si="58"/>
        <v>0.56268656716417942</v>
      </c>
      <c r="V117" s="32">
        <v>85.796999999999954</v>
      </c>
      <c r="W117" s="13">
        <v>68.009000000000057</v>
      </c>
      <c r="X117" s="13">
        <v>61.161000000000065</v>
      </c>
      <c r="Y117" s="78">
        <f t="shared" si="54"/>
        <v>71.65566666666669</v>
      </c>
      <c r="Z117" s="13">
        <f>(V117-$Y$109)/$Y$109</f>
        <v>2.5703624585593192</v>
      </c>
      <c r="AA117" s="13">
        <f t="shared" ref="AA117:AB117" si="94">(W117-$Y$109)/$Y$109</f>
        <v>1.8301313617511228</v>
      </c>
      <c r="AB117" s="13">
        <f t="shared" si="94"/>
        <v>1.5451582028269855</v>
      </c>
      <c r="AC117" s="10">
        <f t="shared" si="60"/>
        <v>1.9818840077124757</v>
      </c>
      <c r="AD117" s="37">
        <f t="shared" si="68"/>
        <v>0.58847845084684347</v>
      </c>
      <c r="AE117" s="37">
        <f t="shared" si="66"/>
        <v>0.43672580488549029</v>
      </c>
    </row>
    <row r="118" spans="1:31" x14ac:dyDescent="0.35">
      <c r="A118" s="131" t="s">
        <v>151</v>
      </c>
      <c r="B118" s="131" t="s">
        <v>196</v>
      </c>
      <c r="C118" s="131" t="s">
        <v>196</v>
      </c>
      <c r="D118" s="171"/>
      <c r="E118" s="171"/>
      <c r="F118" s="171"/>
      <c r="G118" s="171"/>
      <c r="H118" s="172"/>
      <c r="I118" s="172"/>
      <c r="J118" s="135" t="s">
        <v>27</v>
      </c>
      <c r="K118" s="153" t="s">
        <v>21</v>
      </c>
      <c r="L118" s="148">
        <v>0.754</v>
      </c>
      <c r="M118" s="2">
        <v>0.749</v>
      </c>
      <c r="N118" s="2">
        <v>0.72799999999999998</v>
      </c>
      <c r="O118" s="32">
        <f t="shared" si="50"/>
        <v>0.74366666666666659</v>
      </c>
      <c r="P118" s="13">
        <f>(L118-$O$110)/$O$110</f>
        <v>1.482985729967069</v>
      </c>
      <c r="Q118" s="13">
        <f t="shared" ref="Q118:R118" si="95">(M118-$O$110)/$O$110</f>
        <v>1.4665203073545552</v>
      </c>
      <c r="R118" s="13">
        <f t="shared" si="95"/>
        <v>1.3973655323819976</v>
      </c>
      <c r="S118" s="12">
        <f t="shared" si="52"/>
        <v>1.4489571899012075</v>
      </c>
      <c r="T118" s="37">
        <f t="shared" si="57"/>
        <v>3.4028540065861534E-2</v>
      </c>
      <c r="U118" s="39">
        <f t="shared" si="58"/>
        <v>5.159165751920991E-2</v>
      </c>
      <c r="V118" s="32">
        <v>60.740000000000023</v>
      </c>
      <c r="W118" s="13">
        <v>61.35799999999999</v>
      </c>
      <c r="X118" s="13">
        <v>57.873999999999974</v>
      </c>
      <c r="Y118" s="78">
        <f t="shared" si="54"/>
        <v>59.990666666666662</v>
      </c>
      <c r="Z118" s="13">
        <f>(V118-$Y$110)/$Y$110</f>
        <v>1.0384602476759415</v>
      </c>
      <c r="AA118" s="13">
        <f t="shared" ref="AA118:AB118" si="96">(W118-$Y$110)/$Y$110</f>
        <v>1.0592005906634894</v>
      </c>
      <c r="AB118" s="13">
        <f t="shared" si="96"/>
        <v>0.94227606806054232</v>
      </c>
      <c r="AC118" s="10">
        <f t="shared" si="60"/>
        <v>1.0133123021333243</v>
      </c>
      <c r="AD118" s="37">
        <f t="shared" si="68"/>
        <v>4.5888288530165022E-2</v>
      </c>
      <c r="AE118" s="37">
        <f t="shared" si="66"/>
        <v>7.1036234072782034E-2</v>
      </c>
    </row>
    <row r="119" spans="1:31" x14ac:dyDescent="0.35">
      <c r="A119" s="131" t="s">
        <v>152</v>
      </c>
      <c r="B119" s="131" t="s">
        <v>196</v>
      </c>
      <c r="C119" s="131" t="s">
        <v>196</v>
      </c>
      <c r="D119" s="171"/>
      <c r="E119" s="171"/>
      <c r="F119" s="171"/>
      <c r="G119" s="171"/>
      <c r="H119" s="172"/>
      <c r="I119" s="172"/>
      <c r="J119" s="135" t="s">
        <v>28</v>
      </c>
      <c r="K119" s="153" t="s">
        <v>22</v>
      </c>
      <c r="L119" s="147">
        <v>1.37</v>
      </c>
      <c r="M119" s="10">
        <v>1.4</v>
      </c>
      <c r="N119" s="13">
        <v>1.26</v>
      </c>
      <c r="O119" s="32">
        <f t="shared" si="50"/>
        <v>1.3433333333333335</v>
      </c>
      <c r="P119" s="13">
        <f>(L119-$O$111)/$O$111</f>
        <v>1.9999999999999998</v>
      </c>
      <c r="Q119" s="13">
        <f t="shared" ref="Q119:R119" si="97">(M119-$O$111)/$O$111</f>
        <v>2.0656934306569337</v>
      </c>
      <c r="R119" s="13">
        <f t="shared" si="97"/>
        <v>1.7591240875912404</v>
      </c>
      <c r="S119" s="12">
        <f t="shared" si="52"/>
        <v>1.9416058394160582</v>
      </c>
      <c r="T119" s="37">
        <f t="shared" si="57"/>
        <v>0.12408759124087543</v>
      </c>
      <c r="U119" s="39">
        <f t="shared" si="58"/>
        <v>0.18248175182481785</v>
      </c>
      <c r="V119" s="32">
        <v>102.01300000000006</v>
      </c>
      <c r="W119" s="13">
        <v>95.828000000000046</v>
      </c>
      <c r="X119" s="13">
        <v>84.397999999999996</v>
      </c>
      <c r="Y119" s="78">
        <f t="shared" si="54"/>
        <v>94.079666666666711</v>
      </c>
      <c r="Z119" s="13">
        <f>(V119-$Y$111)/$Y$111</f>
        <v>1.7855914076366464</v>
      </c>
      <c r="AA119" s="13">
        <f t="shared" ref="AA119:AB119" si="98">(W119-$Y$111)/$Y$111</f>
        <v>1.6167023164793166</v>
      </c>
      <c r="AB119" s="13">
        <f t="shared" si="98"/>
        <v>1.3045919992718333</v>
      </c>
      <c r="AC119" s="10">
        <f t="shared" si="60"/>
        <v>1.5689619077959323</v>
      </c>
      <c r="AD119" s="37">
        <f t="shared" si="68"/>
        <v>0.21662949984071411</v>
      </c>
      <c r="AE119" s="37">
        <f t="shared" si="66"/>
        <v>0.26436990852409892</v>
      </c>
    </row>
    <row r="120" spans="1:31" s="60" customFormat="1" x14ac:dyDescent="0.35">
      <c r="A120" s="61"/>
      <c r="B120" s="62"/>
      <c r="C120" s="62"/>
      <c r="D120" s="62"/>
      <c r="E120" s="62"/>
      <c r="F120" s="62"/>
      <c r="G120" s="62"/>
      <c r="H120" s="62"/>
      <c r="I120" s="62"/>
      <c r="J120" s="62"/>
      <c r="K120" s="150"/>
      <c r="L120" s="85"/>
      <c r="M120" s="126"/>
      <c r="N120" s="126"/>
      <c r="O120" s="77"/>
      <c r="P120" s="77"/>
      <c r="Q120" s="77"/>
      <c r="R120" s="77"/>
      <c r="S120" s="77"/>
      <c r="T120" s="77"/>
      <c r="U120" s="89"/>
      <c r="V120" s="77"/>
      <c r="W120" s="77"/>
      <c r="X120" s="77"/>
      <c r="Y120" s="77"/>
      <c r="Z120" s="77"/>
      <c r="AA120" s="77"/>
      <c r="AB120" s="77"/>
      <c r="AC120" s="10"/>
      <c r="AD120" s="77"/>
      <c r="AE120" s="85"/>
    </row>
    <row r="121" spans="1:31" x14ac:dyDescent="0.35">
      <c r="A121" s="195" t="s">
        <v>184</v>
      </c>
      <c r="B121" s="196"/>
      <c r="C121" s="134" t="s">
        <v>196</v>
      </c>
      <c r="D121" s="194" t="s">
        <v>23</v>
      </c>
      <c r="E121" s="194"/>
      <c r="F121" s="185" t="s">
        <v>68</v>
      </c>
      <c r="G121" s="185"/>
      <c r="H121" s="194" t="s">
        <v>23</v>
      </c>
      <c r="I121" s="194"/>
      <c r="J121" s="136"/>
      <c r="K121" s="154"/>
      <c r="L121" s="51"/>
      <c r="M121" s="47"/>
      <c r="N121" s="48"/>
      <c r="O121" s="125" t="e">
        <f t="shared" si="50"/>
        <v>#DIV/0!</v>
      </c>
      <c r="P121" s="48" t="e">
        <f>($O$121-O121)/$O$121</f>
        <v>#DIV/0!</v>
      </c>
      <c r="Q121" s="48" t="e">
        <f>($O$121-O121)/$O$121</f>
        <v>#DIV/0!</v>
      </c>
      <c r="R121" s="48" t="e">
        <f>($O$121-O121)/$O$121</f>
        <v>#DIV/0!</v>
      </c>
      <c r="S121" s="48" t="e">
        <f t="shared" si="52"/>
        <v>#DIV/0!</v>
      </c>
      <c r="T121" s="49" t="e">
        <f t="shared" si="57"/>
        <v>#DIV/0!</v>
      </c>
      <c r="U121" s="50" t="e">
        <f t="shared" si="58"/>
        <v>#DIV/0!</v>
      </c>
      <c r="V121" s="51"/>
      <c r="W121" s="47"/>
      <c r="X121" s="47"/>
      <c r="Y121" s="80" t="e">
        <f t="shared" si="54"/>
        <v>#DIV/0!</v>
      </c>
      <c r="Z121" s="48" t="e">
        <f>($Y$121-Y121)/$Y$121</f>
        <v>#DIV/0!</v>
      </c>
      <c r="AA121" s="48" t="e">
        <f>($Y$121-Y121)/$Y$121</f>
        <v>#DIV/0!</v>
      </c>
      <c r="AB121" s="48" t="e">
        <f>($Y$121-Y121)/$Y$121</f>
        <v>#DIV/0!</v>
      </c>
      <c r="AC121" s="47" t="e">
        <f t="shared" si="60"/>
        <v>#DIV/0!</v>
      </c>
      <c r="AD121" s="49" t="e">
        <f t="shared" si="68"/>
        <v>#DIV/0!</v>
      </c>
      <c r="AE121" s="49" t="e">
        <f t="shared" si="66"/>
        <v>#DIV/0!</v>
      </c>
    </row>
    <row r="122" spans="1:31" x14ac:dyDescent="0.35">
      <c r="A122" s="195" t="s">
        <v>185</v>
      </c>
      <c r="B122" s="196"/>
      <c r="C122" s="134" t="s">
        <v>196</v>
      </c>
      <c r="D122" s="194"/>
      <c r="E122" s="194"/>
      <c r="F122" s="185"/>
      <c r="G122" s="185"/>
      <c r="H122" s="194"/>
      <c r="I122" s="194"/>
      <c r="J122" s="136"/>
      <c r="K122" s="154"/>
      <c r="L122" s="51"/>
      <c r="M122" s="47"/>
      <c r="N122" s="48"/>
      <c r="O122" s="125" t="e">
        <f t="shared" si="50"/>
        <v>#DIV/0!</v>
      </c>
      <c r="P122" s="48" t="e">
        <f>($O$122-O122)/$O$122</f>
        <v>#DIV/0!</v>
      </c>
      <c r="Q122" s="48" t="e">
        <f>($O$122-O122)/$O$122</f>
        <v>#DIV/0!</v>
      </c>
      <c r="R122" s="48" t="e">
        <f>($O$122-O122)/$O$122</f>
        <v>#DIV/0!</v>
      </c>
      <c r="S122" s="48" t="e">
        <f t="shared" si="52"/>
        <v>#DIV/0!</v>
      </c>
      <c r="T122" s="49" t="e">
        <f t="shared" si="57"/>
        <v>#DIV/0!</v>
      </c>
      <c r="U122" s="50" t="e">
        <f t="shared" si="58"/>
        <v>#DIV/0!</v>
      </c>
      <c r="V122" s="51"/>
      <c r="W122" s="47"/>
      <c r="X122" s="47"/>
      <c r="Y122" s="80" t="e">
        <f t="shared" si="54"/>
        <v>#DIV/0!</v>
      </c>
      <c r="Z122" s="48" t="e">
        <f>($Y$122-Y122)/$Y$122</f>
        <v>#DIV/0!</v>
      </c>
      <c r="AA122" s="48" t="e">
        <f>($Y$122-Y122)/$Y$122</f>
        <v>#DIV/0!</v>
      </c>
      <c r="AB122" s="48" t="e">
        <f>($Y$122-Y122)/$Y$122</f>
        <v>#DIV/0!</v>
      </c>
      <c r="AC122" s="47" t="e">
        <f t="shared" si="60"/>
        <v>#DIV/0!</v>
      </c>
      <c r="AD122" s="49" t="e">
        <f t="shared" si="68"/>
        <v>#DIV/0!</v>
      </c>
      <c r="AE122" s="49" t="e">
        <f t="shared" si="66"/>
        <v>#DIV/0!</v>
      </c>
    </row>
    <row r="123" spans="1:31" x14ac:dyDescent="0.35">
      <c r="A123" s="195" t="s">
        <v>186</v>
      </c>
      <c r="B123" s="196"/>
      <c r="C123" s="134" t="s">
        <v>196</v>
      </c>
      <c r="D123" s="194"/>
      <c r="E123" s="194"/>
      <c r="F123" s="185"/>
      <c r="G123" s="185"/>
      <c r="H123" s="194"/>
      <c r="I123" s="194"/>
      <c r="J123" s="136"/>
      <c r="K123" s="154"/>
      <c r="L123" s="51"/>
      <c r="M123" s="47"/>
      <c r="N123" s="48"/>
      <c r="O123" s="125" t="e">
        <f t="shared" si="50"/>
        <v>#DIV/0!</v>
      </c>
      <c r="P123" s="48" t="e">
        <f>($O$123-O123)/$O$123</f>
        <v>#DIV/0!</v>
      </c>
      <c r="Q123" s="48" t="e">
        <f>($O$123-O123)/$O$123</f>
        <v>#DIV/0!</v>
      </c>
      <c r="R123" s="48" t="e">
        <f>($O$123-O123)/$O$123</f>
        <v>#DIV/0!</v>
      </c>
      <c r="S123" s="48" t="e">
        <f t="shared" si="52"/>
        <v>#DIV/0!</v>
      </c>
      <c r="T123" s="49" t="e">
        <f t="shared" si="57"/>
        <v>#DIV/0!</v>
      </c>
      <c r="U123" s="50" t="e">
        <f t="shared" si="58"/>
        <v>#DIV/0!</v>
      </c>
      <c r="V123" s="51"/>
      <c r="W123" s="47"/>
      <c r="X123" s="47"/>
      <c r="Y123" s="80" t="e">
        <f t="shared" si="54"/>
        <v>#DIV/0!</v>
      </c>
      <c r="Z123" s="48" t="e">
        <f>($Y$123-Y123)/$Y$123</f>
        <v>#DIV/0!</v>
      </c>
      <c r="AA123" s="48" t="e">
        <f>($Y$123-Y123)/$Y$123</f>
        <v>#DIV/0!</v>
      </c>
      <c r="AB123" s="48" t="e">
        <f>($Y$123-Y123)/$Y$123</f>
        <v>#DIV/0!</v>
      </c>
      <c r="AC123" s="47" t="e">
        <f t="shared" si="60"/>
        <v>#DIV/0!</v>
      </c>
      <c r="AD123" s="49" t="e">
        <f t="shared" si="68"/>
        <v>#DIV/0!</v>
      </c>
      <c r="AE123" s="49" t="e">
        <f t="shared" si="66"/>
        <v>#DIV/0!</v>
      </c>
    </row>
    <row r="124" spans="1:31" s="60" customFormat="1" x14ac:dyDescent="0.35">
      <c r="A124" s="61"/>
      <c r="B124" s="62"/>
      <c r="C124" s="62"/>
      <c r="D124" s="62"/>
      <c r="E124" s="62"/>
      <c r="F124" s="62"/>
      <c r="G124" s="62"/>
      <c r="H124" s="62"/>
      <c r="I124" s="62"/>
      <c r="J124" s="62"/>
      <c r="K124" s="150"/>
      <c r="L124" s="85"/>
      <c r="M124" s="126"/>
      <c r="N124" s="126"/>
      <c r="O124" s="77"/>
      <c r="P124" s="77"/>
      <c r="Q124" s="77"/>
      <c r="R124" s="77"/>
      <c r="S124" s="77"/>
      <c r="T124" s="77"/>
      <c r="U124" s="89"/>
      <c r="V124" s="77"/>
      <c r="W124" s="77"/>
      <c r="X124" s="77"/>
      <c r="Y124" s="77"/>
      <c r="Z124" s="77"/>
      <c r="AA124" s="77"/>
      <c r="AB124" s="77"/>
      <c r="AC124" s="10"/>
      <c r="AD124" s="77"/>
      <c r="AE124" s="85"/>
    </row>
    <row r="125" spans="1:31" x14ac:dyDescent="0.35">
      <c r="A125" s="131" t="s">
        <v>153</v>
      </c>
      <c r="B125" s="131"/>
      <c r="C125" s="131" t="s">
        <v>196</v>
      </c>
      <c r="D125" s="171" t="s">
        <v>23</v>
      </c>
      <c r="E125" s="171"/>
      <c r="F125" s="171" t="s">
        <v>68</v>
      </c>
      <c r="G125" s="171"/>
      <c r="H125" s="172" t="s">
        <v>69</v>
      </c>
      <c r="I125" s="172"/>
      <c r="J125" s="57" t="s">
        <v>211</v>
      </c>
      <c r="K125" s="155" t="s">
        <v>214</v>
      </c>
      <c r="L125" s="146"/>
      <c r="M125" s="11"/>
      <c r="N125" s="13"/>
      <c r="O125" s="32" t="e">
        <f t="shared" si="50"/>
        <v>#DIV/0!</v>
      </c>
      <c r="P125" s="13" t="e">
        <f t="shared" ref="P125:R125" si="99">($O$121-L125)/$O$121</f>
        <v>#DIV/0!</v>
      </c>
      <c r="Q125" s="13" t="e">
        <f t="shared" si="99"/>
        <v>#DIV/0!</v>
      </c>
      <c r="R125" s="13" t="e">
        <f t="shared" si="99"/>
        <v>#DIV/0!</v>
      </c>
      <c r="S125" s="12" t="e">
        <f t="shared" si="52"/>
        <v>#DIV/0!</v>
      </c>
      <c r="T125" s="37" t="e">
        <f t="shared" si="57"/>
        <v>#DIV/0!</v>
      </c>
      <c r="U125" s="39" t="e">
        <f t="shared" si="58"/>
        <v>#DIV/0!</v>
      </c>
      <c r="V125" s="32"/>
      <c r="W125" s="13"/>
      <c r="X125" s="13"/>
      <c r="Y125" s="78" t="e">
        <f t="shared" si="54"/>
        <v>#DIV/0!</v>
      </c>
      <c r="Z125" s="13" t="e">
        <f>($Y$121-V125)/$Y$121</f>
        <v>#DIV/0!</v>
      </c>
      <c r="AA125" s="13" t="e">
        <f>($Y$121-W125)/$Y$121</f>
        <v>#DIV/0!</v>
      </c>
      <c r="AB125" s="13" t="e">
        <f>($Y$121-X125)/$Y$121</f>
        <v>#DIV/0!</v>
      </c>
      <c r="AC125" s="10" t="e">
        <f t="shared" si="60"/>
        <v>#DIV/0!</v>
      </c>
      <c r="AD125" s="37" t="e">
        <f t="shared" si="68"/>
        <v>#DIV/0!</v>
      </c>
      <c r="AE125" s="37" t="e">
        <f t="shared" si="66"/>
        <v>#DIV/0!</v>
      </c>
    </row>
    <row r="126" spans="1:31" x14ac:dyDescent="0.35">
      <c r="A126" s="131" t="s">
        <v>154</v>
      </c>
      <c r="B126" s="131"/>
      <c r="C126" s="131" t="s">
        <v>196</v>
      </c>
      <c r="D126" s="171"/>
      <c r="E126" s="171"/>
      <c r="F126" s="171"/>
      <c r="G126" s="171"/>
      <c r="H126" s="172"/>
      <c r="I126" s="172"/>
      <c r="J126" s="57" t="s">
        <v>212</v>
      </c>
      <c r="K126" s="155" t="s">
        <v>215</v>
      </c>
      <c r="L126" s="147"/>
      <c r="M126" s="10"/>
      <c r="N126" s="13"/>
      <c r="O126" s="32" t="e">
        <f t="shared" si="50"/>
        <v>#DIV/0!</v>
      </c>
      <c r="P126" s="13" t="e">
        <f t="shared" ref="P126:R126" si="100">($O$122-L126)/$O$122</f>
        <v>#DIV/0!</v>
      </c>
      <c r="Q126" s="13" t="e">
        <f t="shared" si="100"/>
        <v>#DIV/0!</v>
      </c>
      <c r="R126" s="13" t="e">
        <f t="shared" si="100"/>
        <v>#DIV/0!</v>
      </c>
      <c r="S126" s="12" t="e">
        <f t="shared" si="52"/>
        <v>#DIV/0!</v>
      </c>
      <c r="T126" s="37" t="e">
        <f t="shared" si="57"/>
        <v>#DIV/0!</v>
      </c>
      <c r="U126" s="39" t="e">
        <f t="shared" si="58"/>
        <v>#DIV/0!</v>
      </c>
      <c r="V126" s="32"/>
      <c r="W126" s="13"/>
      <c r="X126" s="13"/>
      <c r="Y126" s="78" t="e">
        <f t="shared" si="54"/>
        <v>#DIV/0!</v>
      </c>
      <c r="Z126" s="13" t="e">
        <f>($Y$122-V126)/$Y$122</f>
        <v>#DIV/0!</v>
      </c>
      <c r="AA126" s="13" t="e">
        <f>($Y$122-W126)/$Y$122</f>
        <v>#DIV/0!</v>
      </c>
      <c r="AB126" s="13" t="e">
        <f>($Y$122-X126)/$Y$122</f>
        <v>#DIV/0!</v>
      </c>
      <c r="AC126" s="10" t="e">
        <f t="shared" si="60"/>
        <v>#DIV/0!</v>
      </c>
      <c r="AD126" s="37" t="e">
        <f t="shared" si="68"/>
        <v>#DIV/0!</v>
      </c>
      <c r="AE126" s="37" t="e">
        <f t="shared" si="66"/>
        <v>#DIV/0!</v>
      </c>
    </row>
    <row r="127" spans="1:31" x14ac:dyDescent="0.35">
      <c r="A127" s="131" t="s">
        <v>155</v>
      </c>
      <c r="B127" s="131"/>
      <c r="C127" s="131" t="s">
        <v>196</v>
      </c>
      <c r="D127" s="171"/>
      <c r="E127" s="171"/>
      <c r="F127" s="171"/>
      <c r="G127" s="171"/>
      <c r="H127" s="172"/>
      <c r="I127" s="172"/>
      <c r="J127" s="57" t="s">
        <v>213</v>
      </c>
      <c r="K127" s="155" t="s">
        <v>216</v>
      </c>
      <c r="L127" s="147"/>
      <c r="M127" s="10"/>
      <c r="N127" s="13"/>
      <c r="O127" s="32" t="e">
        <f t="shared" si="50"/>
        <v>#DIV/0!</v>
      </c>
      <c r="P127" s="13" t="e">
        <f t="shared" ref="P127:R127" si="101">($O$123-L127)/$O$123</f>
        <v>#DIV/0!</v>
      </c>
      <c r="Q127" s="13" t="e">
        <f t="shared" si="101"/>
        <v>#DIV/0!</v>
      </c>
      <c r="R127" s="13" t="e">
        <f t="shared" si="101"/>
        <v>#DIV/0!</v>
      </c>
      <c r="S127" s="12" t="e">
        <f t="shared" si="52"/>
        <v>#DIV/0!</v>
      </c>
      <c r="T127" s="37" t="e">
        <f t="shared" si="57"/>
        <v>#DIV/0!</v>
      </c>
      <c r="U127" s="39" t="e">
        <f t="shared" si="58"/>
        <v>#DIV/0!</v>
      </c>
      <c r="V127" s="32"/>
      <c r="W127" s="13"/>
      <c r="X127" s="13"/>
      <c r="Y127" s="78" t="e">
        <f t="shared" si="54"/>
        <v>#DIV/0!</v>
      </c>
      <c r="Z127" s="13" t="e">
        <f>($Y$123-V127)/$Y$123</f>
        <v>#DIV/0!</v>
      </c>
      <c r="AA127" s="13" t="e">
        <f>($Y$123-W127)/$Y$123</f>
        <v>#DIV/0!</v>
      </c>
      <c r="AB127" s="13" t="e">
        <f>($Y$123-X127)/$Y$123</f>
        <v>#DIV/0!</v>
      </c>
      <c r="AC127" s="10" t="e">
        <f t="shared" si="60"/>
        <v>#DIV/0!</v>
      </c>
      <c r="AD127" s="37" t="e">
        <f t="shared" si="68"/>
        <v>#DIV/0!</v>
      </c>
      <c r="AE127" s="37" t="e">
        <f t="shared" si="66"/>
        <v>#DIV/0!</v>
      </c>
    </row>
    <row r="128" spans="1:31" s="60" customFormat="1" x14ac:dyDescent="0.35">
      <c r="A128" s="61"/>
      <c r="B128" s="62"/>
      <c r="C128" s="62"/>
      <c r="D128" s="62"/>
      <c r="E128" s="62"/>
      <c r="F128" s="62"/>
      <c r="G128" s="62"/>
      <c r="H128" s="62"/>
      <c r="I128" s="62"/>
      <c r="J128" s="62"/>
      <c r="K128" s="150"/>
      <c r="L128" s="85"/>
      <c r="M128" s="126"/>
      <c r="N128" s="126"/>
      <c r="O128" s="77"/>
      <c r="P128" s="77"/>
      <c r="Q128" s="77"/>
      <c r="R128" s="77"/>
      <c r="S128" s="77"/>
      <c r="T128" s="77"/>
      <c r="U128" s="89"/>
      <c r="V128" s="77"/>
      <c r="W128" s="77"/>
      <c r="X128" s="77"/>
      <c r="Y128" s="77"/>
      <c r="Z128" s="77"/>
      <c r="AA128" s="77"/>
      <c r="AB128" s="77"/>
      <c r="AC128" s="10"/>
      <c r="AD128" s="77"/>
      <c r="AE128" s="85"/>
    </row>
    <row r="129" spans="1:31" x14ac:dyDescent="0.35">
      <c r="A129" s="131" t="s">
        <v>156</v>
      </c>
      <c r="B129" s="131"/>
      <c r="C129" s="131" t="s">
        <v>196</v>
      </c>
      <c r="D129" s="171" t="s">
        <v>36</v>
      </c>
      <c r="E129" s="171" t="s">
        <v>25</v>
      </c>
      <c r="F129" s="171" t="s">
        <v>68</v>
      </c>
      <c r="G129" s="171"/>
      <c r="H129" s="172" t="s">
        <v>69</v>
      </c>
      <c r="I129" s="172"/>
      <c r="J129" s="57" t="s">
        <v>211</v>
      </c>
      <c r="K129" s="155" t="s">
        <v>214</v>
      </c>
      <c r="L129" s="146"/>
      <c r="M129" s="11"/>
      <c r="N129" s="13"/>
      <c r="O129" s="32" t="e">
        <f t="shared" si="50"/>
        <v>#DIV/0!</v>
      </c>
      <c r="P129" s="13" t="e">
        <f t="shared" ref="P129:R129" si="102">($O$121-L129)/$O$121</f>
        <v>#DIV/0!</v>
      </c>
      <c r="Q129" s="13" t="e">
        <f t="shared" si="102"/>
        <v>#DIV/0!</v>
      </c>
      <c r="R129" s="13" t="e">
        <f t="shared" si="102"/>
        <v>#DIV/0!</v>
      </c>
      <c r="S129" s="12" t="e">
        <f t="shared" si="52"/>
        <v>#DIV/0!</v>
      </c>
      <c r="T129" s="37" t="e">
        <f t="shared" si="57"/>
        <v>#DIV/0!</v>
      </c>
      <c r="U129" s="39" t="e">
        <f t="shared" si="58"/>
        <v>#DIV/0!</v>
      </c>
      <c r="V129" s="32"/>
      <c r="W129" s="13"/>
      <c r="X129" s="13"/>
      <c r="Y129" s="78" t="e">
        <f t="shared" si="54"/>
        <v>#DIV/0!</v>
      </c>
      <c r="Z129" s="13" t="e">
        <f>($Y$121-V129)/$Y$121</f>
        <v>#DIV/0!</v>
      </c>
      <c r="AA129" s="13" t="e">
        <f>($Y$121-W129)/$Y$121</f>
        <v>#DIV/0!</v>
      </c>
      <c r="AB129" s="13" t="e">
        <f>($Y$121-X129)/$Y$121</f>
        <v>#DIV/0!</v>
      </c>
      <c r="AC129" s="10" t="e">
        <f t="shared" si="60"/>
        <v>#DIV/0!</v>
      </c>
      <c r="AD129" s="37" t="e">
        <f t="shared" si="68"/>
        <v>#DIV/0!</v>
      </c>
      <c r="AE129" s="37" t="e">
        <f t="shared" si="66"/>
        <v>#DIV/0!</v>
      </c>
    </row>
    <row r="130" spans="1:31" x14ac:dyDescent="0.35">
      <c r="A130" s="131" t="s">
        <v>157</v>
      </c>
      <c r="B130" s="131"/>
      <c r="C130" s="131" t="s">
        <v>196</v>
      </c>
      <c r="D130" s="171"/>
      <c r="E130" s="171"/>
      <c r="F130" s="171"/>
      <c r="G130" s="171"/>
      <c r="H130" s="172"/>
      <c r="I130" s="172"/>
      <c r="J130" s="57" t="s">
        <v>212</v>
      </c>
      <c r="K130" s="155" t="s">
        <v>215</v>
      </c>
      <c r="L130" s="147"/>
      <c r="M130" s="10"/>
      <c r="N130" s="13"/>
      <c r="O130" s="32" t="e">
        <f t="shared" si="50"/>
        <v>#DIV/0!</v>
      </c>
      <c r="P130" s="13" t="e">
        <f t="shared" ref="P130:R130" si="103">($O$122-L130)/$O$122</f>
        <v>#DIV/0!</v>
      </c>
      <c r="Q130" s="13" t="e">
        <f t="shared" si="103"/>
        <v>#DIV/0!</v>
      </c>
      <c r="R130" s="13" t="e">
        <f t="shared" si="103"/>
        <v>#DIV/0!</v>
      </c>
      <c r="S130" s="12" t="e">
        <f t="shared" si="52"/>
        <v>#DIV/0!</v>
      </c>
      <c r="T130" s="37" t="e">
        <f t="shared" si="57"/>
        <v>#DIV/0!</v>
      </c>
      <c r="U130" s="39" t="e">
        <f t="shared" si="58"/>
        <v>#DIV/0!</v>
      </c>
      <c r="V130" s="32"/>
      <c r="W130" s="13"/>
      <c r="X130" s="13"/>
      <c r="Y130" s="78" t="e">
        <f t="shared" si="54"/>
        <v>#DIV/0!</v>
      </c>
      <c r="Z130" s="13" t="e">
        <f>($Y$122-V130)/$Y$122</f>
        <v>#DIV/0!</v>
      </c>
      <c r="AA130" s="13" t="e">
        <f>($Y$122-W130)/$Y$122</f>
        <v>#DIV/0!</v>
      </c>
      <c r="AB130" s="13" t="e">
        <f>($Y$122-X130)/$Y$122</f>
        <v>#DIV/0!</v>
      </c>
      <c r="AC130" s="10" t="e">
        <f t="shared" si="60"/>
        <v>#DIV/0!</v>
      </c>
      <c r="AD130" s="37" t="e">
        <f t="shared" si="68"/>
        <v>#DIV/0!</v>
      </c>
      <c r="AE130" s="37" t="e">
        <f t="shared" si="66"/>
        <v>#DIV/0!</v>
      </c>
    </row>
    <row r="131" spans="1:31" x14ac:dyDescent="0.35">
      <c r="A131" s="131" t="s">
        <v>158</v>
      </c>
      <c r="B131" s="131"/>
      <c r="C131" s="131" t="s">
        <v>196</v>
      </c>
      <c r="D131" s="171"/>
      <c r="E131" s="171"/>
      <c r="F131" s="171"/>
      <c r="G131" s="171"/>
      <c r="H131" s="172"/>
      <c r="I131" s="172"/>
      <c r="J131" s="57" t="s">
        <v>213</v>
      </c>
      <c r="K131" s="155" t="s">
        <v>216</v>
      </c>
      <c r="L131" s="147"/>
      <c r="M131" s="10"/>
      <c r="N131" s="13"/>
      <c r="O131" s="32" t="e">
        <f t="shared" si="50"/>
        <v>#DIV/0!</v>
      </c>
      <c r="P131" s="13" t="e">
        <f t="shared" ref="P131:R131" si="104">($O$123-L131)/$O$123</f>
        <v>#DIV/0!</v>
      </c>
      <c r="Q131" s="13" t="e">
        <f t="shared" si="104"/>
        <v>#DIV/0!</v>
      </c>
      <c r="R131" s="13" t="e">
        <f t="shared" si="104"/>
        <v>#DIV/0!</v>
      </c>
      <c r="S131" s="12" t="e">
        <f t="shared" si="52"/>
        <v>#DIV/0!</v>
      </c>
      <c r="T131" s="37" t="e">
        <f t="shared" si="57"/>
        <v>#DIV/0!</v>
      </c>
      <c r="U131" s="39" t="e">
        <f t="shared" si="58"/>
        <v>#DIV/0!</v>
      </c>
      <c r="V131" s="32"/>
      <c r="W131" s="13"/>
      <c r="X131" s="13"/>
      <c r="Y131" s="78" t="e">
        <f t="shared" si="54"/>
        <v>#DIV/0!</v>
      </c>
      <c r="Z131" s="13" t="e">
        <f>($Y$123-V131)/$Y$123</f>
        <v>#DIV/0!</v>
      </c>
      <c r="AA131" s="13" t="e">
        <f>($Y$123-W131)/$Y$123</f>
        <v>#DIV/0!</v>
      </c>
      <c r="AB131" s="13" t="e">
        <f>($Y$123-X131)/$Y$123</f>
        <v>#DIV/0!</v>
      </c>
      <c r="AC131" s="10" t="e">
        <f t="shared" si="60"/>
        <v>#DIV/0!</v>
      </c>
      <c r="AD131" s="37" t="e">
        <f t="shared" si="68"/>
        <v>#DIV/0!</v>
      </c>
      <c r="AE131" s="37" t="e">
        <f t="shared" si="66"/>
        <v>#DIV/0!</v>
      </c>
    </row>
    <row r="132" spans="1:31" x14ac:dyDescent="0.35">
      <c r="J132" s="122"/>
      <c r="L132" s="18"/>
      <c r="M132" s="18"/>
      <c r="N132" s="19"/>
      <c r="O132" s="19"/>
      <c r="P132" s="19"/>
      <c r="Q132" s="19"/>
      <c r="R132" s="19"/>
    </row>
    <row r="133" spans="1:31" x14ac:dyDescent="0.35">
      <c r="A133" s="131" t="s">
        <v>199</v>
      </c>
      <c r="B133" s="191">
        <f>COUNTA(A3:A131)</f>
        <v>97</v>
      </c>
      <c r="C133" s="191"/>
      <c r="D133" s="22">
        <f>B133*3</f>
        <v>291</v>
      </c>
      <c r="F133">
        <f>COUNTA(A57:A107)</f>
        <v>39</v>
      </c>
      <c r="J133" s="123"/>
      <c r="L133" s="18"/>
      <c r="M133" s="18"/>
      <c r="N133" s="19"/>
      <c r="O133" s="19"/>
      <c r="P133" s="19"/>
      <c r="Q133" s="19"/>
      <c r="R133" s="19"/>
    </row>
    <row r="134" spans="1:31" x14ac:dyDescent="0.35">
      <c r="A134" s="131" t="s">
        <v>188</v>
      </c>
      <c r="B134" s="191">
        <f>COUNTA(A9:A55,A61:A107,A113:A119,A125:A131)</f>
        <v>84</v>
      </c>
      <c r="C134" s="191"/>
      <c r="D134" s="22">
        <f t="shared" ref="D134:D138" si="105">B134*3</f>
        <v>252</v>
      </c>
      <c r="L134" s="18"/>
      <c r="M134" s="18"/>
      <c r="N134" s="19"/>
      <c r="O134" s="19"/>
      <c r="P134" s="19"/>
      <c r="Q134" s="19"/>
      <c r="R134" s="19"/>
    </row>
    <row r="135" spans="1:31" x14ac:dyDescent="0.35">
      <c r="A135" s="131" t="s">
        <v>198</v>
      </c>
      <c r="B135" s="168">
        <f>COUNTA(B3:B131)</f>
        <v>42</v>
      </c>
      <c r="C135" s="169"/>
      <c r="D135" s="22">
        <f t="shared" si="105"/>
        <v>126</v>
      </c>
      <c r="L135" s="18"/>
      <c r="M135" s="18"/>
      <c r="N135" s="19"/>
      <c r="O135" s="19"/>
      <c r="P135" s="19"/>
      <c r="Q135" s="19"/>
      <c r="R135" s="19"/>
    </row>
    <row r="136" spans="1:31" x14ac:dyDescent="0.35">
      <c r="A136" s="131" t="s">
        <v>197</v>
      </c>
      <c r="B136" s="168">
        <f>COUNTA(C3:C131)</f>
        <v>58</v>
      </c>
      <c r="C136" s="169"/>
      <c r="D136" s="22">
        <f t="shared" si="105"/>
        <v>174</v>
      </c>
      <c r="L136" s="18"/>
      <c r="M136" s="18"/>
      <c r="N136" s="19"/>
      <c r="O136" s="19"/>
      <c r="P136" s="19"/>
      <c r="Q136" s="19"/>
      <c r="R136" s="19"/>
    </row>
    <row r="137" spans="1:31" x14ac:dyDescent="0.35">
      <c r="A137" s="132" t="s">
        <v>189</v>
      </c>
      <c r="B137" s="192">
        <f>B134-B135</f>
        <v>42</v>
      </c>
      <c r="C137" s="192"/>
      <c r="D137" s="22">
        <f t="shared" si="105"/>
        <v>126</v>
      </c>
      <c r="L137" s="18"/>
      <c r="M137" s="18"/>
      <c r="N137" s="19"/>
      <c r="O137" s="19"/>
      <c r="P137" s="19"/>
      <c r="Q137" s="19"/>
      <c r="R137" s="19"/>
    </row>
    <row r="138" spans="1:31" x14ac:dyDescent="0.35">
      <c r="A138" s="133" t="s">
        <v>190</v>
      </c>
      <c r="B138" s="193">
        <f>B133-B136</f>
        <v>39</v>
      </c>
      <c r="C138" s="193"/>
      <c r="D138" s="22">
        <f t="shared" si="105"/>
        <v>117</v>
      </c>
      <c r="L138" s="18"/>
      <c r="M138" s="18"/>
      <c r="N138" s="19"/>
      <c r="O138" s="19"/>
      <c r="P138" s="19"/>
      <c r="Q138" s="19"/>
      <c r="R138" s="19"/>
    </row>
    <row r="139" spans="1:31" x14ac:dyDescent="0.35">
      <c r="L139" s="18"/>
      <c r="M139" s="18"/>
      <c r="N139" s="19"/>
      <c r="O139" s="19"/>
      <c r="P139" s="19"/>
      <c r="Q139" s="19"/>
      <c r="R139" s="19"/>
    </row>
    <row r="140" spans="1:31" x14ac:dyDescent="0.35">
      <c r="L140" s="18"/>
      <c r="M140" s="18"/>
      <c r="N140" s="19"/>
      <c r="O140" s="19"/>
      <c r="P140" s="19"/>
      <c r="Q140" s="19"/>
      <c r="R140" s="19"/>
    </row>
    <row r="141" spans="1:31" x14ac:dyDescent="0.35">
      <c r="L141" s="18"/>
      <c r="M141" s="18"/>
      <c r="N141" s="19"/>
      <c r="O141" s="19"/>
      <c r="P141" s="19"/>
      <c r="Q141" s="19"/>
      <c r="R141" s="19"/>
    </row>
    <row r="142" spans="1:31" x14ac:dyDescent="0.35">
      <c r="L142" s="18"/>
      <c r="M142" s="18"/>
      <c r="N142" s="19"/>
      <c r="O142" s="19"/>
      <c r="P142" s="19"/>
      <c r="Q142" s="19"/>
      <c r="R142" s="19"/>
    </row>
    <row r="143" spans="1:31" x14ac:dyDescent="0.35">
      <c r="L143" s="18"/>
      <c r="M143" s="18"/>
      <c r="N143" s="19"/>
      <c r="O143" s="19"/>
      <c r="P143" s="19"/>
      <c r="Q143" s="19"/>
      <c r="R143" s="19"/>
    </row>
    <row r="144" spans="1:31" x14ac:dyDescent="0.35">
      <c r="L144" s="18"/>
      <c r="M144" s="18"/>
      <c r="N144" s="19"/>
      <c r="O144" s="19"/>
      <c r="P144" s="19"/>
      <c r="Q144" s="19"/>
      <c r="R144" s="19"/>
    </row>
    <row r="145" spans="12:18" x14ac:dyDescent="0.35">
      <c r="L145" s="18"/>
      <c r="M145" s="18"/>
      <c r="N145" s="19"/>
      <c r="O145" s="19"/>
      <c r="P145" s="19"/>
      <c r="Q145" s="19"/>
      <c r="R145" s="19"/>
    </row>
    <row r="146" spans="12:18" x14ac:dyDescent="0.35">
      <c r="L146" s="18"/>
      <c r="M146" s="18"/>
      <c r="N146" s="19"/>
      <c r="O146" s="19"/>
      <c r="P146" s="19"/>
      <c r="Q146" s="19"/>
      <c r="R146" s="19"/>
    </row>
    <row r="147" spans="12:18" x14ac:dyDescent="0.35">
      <c r="L147" s="18"/>
      <c r="M147" s="18"/>
      <c r="N147" s="19"/>
      <c r="O147" s="19"/>
      <c r="P147" s="19"/>
      <c r="Q147" s="19"/>
      <c r="R147" s="19"/>
    </row>
    <row r="148" spans="12:18" x14ac:dyDescent="0.35">
      <c r="L148" s="18"/>
      <c r="M148" s="18"/>
      <c r="N148" s="19"/>
      <c r="O148" s="19"/>
      <c r="P148" s="19"/>
      <c r="Q148" s="19"/>
      <c r="R148" s="19"/>
    </row>
    <row r="149" spans="12:18" x14ac:dyDescent="0.35">
      <c r="L149" s="18"/>
      <c r="M149" s="18"/>
      <c r="N149" s="19"/>
      <c r="O149" s="19"/>
      <c r="P149" s="19"/>
      <c r="Q149" s="19"/>
      <c r="R149" s="19"/>
    </row>
    <row r="150" spans="12:18" x14ac:dyDescent="0.35">
      <c r="L150" s="18"/>
      <c r="M150" s="18"/>
      <c r="N150" s="19"/>
      <c r="O150" s="19"/>
      <c r="P150" s="19"/>
      <c r="Q150" s="19"/>
      <c r="R150" s="19"/>
    </row>
    <row r="151" spans="12:18" x14ac:dyDescent="0.35">
      <c r="L151" s="18"/>
      <c r="M151" s="18"/>
      <c r="N151" s="19"/>
      <c r="O151" s="19"/>
      <c r="P151" s="19"/>
      <c r="Q151" s="19"/>
      <c r="R151" s="19"/>
    </row>
  </sheetData>
  <mergeCells count="190">
    <mergeCell ref="B133:C133"/>
    <mergeCell ref="B134:C134"/>
    <mergeCell ref="B135:C135"/>
    <mergeCell ref="B136:C136"/>
    <mergeCell ref="B137:C137"/>
    <mergeCell ref="B138:C138"/>
    <mergeCell ref="D125:E127"/>
    <mergeCell ref="F125:G127"/>
    <mergeCell ref="H125:I127"/>
    <mergeCell ref="D129:D131"/>
    <mergeCell ref="E129:E131"/>
    <mergeCell ref="F129:G131"/>
    <mergeCell ref="H129:I131"/>
    <mergeCell ref="A121:B121"/>
    <mergeCell ref="D121:E123"/>
    <mergeCell ref="F121:G123"/>
    <mergeCell ref="H121:I123"/>
    <mergeCell ref="A122:B122"/>
    <mergeCell ref="A123:B123"/>
    <mergeCell ref="D113:E115"/>
    <mergeCell ref="F113:G115"/>
    <mergeCell ref="H113:I115"/>
    <mergeCell ref="D117:D119"/>
    <mergeCell ref="E117:E119"/>
    <mergeCell ref="F117:G119"/>
    <mergeCell ref="H117:I119"/>
    <mergeCell ref="A109:B109"/>
    <mergeCell ref="D109:E111"/>
    <mergeCell ref="F109:G111"/>
    <mergeCell ref="H109:I111"/>
    <mergeCell ref="A110:B110"/>
    <mergeCell ref="A111:B111"/>
    <mergeCell ref="D105:D107"/>
    <mergeCell ref="E105:E107"/>
    <mergeCell ref="F105:F107"/>
    <mergeCell ref="G105:G107"/>
    <mergeCell ref="H105:H107"/>
    <mergeCell ref="I105:I107"/>
    <mergeCell ref="D101:D103"/>
    <mergeCell ref="E101:E103"/>
    <mergeCell ref="F101:F103"/>
    <mergeCell ref="G101:G103"/>
    <mergeCell ref="H101:H103"/>
    <mergeCell ref="I101:I103"/>
    <mergeCell ref="D97:D99"/>
    <mergeCell ref="E97:E99"/>
    <mergeCell ref="F97:F99"/>
    <mergeCell ref="G97:G99"/>
    <mergeCell ref="H97:H99"/>
    <mergeCell ref="I97:I99"/>
    <mergeCell ref="D93:D95"/>
    <mergeCell ref="E93:E95"/>
    <mergeCell ref="F93:F95"/>
    <mergeCell ref="G93:G95"/>
    <mergeCell ref="H93:H95"/>
    <mergeCell ref="I93:I95"/>
    <mergeCell ref="D89:D91"/>
    <mergeCell ref="E89:E91"/>
    <mergeCell ref="F89:F91"/>
    <mergeCell ref="G89:G91"/>
    <mergeCell ref="H89:H91"/>
    <mergeCell ref="I89:I91"/>
    <mergeCell ref="D85:D87"/>
    <mergeCell ref="E85:E87"/>
    <mergeCell ref="F85:F87"/>
    <mergeCell ref="G85:G87"/>
    <mergeCell ref="H85:H87"/>
    <mergeCell ref="I85:I87"/>
    <mergeCell ref="D77:E79"/>
    <mergeCell ref="F77:F79"/>
    <mergeCell ref="G77:G79"/>
    <mergeCell ref="H77:H79"/>
    <mergeCell ref="I77:I79"/>
    <mergeCell ref="D81:E83"/>
    <mergeCell ref="F81:F83"/>
    <mergeCell ref="G81:G83"/>
    <mergeCell ref="H81:H83"/>
    <mergeCell ref="I81:I83"/>
    <mergeCell ref="D69:E71"/>
    <mergeCell ref="F69:F71"/>
    <mergeCell ref="G69:G71"/>
    <mergeCell ref="H69:H71"/>
    <mergeCell ref="I69:I71"/>
    <mergeCell ref="D73:E75"/>
    <mergeCell ref="F73:F75"/>
    <mergeCell ref="G73:G75"/>
    <mergeCell ref="H73:H75"/>
    <mergeCell ref="I73:I75"/>
    <mergeCell ref="D61:E63"/>
    <mergeCell ref="F61:F63"/>
    <mergeCell ref="G61:G63"/>
    <mergeCell ref="H61:H63"/>
    <mergeCell ref="I61:I63"/>
    <mergeCell ref="D65:E67"/>
    <mergeCell ref="F65:F67"/>
    <mergeCell ref="G65:G67"/>
    <mergeCell ref="H65:H67"/>
    <mergeCell ref="I65:I67"/>
    <mergeCell ref="A57:B57"/>
    <mergeCell ref="D57:E59"/>
    <mergeCell ref="F57:F59"/>
    <mergeCell ref="G57:G59"/>
    <mergeCell ref="H57:I59"/>
    <mergeCell ref="A58:B58"/>
    <mergeCell ref="A59:B59"/>
    <mergeCell ref="D53:D55"/>
    <mergeCell ref="E53:E55"/>
    <mergeCell ref="F53:F55"/>
    <mergeCell ref="G53:G55"/>
    <mergeCell ref="H53:H55"/>
    <mergeCell ref="I53:I55"/>
    <mergeCell ref="D49:D51"/>
    <mergeCell ref="E49:E51"/>
    <mergeCell ref="F49:F51"/>
    <mergeCell ref="G49:G51"/>
    <mergeCell ref="H49:H51"/>
    <mergeCell ref="I49:I51"/>
    <mergeCell ref="D45:D47"/>
    <mergeCell ref="E45:E47"/>
    <mergeCell ref="F45:F47"/>
    <mergeCell ref="G45:G47"/>
    <mergeCell ref="H45:H47"/>
    <mergeCell ref="I45:I47"/>
    <mergeCell ref="D41:D43"/>
    <mergeCell ref="E41:E43"/>
    <mergeCell ref="F41:F43"/>
    <mergeCell ref="G41:G43"/>
    <mergeCell ref="H41:H43"/>
    <mergeCell ref="I41:I43"/>
    <mergeCell ref="D37:D39"/>
    <mergeCell ref="E37:E39"/>
    <mergeCell ref="F37:F39"/>
    <mergeCell ref="G37:G39"/>
    <mergeCell ref="H37:H39"/>
    <mergeCell ref="I37:I39"/>
    <mergeCell ref="D33:D35"/>
    <mergeCell ref="E33:E35"/>
    <mergeCell ref="F33:F35"/>
    <mergeCell ref="G33:G35"/>
    <mergeCell ref="H33:H35"/>
    <mergeCell ref="I33:I35"/>
    <mergeCell ref="D25:E27"/>
    <mergeCell ref="F25:F27"/>
    <mergeCell ref="G25:G27"/>
    <mergeCell ref="H25:H27"/>
    <mergeCell ref="I25:I27"/>
    <mergeCell ref="D29:E31"/>
    <mergeCell ref="F29:F31"/>
    <mergeCell ref="G29:G31"/>
    <mergeCell ref="H29:H31"/>
    <mergeCell ref="I29:I31"/>
    <mergeCell ref="D17:E19"/>
    <mergeCell ref="F17:F19"/>
    <mergeCell ref="G17:G19"/>
    <mergeCell ref="H17:H19"/>
    <mergeCell ref="I17:I19"/>
    <mergeCell ref="D21:E23"/>
    <mergeCell ref="F21:F23"/>
    <mergeCell ref="G21:G23"/>
    <mergeCell ref="H21:H23"/>
    <mergeCell ref="I21:I23"/>
    <mergeCell ref="D9:E11"/>
    <mergeCell ref="F9:F11"/>
    <mergeCell ref="G9:G11"/>
    <mergeCell ref="H9:H11"/>
    <mergeCell ref="I9:I11"/>
    <mergeCell ref="D13:E15"/>
    <mergeCell ref="F13:F15"/>
    <mergeCell ref="G13:G15"/>
    <mergeCell ref="H13:H15"/>
    <mergeCell ref="I13:I15"/>
    <mergeCell ref="A5:B5"/>
    <mergeCell ref="D5:E7"/>
    <mergeCell ref="F5:F7"/>
    <mergeCell ref="G5:G7"/>
    <mergeCell ref="H5:I7"/>
    <mergeCell ref="A6:B6"/>
    <mergeCell ref="A7:B7"/>
    <mergeCell ref="J1:K2"/>
    <mergeCell ref="L1:U1"/>
    <mergeCell ref="V1:AE1"/>
    <mergeCell ref="A3:B3"/>
    <mergeCell ref="D3:E3"/>
    <mergeCell ref="H3:I3"/>
    <mergeCell ref="A1:A2"/>
    <mergeCell ref="B1:B2"/>
    <mergeCell ref="C1:C2"/>
    <mergeCell ref="D1:E2"/>
    <mergeCell ref="F1:G2"/>
    <mergeCell ref="H1:I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9"/>
  <sheetViews>
    <sheetView tabSelected="1" zoomScaleNormal="100" workbookViewId="0">
      <pane xSplit="12" ySplit="2" topLeftCell="X57" activePane="bottomRight" state="frozen"/>
      <selection pane="topRight" activeCell="L1" sqref="L1"/>
      <selection pane="bottomLeft" activeCell="A3" sqref="A3"/>
      <selection pane="bottomRight" activeCell="K65" sqref="K65"/>
    </sheetView>
  </sheetViews>
  <sheetFormatPr defaultColWidth="10.90625" defaultRowHeight="14.5" x14ac:dyDescent="0.35"/>
  <cols>
    <col min="11" max="11" width="6.54296875" customWidth="1"/>
    <col min="12" max="12" width="18.26953125" style="21" bestFit="1" customWidth="1"/>
    <col min="13" max="13" width="4.7265625" style="110" customWidth="1"/>
    <col min="14" max="14" width="18.453125" style="111" bestFit="1" customWidth="1"/>
    <col min="15" max="15" width="4.7265625" style="111" customWidth="1"/>
    <col min="16" max="16" width="18.54296875" style="111" bestFit="1" customWidth="1"/>
    <col min="17" max="17" width="8.1796875" style="110" bestFit="1" customWidth="1"/>
    <col min="18" max="18" width="16.81640625" style="112" customWidth="1"/>
    <col min="19" max="19" width="4.7265625" style="111" customWidth="1"/>
    <col min="20" max="20" width="11.1796875" style="111" customWidth="1"/>
    <col min="21" max="21" width="12" style="113" bestFit="1" customWidth="1"/>
    <col min="22" max="23" width="11.453125" style="113"/>
    <col min="24" max="26" width="11.453125" style="109" customWidth="1"/>
  </cols>
  <sheetData>
    <row r="1" spans="1:29" ht="15" customHeight="1" x14ac:dyDescent="0.35">
      <c r="L1" s="170" t="s">
        <v>107</v>
      </c>
      <c r="M1" s="170" t="s">
        <v>106</v>
      </c>
      <c r="N1" s="170"/>
      <c r="O1" s="170" t="s">
        <v>108</v>
      </c>
      <c r="P1" s="170"/>
      <c r="Q1" s="170" t="s">
        <v>0</v>
      </c>
      <c r="R1" s="170"/>
      <c r="S1" s="177" t="s">
        <v>109</v>
      </c>
      <c r="T1" s="177"/>
      <c r="U1" s="199" t="s">
        <v>191</v>
      </c>
      <c r="V1" s="199"/>
      <c r="W1" s="199"/>
      <c r="X1" s="200" t="s">
        <v>105</v>
      </c>
      <c r="Y1" s="200"/>
      <c r="Z1" s="200"/>
    </row>
    <row r="2" spans="1:29" s="1" customFormat="1" ht="21" x14ac:dyDescent="0.35">
      <c r="A2" s="127" t="s">
        <v>217</v>
      </c>
      <c r="L2" s="170"/>
      <c r="M2" s="170"/>
      <c r="N2" s="170"/>
      <c r="O2" s="170"/>
      <c r="P2" s="170"/>
      <c r="Q2" s="170"/>
      <c r="R2" s="170"/>
      <c r="S2" s="177"/>
      <c r="T2" s="177"/>
      <c r="U2" s="101" t="s">
        <v>163</v>
      </c>
      <c r="V2" s="101" t="s">
        <v>167</v>
      </c>
      <c r="W2" s="101" t="s">
        <v>171</v>
      </c>
      <c r="X2" s="102" t="s">
        <v>163</v>
      </c>
      <c r="Y2" s="102" t="s">
        <v>167</v>
      </c>
      <c r="Z2" s="102" t="s">
        <v>171</v>
      </c>
    </row>
    <row r="3" spans="1:29" ht="16.5" x14ac:dyDescent="0.35">
      <c r="A3" s="108" t="s">
        <v>200</v>
      </c>
      <c r="L3" s="97" t="s">
        <v>169</v>
      </c>
      <c r="M3" s="201" t="s">
        <v>23</v>
      </c>
      <c r="N3" s="201"/>
      <c r="O3" s="98"/>
      <c r="P3" s="98" t="s">
        <v>168</v>
      </c>
      <c r="Q3" s="202" t="s">
        <v>23</v>
      </c>
      <c r="R3" s="202"/>
      <c r="S3" s="98"/>
      <c r="T3" s="98" t="s">
        <v>23</v>
      </c>
      <c r="U3" s="103" t="s">
        <v>23</v>
      </c>
      <c r="V3" s="103" t="s">
        <v>23</v>
      </c>
      <c r="W3" s="103" t="s">
        <v>23</v>
      </c>
      <c r="X3" s="103" t="s">
        <v>23</v>
      </c>
      <c r="Y3" s="103" t="s">
        <v>23</v>
      </c>
      <c r="Z3" s="103" t="s">
        <v>23</v>
      </c>
    </row>
    <row r="4" spans="1:29" s="60" customFormat="1" ht="15" customHeight="1" x14ac:dyDescent="0.35">
      <c r="L4" s="97"/>
      <c r="M4" s="186"/>
      <c r="N4" s="186"/>
      <c r="O4" s="186"/>
      <c r="P4" s="186"/>
      <c r="Q4" s="186"/>
      <c r="R4" s="186"/>
      <c r="S4" s="114"/>
      <c r="T4" s="114"/>
      <c r="U4" s="104"/>
      <c r="V4" s="104"/>
      <c r="W4" s="104"/>
      <c r="X4" s="104"/>
      <c r="Y4" s="104"/>
      <c r="Z4" s="104"/>
      <c r="AB4" s="4" t="s">
        <v>110</v>
      </c>
    </row>
    <row r="5" spans="1:29" ht="15" customHeight="1" x14ac:dyDescent="0.35">
      <c r="L5" s="97" t="s">
        <v>175</v>
      </c>
      <c r="M5" s="176" t="s">
        <v>23</v>
      </c>
      <c r="N5" s="176"/>
      <c r="O5" s="179" t="s">
        <v>10</v>
      </c>
      <c r="P5" s="179" t="s">
        <v>9</v>
      </c>
      <c r="Q5" s="176" t="s">
        <v>23</v>
      </c>
      <c r="R5" s="176"/>
      <c r="S5" s="94" t="s">
        <v>26</v>
      </c>
      <c r="T5" s="115" t="s">
        <v>20</v>
      </c>
      <c r="U5" s="116">
        <f>Principal!S5*100</f>
        <v>0</v>
      </c>
      <c r="V5" s="116">
        <f>Principal!T5*100</f>
        <v>0</v>
      </c>
      <c r="W5" s="116">
        <f>Principal!U5*100</f>
        <v>0</v>
      </c>
      <c r="X5" s="116">
        <f>Principal!AC5*100</f>
        <v>0</v>
      </c>
      <c r="Y5" s="116">
        <f>Principal!AD5*100</f>
        <v>0</v>
      </c>
      <c r="Z5" s="116">
        <f>Principal!AE5*100</f>
        <v>0</v>
      </c>
      <c r="AB5">
        <v>0</v>
      </c>
      <c r="AC5" t="s">
        <v>159</v>
      </c>
    </row>
    <row r="6" spans="1:29" ht="15" customHeight="1" x14ac:dyDescent="0.35">
      <c r="L6" s="97" t="s">
        <v>176</v>
      </c>
      <c r="M6" s="176"/>
      <c r="N6" s="176"/>
      <c r="O6" s="179"/>
      <c r="P6" s="179"/>
      <c r="Q6" s="176"/>
      <c r="R6" s="176"/>
      <c r="S6" s="94" t="s">
        <v>27</v>
      </c>
      <c r="T6" s="115" t="s">
        <v>21</v>
      </c>
      <c r="U6" s="116">
        <f>Principal!S6*100</f>
        <v>0</v>
      </c>
      <c r="V6" s="116">
        <f>Principal!T6*100</f>
        <v>0</v>
      </c>
      <c r="W6" s="116">
        <f>Principal!U6*100</f>
        <v>0</v>
      </c>
      <c r="X6" s="116">
        <f>Principal!AC6*100</f>
        <v>0</v>
      </c>
      <c r="Y6" s="116">
        <f>Principal!AD6*100</f>
        <v>0</v>
      </c>
      <c r="Z6" s="116">
        <f>Principal!AE6*100</f>
        <v>0</v>
      </c>
      <c r="AB6">
        <v>0</v>
      </c>
      <c r="AC6" t="s">
        <v>192</v>
      </c>
    </row>
    <row r="7" spans="1:29" ht="15" customHeight="1" x14ac:dyDescent="0.35">
      <c r="L7" s="97" t="s">
        <v>177</v>
      </c>
      <c r="M7" s="176"/>
      <c r="N7" s="176"/>
      <c r="O7" s="179"/>
      <c r="P7" s="179"/>
      <c r="Q7" s="176"/>
      <c r="R7" s="176"/>
      <c r="S7" s="94" t="s">
        <v>28</v>
      </c>
      <c r="T7" s="115" t="s">
        <v>22</v>
      </c>
      <c r="U7" s="116">
        <f>Principal!S7*100</f>
        <v>0</v>
      </c>
      <c r="V7" s="116">
        <f>Principal!T7*100</f>
        <v>0</v>
      </c>
      <c r="W7" s="116">
        <f>Principal!U7*100</f>
        <v>0</v>
      </c>
      <c r="X7" s="116">
        <f>Principal!AC7*100</f>
        <v>0</v>
      </c>
      <c r="Y7" s="116">
        <f>Principal!AD7*100</f>
        <v>0</v>
      </c>
      <c r="Z7" s="116">
        <f>Principal!AE7*100</f>
        <v>0</v>
      </c>
      <c r="AB7">
        <v>0</v>
      </c>
      <c r="AC7" t="s">
        <v>195</v>
      </c>
    </row>
    <row r="8" spans="1:29" s="60" customFormat="1" ht="15" customHeight="1" x14ac:dyDescent="0.35">
      <c r="L8" s="97"/>
      <c r="M8" s="186"/>
      <c r="N8" s="186"/>
      <c r="O8" s="186"/>
      <c r="P8" s="186"/>
      <c r="Q8" s="186"/>
      <c r="R8" s="186"/>
      <c r="S8" s="114"/>
      <c r="T8" s="114"/>
      <c r="U8" s="104"/>
      <c r="V8" s="104"/>
      <c r="W8" s="104"/>
      <c r="X8" s="104"/>
      <c r="Y8" s="104"/>
      <c r="Z8" s="104"/>
    </row>
    <row r="9" spans="1:29" ht="15" customHeight="1" x14ac:dyDescent="0.35">
      <c r="L9" s="97" t="s">
        <v>175</v>
      </c>
      <c r="M9" s="176" t="s">
        <v>23</v>
      </c>
      <c r="N9" s="176"/>
      <c r="O9" s="179" t="s">
        <v>10</v>
      </c>
      <c r="P9" s="179" t="s">
        <v>9</v>
      </c>
      <c r="Q9" s="176" t="s">
        <v>23</v>
      </c>
      <c r="R9" s="176"/>
      <c r="S9" s="94" t="s">
        <v>26</v>
      </c>
      <c r="T9" s="115" t="s">
        <v>20</v>
      </c>
      <c r="U9" s="116">
        <f>Principal!S5*100</f>
        <v>0</v>
      </c>
      <c r="V9" s="116">
        <f>Principal!T5*100</f>
        <v>0</v>
      </c>
      <c r="W9" s="116">
        <f>Principal!U5*100</f>
        <v>0</v>
      </c>
      <c r="X9" s="116">
        <f>Principal!AC5*100</f>
        <v>0</v>
      </c>
      <c r="Y9" s="116">
        <f>Principal!AD5*100</f>
        <v>0</v>
      </c>
      <c r="Z9" s="116">
        <f>Principal!AE5*100</f>
        <v>0</v>
      </c>
      <c r="AB9" s="60"/>
    </row>
    <row r="10" spans="1:29" ht="15" customHeight="1" x14ac:dyDescent="0.35">
      <c r="L10" s="97" t="s">
        <v>176</v>
      </c>
      <c r="M10" s="176"/>
      <c r="N10" s="176"/>
      <c r="O10" s="179"/>
      <c r="P10" s="179"/>
      <c r="Q10" s="176"/>
      <c r="R10" s="176"/>
      <c r="S10" s="94" t="s">
        <v>27</v>
      </c>
      <c r="T10" s="115" t="s">
        <v>21</v>
      </c>
      <c r="U10" s="116">
        <f>Principal!S6*100</f>
        <v>0</v>
      </c>
      <c r="V10" s="116">
        <f>Principal!T6*100</f>
        <v>0</v>
      </c>
      <c r="W10" s="116">
        <f>Principal!U6*100</f>
        <v>0</v>
      </c>
      <c r="X10" s="116">
        <f>Principal!AC6*100</f>
        <v>0</v>
      </c>
      <c r="Y10" s="116">
        <f>Principal!AD6*100</f>
        <v>0</v>
      </c>
      <c r="Z10" s="116">
        <f>Principal!AE6*100</f>
        <v>0</v>
      </c>
    </row>
    <row r="11" spans="1:29" ht="15" customHeight="1" x14ac:dyDescent="0.35">
      <c r="L11" s="97" t="s">
        <v>177</v>
      </c>
      <c r="M11" s="176"/>
      <c r="N11" s="176"/>
      <c r="O11" s="179"/>
      <c r="P11" s="179"/>
      <c r="Q11" s="176"/>
      <c r="R11" s="176"/>
      <c r="S11" s="94" t="s">
        <v>28</v>
      </c>
      <c r="T11" s="115" t="s">
        <v>22</v>
      </c>
      <c r="U11" s="116">
        <f>Principal!S7*100</f>
        <v>0</v>
      </c>
      <c r="V11" s="116">
        <f>Principal!T7*100</f>
        <v>0</v>
      </c>
      <c r="W11" s="116">
        <f>Principal!U7*100</f>
        <v>0</v>
      </c>
      <c r="X11" s="116">
        <f>Principal!AC7*100</f>
        <v>0</v>
      </c>
      <c r="Y11" s="116">
        <f>Principal!AD7*100</f>
        <v>0</v>
      </c>
      <c r="Z11" s="116">
        <f>Principal!AE7*100</f>
        <v>0</v>
      </c>
    </row>
    <row r="12" spans="1:29" s="60" customFormat="1" ht="15" customHeight="1" x14ac:dyDescent="0.35">
      <c r="L12" s="97"/>
      <c r="M12" s="186"/>
      <c r="N12" s="186"/>
      <c r="O12" s="186"/>
      <c r="P12" s="186"/>
      <c r="Q12" s="186"/>
      <c r="R12" s="186"/>
      <c r="S12" s="114"/>
      <c r="T12" s="114"/>
      <c r="U12" s="104"/>
      <c r="V12" s="104"/>
      <c r="W12" s="104"/>
      <c r="X12" s="104"/>
      <c r="Y12" s="104"/>
      <c r="Z12" s="104"/>
    </row>
    <row r="13" spans="1:29" ht="15" customHeight="1" x14ac:dyDescent="0.35">
      <c r="L13" s="97" t="s">
        <v>175</v>
      </c>
      <c r="M13" s="176" t="s">
        <v>23</v>
      </c>
      <c r="N13" s="176"/>
      <c r="O13" s="179" t="s">
        <v>10</v>
      </c>
      <c r="P13" s="179" t="s">
        <v>9</v>
      </c>
      <c r="Q13" s="176" t="s">
        <v>23</v>
      </c>
      <c r="R13" s="176"/>
      <c r="S13" s="94" t="s">
        <v>26</v>
      </c>
      <c r="T13" s="115" t="s">
        <v>20</v>
      </c>
      <c r="U13" s="116">
        <f>Principal!S5*100</f>
        <v>0</v>
      </c>
      <c r="V13" s="116">
        <f>Principal!T5*100</f>
        <v>0</v>
      </c>
      <c r="W13" s="116">
        <f>Principal!U5*100</f>
        <v>0</v>
      </c>
      <c r="X13" s="116">
        <f>Principal!AC5*100</f>
        <v>0</v>
      </c>
      <c r="Y13" s="116">
        <f>Principal!AD5*100</f>
        <v>0</v>
      </c>
      <c r="Z13" s="116">
        <f>Principal!AE5*100</f>
        <v>0</v>
      </c>
    </row>
    <row r="14" spans="1:29" ht="15" customHeight="1" x14ac:dyDescent="0.35">
      <c r="L14" s="97" t="s">
        <v>176</v>
      </c>
      <c r="M14" s="176"/>
      <c r="N14" s="176"/>
      <c r="O14" s="179"/>
      <c r="P14" s="179"/>
      <c r="Q14" s="176"/>
      <c r="R14" s="176"/>
      <c r="S14" s="94" t="s">
        <v>27</v>
      </c>
      <c r="T14" s="115" t="s">
        <v>21</v>
      </c>
      <c r="U14" s="116">
        <f>Principal!S6*100</f>
        <v>0</v>
      </c>
      <c r="V14" s="116">
        <f>Principal!T6*100</f>
        <v>0</v>
      </c>
      <c r="W14" s="116">
        <f>Principal!U6*100</f>
        <v>0</v>
      </c>
      <c r="X14" s="116">
        <f>Principal!AC6*100</f>
        <v>0</v>
      </c>
      <c r="Y14" s="116">
        <f>Principal!AD6*100</f>
        <v>0</v>
      </c>
      <c r="Z14" s="116">
        <f>Principal!AE6*100</f>
        <v>0</v>
      </c>
    </row>
    <row r="15" spans="1:29" ht="15" customHeight="1" x14ac:dyDescent="0.35">
      <c r="L15" s="97" t="s">
        <v>177</v>
      </c>
      <c r="M15" s="176"/>
      <c r="N15" s="176"/>
      <c r="O15" s="179"/>
      <c r="P15" s="179"/>
      <c r="Q15" s="176"/>
      <c r="R15" s="176"/>
      <c r="S15" s="94" t="s">
        <v>28</v>
      </c>
      <c r="T15" s="115" t="s">
        <v>22</v>
      </c>
      <c r="U15" s="116">
        <f>Principal!S7*100</f>
        <v>0</v>
      </c>
      <c r="V15" s="116">
        <f>Principal!T7*100</f>
        <v>0</v>
      </c>
      <c r="W15" s="116">
        <f>Principal!U7*100</f>
        <v>0</v>
      </c>
      <c r="X15" s="116">
        <f>Principal!AC7*100</f>
        <v>0</v>
      </c>
      <c r="Y15" s="116">
        <f>Principal!AD7*100</f>
        <v>0</v>
      </c>
      <c r="Z15" s="116">
        <f>Principal!AE7*100</f>
        <v>0</v>
      </c>
    </row>
    <row r="16" spans="1:29" s="60" customFormat="1" ht="15" customHeight="1" x14ac:dyDescent="0.35">
      <c r="L16" s="97"/>
      <c r="M16" s="186"/>
      <c r="N16" s="186"/>
      <c r="O16" s="186"/>
      <c r="P16" s="186"/>
      <c r="Q16" s="186"/>
      <c r="R16" s="186"/>
      <c r="S16" s="114"/>
      <c r="T16" s="114"/>
      <c r="U16" s="104"/>
      <c r="V16" s="104"/>
      <c r="W16" s="104"/>
      <c r="X16" s="104"/>
      <c r="Y16" s="104"/>
      <c r="Z16" s="104"/>
    </row>
    <row r="17" spans="1:26" ht="15" customHeight="1" x14ac:dyDescent="0.35">
      <c r="L17" s="63" t="s">
        <v>29</v>
      </c>
      <c r="M17" s="171" t="s">
        <v>23</v>
      </c>
      <c r="N17" s="171"/>
      <c r="O17" s="171" t="s">
        <v>10</v>
      </c>
      <c r="P17" s="171" t="s">
        <v>9</v>
      </c>
      <c r="Q17" s="171" t="s">
        <v>1</v>
      </c>
      <c r="R17" s="172" t="s">
        <v>2</v>
      </c>
      <c r="S17" s="97" t="s">
        <v>26</v>
      </c>
      <c r="T17" s="114" t="s">
        <v>20</v>
      </c>
      <c r="U17" s="104">
        <f>Principal!S9*100</f>
        <v>20.689655172413794</v>
      </c>
      <c r="V17" s="104">
        <f>Principal!T9*100</f>
        <v>2.1943573667711576</v>
      </c>
      <c r="W17" s="104">
        <f>Principal!U9*100</f>
        <v>1.5673981191222486</v>
      </c>
      <c r="X17" s="104">
        <f>Principal!AC9*100</f>
        <v>36.015996000999763</v>
      </c>
      <c r="Y17" s="104">
        <f>Principal!AD9*100</f>
        <v>2.0244938765308582</v>
      </c>
      <c r="Z17" s="104">
        <f>Principal!AE9*100</f>
        <v>1.2996750812296787</v>
      </c>
    </row>
    <row r="18" spans="1:26" ht="15" customHeight="1" x14ac:dyDescent="0.35">
      <c r="L18" s="63" t="s">
        <v>30</v>
      </c>
      <c r="M18" s="171"/>
      <c r="N18" s="171"/>
      <c r="O18" s="171"/>
      <c r="P18" s="171"/>
      <c r="Q18" s="171"/>
      <c r="R18" s="172"/>
      <c r="S18" s="97" t="s">
        <v>27</v>
      </c>
      <c r="T18" s="114" t="s">
        <v>21</v>
      </c>
      <c r="U18" s="104">
        <f>Principal!S10*100</f>
        <v>56.264501160092792</v>
      </c>
      <c r="V18" s="104">
        <f>Principal!T10*100</f>
        <v>0.23201856148492572</v>
      </c>
      <c r="W18" s="104">
        <f>Principal!U10*100</f>
        <v>0.11600928074245731</v>
      </c>
      <c r="X18" s="104">
        <f>Principal!AC10*100</f>
        <v>55.460627571693301</v>
      </c>
      <c r="Y18" s="104">
        <f>Principal!AD10*100</f>
        <v>0.23243396048622245</v>
      </c>
      <c r="Z18" s="104">
        <f>Principal!AE10*100</f>
        <v>0.18217796902975092</v>
      </c>
    </row>
    <row r="19" spans="1:26" ht="15" customHeight="1" x14ac:dyDescent="0.35">
      <c r="L19" s="63" t="s">
        <v>31</v>
      </c>
      <c r="M19" s="171"/>
      <c r="N19" s="171"/>
      <c r="O19" s="171"/>
      <c r="P19" s="171"/>
      <c r="Q19" s="171"/>
      <c r="R19" s="172"/>
      <c r="S19" s="97" t="s">
        <v>28</v>
      </c>
      <c r="T19" s="114" t="s">
        <v>22</v>
      </c>
      <c r="U19" s="104">
        <f>Principal!S11*100</f>
        <v>35.86538461538462</v>
      </c>
      <c r="V19" s="104">
        <f>Principal!T11*100</f>
        <v>1.2499999999999956</v>
      </c>
      <c r="W19" s="104">
        <f>Principal!U11*100</f>
        <v>0.76923076923077205</v>
      </c>
      <c r="X19" s="104">
        <f>Principal!AC11*100</f>
        <v>32.235300112096205</v>
      </c>
      <c r="Y19" s="104">
        <f>Principal!AD11*100</f>
        <v>1.4929175583409671</v>
      </c>
      <c r="Z19" s="104">
        <f>Principal!AE11*100</f>
        <v>0.88403138693569083</v>
      </c>
    </row>
    <row r="20" spans="1:26" s="60" customFormat="1" ht="15" customHeight="1" x14ac:dyDescent="0.35">
      <c r="L20" s="97"/>
      <c r="M20" s="186"/>
      <c r="N20" s="186"/>
      <c r="O20" s="186"/>
      <c r="P20" s="186"/>
      <c r="Q20" s="186"/>
      <c r="R20" s="186"/>
      <c r="S20" s="114"/>
      <c r="T20" s="114"/>
      <c r="U20" s="104"/>
      <c r="V20" s="104"/>
      <c r="W20" s="104"/>
      <c r="X20" s="104"/>
      <c r="Y20" s="104"/>
      <c r="Z20" s="104"/>
    </row>
    <row r="21" spans="1:26" ht="15" customHeight="1" x14ac:dyDescent="0.35">
      <c r="L21" s="63" t="s">
        <v>42</v>
      </c>
      <c r="M21" s="171" t="s">
        <v>23</v>
      </c>
      <c r="N21" s="171"/>
      <c r="O21" s="171" t="s">
        <v>10</v>
      </c>
      <c r="P21" s="171" t="s">
        <v>9</v>
      </c>
      <c r="Q21" s="171" t="s">
        <v>7</v>
      </c>
      <c r="R21" s="172" t="s">
        <v>8</v>
      </c>
      <c r="S21" s="93" t="s">
        <v>26</v>
      </c>
      <c r="T21" s="117" t="s">
        <v>20</v>
      </c>
      <c r="U21" s="104">
        <f>Principal!S13*100</f>
        <v>21.943573667711604</v>
      </c>
      <c r="V21" s="104">
        <f>Principal!T13*100</f>
        <v>6.5830721003134807</v>
      </c>
      <c r="W21" s="104">
        <f>Principal!U13*100</f>
        <v>6.583072100313478</v>
      </c>
      <c r="X21" s="104">
        <f>Principal!AC13*100</f>
        <v>34.724652170290753</v>
      </c>
      <c r="Y21" s="104">
        <f>Principal!AD13*100</f>
        <v>8.6395067899691647</v>
      </c>
      <c r="Z21" s="104">
        <f>Principal!AE13*100</f>
        <v>9.2560193285012247</v>
      </c>
    </row>
    <row r="22" spans="1:26" ht="15" customHeight="1" x14ac:dyDescent="0.35">
      <c r="L22" s="93" t="s">
        <v>43</v>
      </c>
      <c r="M22" s="171"/>
      <c r="N22" s="171"/>
      <c r="O22" s="171"/>
      <c r="P22" s="171"/>
      <c r="Q22" s="171"/>
      <c r="R22" s="172"/>
      <c r="S22" s="93" t="s">
        <v>27</v>
      </c>
      <c r="T22" s="117" t="s">
        <v>21</v>
      </c>
      <c r="U22" s="104">
        <f>Principal!S14*100</f>
        <v>51.508120649651964</v>
      </c>
      <c r="V22" s="104">
        <f>Principal!T14*100</f>
        <v>0.11600928074244621</v>
      </c>
      <c r="W22" s="104">
        <f>Principal!U14*100</f>
        <v>0.23201856148492572</v>
      </c>
      <c r="X22" s="104">
        <f>Principal!AC14*100</f>
        <v>53.707949869648516</v>
      </c>
      <c r="Y22" s="104">
        <f>Principal!AD14*100</f>
        <v>0.52454691082701732</v>
      </c>
      <c r="Z22" s="104">
        <f>Principal!AE14*100</f>
        <v>0.30467694820491831</v>
      </c>
    </row>
    <row r="23" spans="1:26" ht="15" customHeight="1" x14ac:dyDescent="0.35">
      <c r="L23" s="63" t="s">
        <v>44</v>
      </c>
      <c r="M23" s="171"/>
      <c r="N23" s="171"/>
      <c r="O23" s="171"/>
      <c r="P23" s="171"/>
      <c r="Q23" s="171"/>
      <c r="R23" s="172"/>
      <c r="S23" s="93" t="s">
        <v>28</v>
      </c>
      <c r="T23" s="117" t="s">
        <v>22</v>
      </c>
      <c r="U23" s="104">
        <f>Principal!S15*100</f>
        <v>24.03846153846154</v>
      </c>
      <c r="V23" s="104">
        <f>Principal!T15*100</f>
        <v>1.2499999999999982</v>
      </c>
      <c r="W23" s="104">
        <f>Principal!U15*100</f>
        <v>1.3461538461538498</v>
      </c>
      <c r="X23" s="104">
        <f>Principal!AC15*100</f>
        <v>26.658514215836131</v>
      </c>
      <c r="Y23" s="104">
        <f>Principal!AD15*100</f>
        <v>1.2457963925404936</v>
      </c>
      <c r="Z23" s="104">
        <f>Principal!AE15*100</f>
        <v>1.2075817792723653</v>
      </c>
    </row>
    <row r="24" spans="1:26" s="60" customFormat="1" x14ac:dyDescent="0.35">
      <c r="L24" s="97"/>
      <c r="M24" s="186"/>
      <c r="N24" s="186"/>
      <c r="O24" s="186"/>
      <c r="P24" s="186"/>
      <c r="Q24" s="186"/>
      <c r="R24" s="186"/>
      <c r="S24" s="114"/>
      <c r="T24" s="114"/>
      <c r="U24" s="104"/>
      <c r="V24" s="104"/>
      <c r="W24" s="104"/>
      <c r="X24" s="104"/>
      <c r="Y24" s="104"/>
      <c r="Z24" s="104"/>
    </row>
    <row r="25" spans="1:26" ht="14.25" customHeight="1" x14ac:dyDescent="0.4">
      <c r="A25" s="107" t="s">
        <v>201</v>
      </c>
      <c r="L25" s="63" t="s">
        <v>54</v>
      </c>
      <c r="M25" s="171" t="s">
        <v>23</v>
      </c>
      <c r="N25" s="171"/>
      <c r="O25" s="171" t="s">
        <v>10</v>
      </c>
      <c r="P25" s="171" t="s">
        <v>9</v>
      </c>
      <c r="Q25" s="171" t="s">
        <v>14</v>
      </c>
      <c r="R25" s="172" t="s">
        <v>18</v>
      </c>
      <c r="S25" s="93" t="s">
        <v>26</v>
      </c>
      <c r="T25" s="117" t="s">
        <v>20</v>
      </c>
      <c r="U25" s="104">
        <f>Principal!S17*100</f>
        <v>30.407523510971796</v>
      </c>
      <c r="V25" s="104">
        <f>Principal!T17*100</f>
        <v>1.8808777429467072</v>
      </c>
      <c r="W25" s="104">
        <f>Principal!U17*100</f>
        <v>3.7617554858934255</v>
      </c>
      <c r="X25" s="104">
        <f>Principal!AC17*100</f>
        <v>40.18995251187205</v>
      </c>
      <c r="Y25" s="104">
        <f>Principal!AD17*100</f>
        <v>2.6243439140214986</v>
      </c>
      <c r="Z25" s="104">
        <f>Principal!AE17*100</f>
        <v>3.6990752311922117</v>
      </c>
    </row>
    <row r="26" spans="1:26" x14ac:dyDescent="0.35">
      <c r="L26" s="93" t="s">
        <v>55</v>
      </c>
      <c r="M26" s="171"/>
      <c r="N26" s="171"/>
      <c r="O26" s="171"/>
      <c r="P26" s="171"/>
      <c r="Q26" s="171"/>
      <c r="R26" s="172"/>
      <c r="S26" s="93" t="s">
        <v>27</v>
      </c>
      <c r="T26" s="117" t="s">
        <v>21</v>
      </c>
      <c r="U26" s="104">
        <f>Principal!S18*100</f>
        <v>48.607888631090482</v>
      </c>
      <c r="V26" s="104">
        <f>Principal!T18*100</f>
        <v>0.92807424593966958</v>
      </c>
      <c r="W26" s="104">
        <f>Principal!U18*100</f>
        <v>1.5081206496519783</v>
      </c>
      <c r="X26" s="104">
        <f>Principal!AC18*100</f>
        <v>52.693407042120811</v>
      </c>
      <c r="Y26" s="104">
        <f>Principal!AD18*100</f>
        <v>0.94544083927504685</v>
      </c>
      <c r="Z26" s="104">
        <f>Principal!AE18*100</f>
        <v>1.0805038163143488</v>
      </c>
    </row>
    <row r="27" spans="1:26" x14ac:dyDescent="0.35">
      <c r="L27" s="53" t="s">
        <v>56</v>
      </c>
      <c r="M27" s="171"/>
      <c r="N27" s="171"/>
      <c r="O27" s="171"/>
      <c r="P27" s="171"/>
      <c r="Q27" s="171"/>
      <c r="R27" s="172"/>
      <c r="S27" s="93" t="s">
        <v>28</v>
      </c>
      <c r="T27" s="117" t="s">
        <v>22</v>
      </c>
      <c r="U27" s="104">
        <f>Principal!S19*100</f>
        <v>18.653846153846164</v>
      </c>
      <c r="V27" s="104">
        <f>Principal!T19*100</f>
        <v>0.86538461538460121</v>
      </c>
      <c r="W27" s="104">
        <f>Principal!U19*100</f>
        <v>0.86538461538461509</v>
      </c>
      <c r="X27" s="104">
        <f>Principal!AC19*100</f>
        <v>25.481504127178223</v>
      </c>
      <c r="Y27" s="104">
        <f>Principal!AD19*100</f>
        <v>0.69550596147966992</v>
      </c>
      <c r="Z27" s="104">
        <f>Principal!AE19*100</f>
        <v>0.99357994497095703</v>
      </c>
    </row>
    <row r="28" spans="1:26" s="60" customFormat="1" x14ac:dyDescent="0.35">
      <c r="L28" s="97"/>
      <c r="M28" s="186"/>
      <c r="N28" s="186"/>
      <c r="O28" s="186"/>
      <c r="P28" s="186"/>
      <c r="Q28" s="186"/>
      <c r="R28" s="186"/>
      <c r="S28" s="114"/>
      <c r="T28" s="114"/>
      <c r="U28" s="104"/>
      <c r="V28" s="104"/>
      <c r="W28" s="104"/>
      <c r="X28" s="104"/>
      <c r="Y28" s="104"/>
      <c r="Z28" s="104"/>
    </row>
    <row r="29" spans="1:26" x14ac:dyDescent="0.35">
      <c r="L29" s="64" t="s">
        <v>32</v>
      </c>
      <c r="M29" s="171" t="s">
        <v>23</v>
      </c>
      <c r="N29" s="171"/>
      <c r="O29" s="171" t="s">
        <v>10</v>
      </c>
      <c r="P29" s="171" t="s">
        <v>9</v>
      </c>
      <c r="Q29" s="171" t="s">
        <v>3</v>
      </c>
      <c r="R29" s="172" t="s">
        <v>2</v>
      </c>
      <c r="S29" s="97" t="s">
        <v>26</v>
      </c>
      <c r="T29" s="114" t="s">
        <v>20</v>
      </c>
      <c r="U29" s="104">
        <f>Principal!S21*100</f>
        <v>29.153605015673982</v>
      </c>
      <c r="V29" s="104">
        <f>Principal!T21*100</f>
        <v>3.1347962382445194</v>
      </c>
      <c r="W29" s="104">
        <f>Principal!U21*100</f>
        <v>2.5078369905956133</v>
      </c>
      <c r="X29" s="104">
        <f>Principal!AC21*100</f>
        <v>39.006914937932194</v>
      </c>
      <c r="Y29" s="104">
        <f>Principal!AD21*100</f>
        <v>5.13205032075314</v>
      </c>
      <c r="Z29" s="104">
        <f>Principal!AE21*100</f>
        <v>3.2408564525535311</v>
      </c>
    </row>
    <row r="30" spans="1:26" x14ac:dyDescent="0.35">
      <c r="L30" s="63" t="s">
        <v>33</v>
      </c>
      <c r="M30" s="171"/>
      <c r="N30" s="171"/>
      <c r="O30" s="171"/>
      <c r="P30" s="171"/>
      <c r="Q30" s="171"/>
      <c r="R30" s="172"/>
      <c r="S30" s="97" t="s">
        <v>27</v>
      </c>
      <c r="T30" s="114" t="s">
        <v>21</v>
      </c>
      <c r="U30" s="104">
        <f>Principal!S22*100</f>
        <v>59.976798143851497</v>
      </c>
      <c r="V30" s="104">
        <f>Principal!T22*100</f>
        <v>1.392111368909521</v>
      </c>
      <c r="W30" s="104">
        <f>Principal!U22*100</f>
        <v>1.7401392111368819</v>
      </c>
      <c r="X30" s="104">
        <f>Principal!AC22*100</f>
        <v>55.724471526839828</v>
      </c>
      <c r="Y30" s="104">
        <f>Principal!AD22*100</f>
        <v>1.8814586801520261</v>
      </c>
      <c r="Z30" s="104">
        <f>Principal!AE22*100</f>
        <v>2.9996544900587341</v>
      </c>
    </row>
    <row r="31" spans="1:26" x14ac:dyDescent="0.35">
      <c r="L31" s="63" t="s">
        <v>34</v>
      </c>
      <c r="M31" s="171"/>
      <c r="N31" s="171"/>
      <c r="O31" s="171"/>
      <c r="P31" s="171"/>
      <c r="Q31" s="171"/>
      <c r="R31" s="172"/>
      <c r="S31" s="97" t="s">
        <v>28</v>
      </c>
      <c r="T31" s="114" t="s">
        <v>22</v>
      </c>
      <c r="U31" s="104">
        <f>Principal!S23*100</f>
        <v>30.192307692307697</v>
      </c>
      <c r="V31" s="104">
        <f>Principal!T23*100</f>
        <v>0.86538461538461786</v>
      </c>
      <c r="W31" s="104">
        <f>Principal!U23*100</f>
        <v>1.1538461538461553</v>
      </c>
      <c r="X31" s="104">
        <f>Principal!AC23*100</f>
        <v>28.268623254866011</v>
      </c>
      <c r="Y31" s="104">
        <f>Principal!AD23*100</f>
        <v>1.1948435748497022</v>
      </c>
      <c r="Z31" s="104">
        <f>Principal!AE23*100</f>
        <v>2.1833282380515797</v>
      </c>
    </row>
    <row r="32" spans="1:26" s="60" customFormat="1" x14ac:dyDescent="0.35">
      <c r="L32" s="97"/>
      <c r="M32" s="186"/>
      <c r="N32" s="186"/>
      <c r="O32" s="186"/>
      <c r="P32" s="186"/>
      <c r="Q32" s="186"/>
      <c r="R32" s="186"/>
      <c r="S32" s="114"/>
      <c r="T32" s="114"/>
      <c r="U32" s="104"/>
      <c r="V32" s="104"/>
      <c r="W32" s="104"/>
      <c r="X32" s="104"/>
      <c r="Y32" s="104"/>
      <c r="Z32" s="104"/>
    </row>
    <row r="33" spans="1:26" ht="14.25" customHeight="1" x14ac:dyDescent="0.35">
      <c r="L33" s="93" t="s">
        <v>47</v>
      </c>
      <c r="M33" s="171" t="s">
        <v>23</v>
      </c>
      <c r="N33" s="171"/>
      <c r="O33" s="171" t="s">
        <v>10</v>
      </c>
      <c r="P33" s="171" t="s">
        <v>9</v>
      </c>
      <c r="Q33" s="171" t="s">
        <v>6</v>
      </c>
      <c r="R33" s="172" t="s">
        <v>8</v>
      </c>
      <c r="S33" s="93" t="s">
        <v>26</v>
      </c>
      <c r="T33" s="117" t="s">
        <v>20</v>
      </c>
      <c r="U33" s="104">
        <f>Principal!S25*100</f>
        <v>19.435736677115987</v>
      </c>
      <c r="V33" s="104">
        <f>Principal!T25*100</f>
        <v>4.3887147335423204</v>
      </c>
      <c r="W33" s="104">
        <f>Principal!U25*100</f>
        <v>5.0156739811912185</v>
      </c>
      <c r="X33" s="104">
        <f>Principal!AC25*100</f>
        <v>29.817545613596625</v>
      </c>
      <c r="Y33" s="104">
        <f>Principal!AD25*100</f>
        <v>9.4976255936016045</v>
      </c>
      <c r="Z33" s="104">
        <f>Principal!AE25*100</f>
        <v>9.6975756060984857</v>
      </c>
    </row>
    <row r="34" spans="1:26" x14ac:dyDescent="0.35">
      <c r="L34" s="93" t="s">
        <v>48</v>
      </c>
      <c r="M34" s="171"/>
      <c r="N34" s="171"/>
      <c r="O34" s="171"/>
      <c r="P34" s="171"/>
      <c r="Q34" s="171"/>
      <c r="R34" s="172"/>
      <c r="S34" s="93" t="s">
        <v>27</v>
      </c>
      <c r="T34" s="117" t="s">
        <v>21</v>
      </c>
      <c r="U34" s="104">
        <f>Principal!S26*100</f>
        <v>54.640371229698367</v>
      </c>
      <c r="V34" s="104">
        <f>Principal!T26*100</f>
        <v>0.46403712296982924</v>
      </c>
      <c r="W34" s="104">
        <f>Principal!U26*100</f>
        <v>0.92807424593968069</v>
      </c>
      <c r="X34" s="104">
        <f>Principal!AC26*100</f>
        <v>56.088827464899317</v>
      </c>
      <c r="Y34" s="104">
        <f>Principal!AD26*100</f>
        <v>0.79153186543958753</v>
      </c>
      <c r="Z34" s="104">
        <f>Principal!AE26*100</f>
        <v>1.479410748500154</v>
      </c>
    </row>
    <row r="35" spans="1:26" x14ac:dyDescent="0.35">
      <c r="L35" s="63" t="s">
        <v>49</v>
      </c>
      <c r="M35" s="171"/>
      <c r="N35" s="171"/>
      <c r="O35" s="171"/>
      <c r="P35" s="171"/>
      <c r="Q35" s="171"/>
      <c r="R35" s="172"/>
      <c r="S35" s="93" t="s">
        <v>28</v>
      </c>
      <c r="T35" s="117" t="s">
        <v>22</v>
      </c>
      <c r="U35" s="104">
        <f>Principal!S27*100</f>
        <v>18.173076923076934</v>
      </c>
      <c r="V35" s="104">
        <f>Principal!T27*100</f>
        <v>0.48076923076923184</v>
      </c>
      <c r="W35" s="104">
        <f>Principal!U27*100</f>
        <v>0.38461538461538602</v>
      </c>
      <c r="X35" s="104">
        <f>Principal!AC27*100</f>
        <v>20.080505451951513</v>
      </c>
      <c r="Y35" s="104">
        <f>Principal!AD27*100</f>
        <v>0.22674003872417414</v>
      </c>
      <c r="Z35" s="104">
        <f>Principal!AE27*100</f>
        <v>0.23947824314684008</v>
      </c>
    </row>
    <row r="36" spans="1:26" s="60" customFormat="1" x14ac:dyDescent="0.35">
      <c r="L36" s="97"/>
      <c r="M36" s="186"/>
      <c r="N36" s="186"/>
      <c r="O36" s="186"/>
      <c r="P36" s="186"/>
      <c r="Q36" s="186"/>
      <c r="R36" s="186"/>
      <c r="S36" s="114"/>
      <c r="T36" s="114"/>
      <c r="U36" s="104"/>
      <c r="V36" s="104"/>
      <c r="W36" s="104"/>
      <c r="X36" s="104"/>
      <c r="Y36" s="104"/>
      <c r="Z36" s="104"/>
    </row>
    <row r="37" spans="1:26" ht="14.25" customHeight="1" x14ac:dyDescent="0.35">
      <c r="L37" s="63" t="s">
        <v>60</v>
      </c>
      <c r="M37" s="171" t="s">
        <v>23</v>
      </c>
      <c r="N37" s="171"/>
      <c r="O37" s="171" t="s">
        <v>10</v>
      </c>
      <c r="P37" s="171" t="s">
        <v>9</v>
      </c>
      <c r="Q37" s="171" t="s">
        <v>15</v>
      </c>
      <c r="R37" s="172" t="s">
        <v>18</v>
      </c>
      <c r="S37" s="93" t="s">
        <v>26</v>
      </c>
      <c r="T37" s="117" t="s">
        <v>20</v>
      </c>
      <c r="U37" s="104">
        <f>Principal!S29*100</f>
        <v>37.931034482758612</v>
      </c>
      <c r="V37" s="104">
        <f>Principal!T29*100</f>
        <v>0.94043887147335914</v>
      </c>
      <c r="W37" s="104">
        <f>Principal!U29*100</f>
        <v>0.94043887147334804</v>
      </c>
      <c r="X37" s="104">
        <f>Principal!AC29*100</f>
        <v>46.313421644588864</v>
      </c>
      <c r="Y37" s="104">
        <f>Principal!AD29*100</f>
        <v>1.1997000749812581</v>
      </c>
      <c r="Z37" s="104">
        <f>Principal!AE29*100</f>
        <v>1.1497125718570422</v>
      </c>
    </row>
    <row r="38" spans="1:26" x14ac:dyDescent="0.35">
      <c r="L38" s="93" t="s">
        <v>61</v>
      </c>
      <c r="M38" s="171"/>
      <c r="N38" s="171"/>
      <c r="O38" s="171"/>
      <c r="P38" s="171"/>
      <c r="Q38" s="171"/>
      <c r="R38" s="172"/>
      <c r="S38" s="93" t="s">
        <v>27</v>
      </c>
      <c r="T38" s="117" t="s">
        <v>21</v>
      </c>
      <c r="U38" s="104">
        <f>Principal!S30*100</f>
        <v>54.292343387470986</v>
      </c>
      <c r="V38" s="104">
        <f>Principal!T30*100</f>
        <v>0.46403712296984034</v>
      </c>
      <c r="W38" s="104">
        <f>Principal!U30*100</f>
        <v>0.58004640371229765</v>
      </c>
      <c r="X38" s="104">
        <f>Principal!AC30*100</f>
        <v>57.254138266796474</v>
      </c>
      <c r="Y38" s="104">
        <f>Principal!AD30*100</f>
        <v>0.66275088733236398</v>
      </c>
      <c r="Z38" s="104">
        <f>Principal!AE30*100</f>
        <v>1.0993498131105284</v>
      </c>
    </row>
    <row r="39" spans="1:26" x14ac:dyDescent="0.35">
      <c r="L39" s="63" t="s">
        <v>62</v>
      </c>
      <c r="M39" s="171"/>
      <c r="N39" s="171"/>
      <c r="O39" s="171"/>
      <c r="P39" s="171"/>
      <c r="Q39" s="171"/>
      <c r="R39" s="172"/>
      <c r="S39" s="93" t="s">
        <v>28</v>
      </c>
      <c r="T39" s="117" t="s">
        <v>22</v>
      </c>
      <c r="U39" s="104">
        <f>Principal!S31*100</f>
        <v>24.711538461538463</v>
      </c>
      <c r="V39" s="104">
        <f>Principal!T31*100</f>
        <v>0.86538461538461231</v>
      </c>
      <c r="W39" s="104">
        <f>Principal!U31*100</f>
        <v>0.86538461538461786</v>
      </c>
      <c r="X39" s="104">
        <f>Principal!AC31*100</f>
        <v>28.635483542239886</v>
      </c>
      <c r="Y39" s="104">
        <f>Principal!AD31*100</f>
        <v>1.3247732599612705</v>
      </c>
      <c r="Z39" s="104">
        <f>Principal!AE31*100</f>
        <v>1.1133190665443882</v>
      </c>
    </row>
    <row r="40" spans="1:26" s="60" customFormat="1" x14ac:dyDescent="0.35">
      <c r="L40" s="97"/>
      <c r="M40" s="186"/>
      <c r="N40" s="186"/>
      <c r="O40" s="186"/>
      <c r="P40" s="186"/>
      <c r="Q40" s="186"/>
      <c r="R40" s="186"/>
      <c r="S40" s="114"/>
      <c r="T40" s="114"/>
      <c r="U40" s="104"/>
      <c r="V40" s="104"/>
      <c r="W40" s="104"/>
      <c r="X40" s="104"/>
      <c r="Y40" s="104"/>
      <c r="Z40" s="104"/>
    </row>
    <row r="41" spans="1:26" x14ac:dyDescent="0.35">
      <c r="L41" s="63" t="s">
        <v>37</v>
      </c>
      <c r="M41" s="186" t="s">
        <v>27</v>
      </c>
      <c r="N41" s="186" t="s">
        <v>24</v>
      </c>
      <c r="O41" s="171" t="s">
        <v>10</v>
      </c>
      <c r="P41" s="171" t="s">
        <v>9</v>
      </c>
      <c r="Q41" s="171" t="s">
        <v>1</v>
      </c>
      <c r="R41" s="172" t="s">
        <v>2</v>
      </c>
      <c r="S41" s="97" t="s">
        <v>26</v>
      </c>
      <c r="T41" s="114" t="s">
        <v>20</v>
      </c>
      <c r="U41" s="104">
        <f>Principal!S33*100</f>
        <v>61.128526645768019</v>
      </c>
      <c r="V41" s="104">
        <f>Principal!T33*100</f>
        <v>8.7774294670846409</v>
      </c>
      <c r="W41" s="104">
        <f>Principal!U33*100</f>
        <v>5.3291536050156685</v>
      </c>
      <c r="X41" s="104">
        <f>Principal!AC33*100</f>
        <v>55.452803465800237</v>
      </c>
      <c r="Y41" s="104">
        <f>Principal!AD33*100</f>
        <v>14.179788386236769</v>
      </c>
      <c r="Z41" s="104">
        <f>Principal!AE33*100</f>
        <v>7.3648254603015832</v>
      </c>
    </row>
    <row r="42" spans="1:26" x14ac:dyDescent="0.35">
      <c r="L42" s="93" t="s">
        <v>38</v>
      </c>
      <c r="M42" s="186"/>
      <c r="N42" s="186"/>
      <c r="O42" s="171"/>
      <c r="P42" s="171"/>
      <c r="Q42" s="171"/>
      <c r="R42" s="172"/>
      <c r="S42" s="97" t="s">
        <v>27</v>
      </c>
      <c r="T42" s="114" t="s">
        <v>21</v>
      </c>
      <c r="U42" s="104">
        <f>Principal!S34*100</f>
        <v>84.106728538283065</v>
      </c>
      <c r="V42" s="104">
        <f>Principal!T34*100</f>
        <v>0.92807424593968069</v>
      </c>
      <c r="W42" s="104">
        <f>Principal!U34*100</f>
        <v>0.46403712296982924</v>
      </c>
      <c r="X42" s="104">
        <f>Principal!AC34*100</f>
        <v>83.717058768099989</v>
      </c>
      <c r="Y42" s="104">
        <f>Principal!AD34*100</f>
        <v>1.6961397116562638</v>
      </c>
      <c r="Z42" s="104">
        <f>Principal!AE34*100</f>
        <v>0.99883783019755201</v>
      </c>
    </row>
    <row r="43" spans="1:26" x14ac:dyDescent="0.35">
      <c r="L43" s="63" t="s">
        <v>39</v>
      </c>
      <c r="M43" s="186"/>
      <c r="N43" s="186"/>
      <c r="O43" s="171"/>
      <c r="P43" s="171"/>
      <c r="Q43" s="171"/>
      <c r="R43" s="172"/>
      <c r="S43" s="97" t="s">
        <v>28</v>
      </c>
      <c r="T43" s="114" t="s">
        <v>22</v>
      </c>
      <c r="U43" s="104">
        <f>Principal!S35*100</f>
        <v>86.057692307692307</v>
      </c>
      <c r="V43" s="104">
        <f>Principal!T35*100</f>
        <v>2.6923076923077049</v>
      </c>
      <c r="W43" s="104">
        <f>Principal!U35*100</f>
        <v>4.2307692307692264</v>
      </c>
      <c r="X43" s="104">
        <f>Principal!AC35*100</f>
        <v>83.012330581881187</v>
      </c>
      <c r="Y43" s="104">
        <f>Principal!AD35*100</f>
        <v>4.5984917965963383</v>
      </c>
      <c r="Z43" s="104">
        <f>Principal!AE35*100</f>
        <v>7.2403953938652732</v>
      </c>
    </row>
    <row r="44" spans="1:26" s="60" customFormat="1" x14ac:dyDescent="0.35">
      <c r="L44" s="97"/>
      <c r="M44" s="186"/>
      <c r="N44" s="186"/>
      <c r="O44" s="186"/>
      <c r="P44" s="186"/>
      <c r="Q44" s="186"/>
      <c r="R44" s="186"/>
      <c r="S44" s="114"/>
      <c r="T44" s="114"/>
      <c r="U44" s="104"/>
      <c r="V44" s="104"/>
      <c r="W44" s="104"/>
      <c r="X44" s="104"/>
      <c r="Y44" s="104"/>
      <c r="Z44" s="104"/>
    </row>
    <row r="45" spans="1:26" x14ac:dyDescent="0.35">
      <c r="L45" s="63" t="s">
        <v>53</v>
      </c>
      <c r="M45" s="186" t="s">
        <v>27</v>
      </c>
      <c r="N45" s="186" t="s">
        <v>24</v>
      </c>
      <c r="O45" s="171" t="s">
        <v>10</v>
      </c>
      <c r="P45" s="171" t="s">
        <v>9</v>
      </c>
      <c r="Q45" s="171" t="s">
        <v>7</v>
      </c>
      <c r="R45" s="172" t="s">
        <v>8</v>
      </c>
      <c r="S45" s="93" t="s">
        <v>26</v>
      </c>
      <c r="T45" s="117" t="s">
        <v>20</v>
      </c>
      <c r="U45" s="104">
        <f>Principal!S37*100</f>
        <v>68.025078369905941</v>
      </c>
      <c r="V45" s="104">
        <f>Principal!T37*100</f>
        <v>2.8213166144200774</v>
      </c>
      <c r="W45" s="104">
        <f>Principal!U37*100</f>
        <v>1.8808777429466961</v>
      </c>
      <c r="X45" s="104">
        <f>Principal!AC37*100</f>
        <v>49.554278097142415</v>
      </c>
      <c r="Y45" s="104">
        <f>Principal!AD37*100</f>
        <v>3.682412730150797</v>
      </c>
      <c r="Z45" s="104">
        <f>Principal!AE37*100</f>
        <v>3.6907439806715017</v>
      </c>
    </row>
    <row r="46" spans="1:26" x14ac:dyDescent="0.35">
      <c r="L46" s="93" t="s">
        <v>45</v>
      </c>
      <c r="M46" s="186"/>
      <c r="N46" s="186"/>
      <c r="O46" s="171"/>
      <c r="P46" s="171"/>
      <c r="Q46" s="171"/>
      <c r="R46" s="172"/>
      <c r="S46" s="93" t="s">
        <v>27</v>
      </c>
      <c r="T46" s="117" t="s">
        <v>21</v>
      </c>
      <c r="U46" s="104">
        <f>Principal!S38*100</f>
        <v>84.338747099767986</v>
      </c>
      <c r="V46" s="104">
        <f>Principal!T38*100</f>
        <v>0.34802784222737193</v>
      </c>
      <c r="W46" s="104">
        <f>Principal!U38*100</f>
        <v>0.34802784222738303</v>
      </c>
      <c r="X46" s="104">
        <f>Principal!AC38*100</f>
        <v>85.237302509658591</v>
      </c>
      <c r="Y46" s="104">
        <f>Principal!AD38*100</f>
        <v>0.48685491723465812</v>
      </c>
      <c r="Z46" s="104">
        <f>Principal!AE38*100</f>
        <v>0.49313691616673649</v>
      </c>
    </row>
    <row r="47" spans="1:26" ht="15.5" x14ac:dyDescent="0.4">
      <c r="A47" s="107" t="s">
        <v>202</v>
      </c>
      <c r="L47" s="63" t="s">
        <v>46</v>
      </c>
      <c r="M47" s="186"/>
      <c r="N47" s="186"/>
      <c r="O47" s="171"/>
      <c r="P47" s="171"/>
      <c r="Q47" s="171"/>
      <c r="R47" s="172"/>
      <c r="S47" s="93" t="s">
        <v>28</v>
      </c>
      <c r="T47" s="117" t="s">
        <v>22</v>
      </c>
      <c r="U47" s="104">
        <f>Principal!S39*100</f>
        <v>31.92307692307692</v>
      </c>
      <c r="V47" s="104">
        <f>Principal!T39*100</f>
        <v>1.1538461538461553</v>
      </c>
      <c r="W47" s="104">
        <f>Principal!U39*100</f>
        <v>1.7307692307692246</v>
      </c>
      <c r="X47" s="104">
        <f>Principal!AC39*100</f>
        <v>35.159991847549158</v>
      </c>
      <c r="Y47" s="104">
        <f>Principal!AD39*100</f>
        <v>2.2291857739733025</v>
      </c>
      <c r="Z47" s="104">
        <f>Principal!AE39*100</f>
        <v>3.3119331499031848</v>
      </c>
    </row>
    <row r="48" spans="1:26" s="60" customFormat="1" x14ac:dyDescent="0.35">
      <c r="L48" s="97"/>
      <c r="M48" s="186"/>
      <c r="N48" s="186"/>
      <c r="O48" s="186"/>
      <c r="P48" s="186"/>
      <c r="Q48" s="186"/>
      <c r="R48" s="186"/>
      <c r="S48" s="114"/>
      <c r="T48" s="114"/>
      <c r="U48" s="104"/>
      <c r="V48" s="104"/>
      <c r="W48" s="104"/>
      <c r="X48" s="104"/>
      <c r="Y48" s="104"/>
      <c r="Z48" s="104"/>
    </row>
    <row r="49" spans="6:26" x14ac:dyDescent="0.35">
      <c r="L49" s="63" t="s">
        <v>57</v>
      </c>
      <c r="M49" s="186" t="s">
        <v>27</v>
      </c>
      <c r="N49" s="186" t="s">
        <v>24</v>
      </c>
      <c r="O49" s="171" t="s">
        <v>10</v>
      </c>
      <c r="P49" s="171" t="s">
        <v>9</v>
      </c>
      <c r="Q49" s="171" t="s">
        <v>14</v>
      </c>
      <c r="R49" s="172" t="s">
        <v>18</v>
      </c>
      <c r="S49" s="93" t="s">
        <v>26</v>
      </c>
      <c r="T49" s="117" t="s">
        <v>20</v>
      </c>
      <c r="U49" s="104">
        <f>Principal!S41*100</f>
        <v>86.83385579937304</v>
      </c>
      <c r="V49" s="104">
        <f>Principal!T41*100</f>
        <v>0.94043887147335914</v>
      </c>
      <c r="W49" s="104">
        <f>Principal!U41*100</f>
        <v>0.94043887147334804</v>
      </c>
      <c r="X49" s="104">
        <f>Principal!AC41*100</f>
        <v>83.204198950262423</v>
      </c>
      <c r="Y49" s="104">
        <f>Principal!AD41*100</f>
        <v>1.9745063734066481</v>
      </c>
      <c r="Z49" s="104">
        <f>Principal!AE41*100</f>
        <v>2.849287678080481</v>
      </c>
    </row>
    <row r="50" spans="6:26" x14ac:dyDescent="0.35">
      <c r="L50" s="93" t="s">
        <v>58</v>
      </c>
      <c r="M50" s="186"/>
      <c r="N50" s="186"/>
      <c r="O50" s="171"/>
      <c r="P50" s="171"/>
      <c r="Q50" s="171"/>
      <c r="R50" s="172"/>
      <c r="S50" s="93" t="s">
        <v>27</v>
      </c>
      <c r="T50" s="117" t="s">
        <v>21</v>
      </c>
      <c r="U50" s="104">
        <f>Principal!S42*100</f>
        <v>77.958236658932705</v>
      </c>
      <c r="V50" s="104">
        <f>Principal!T42*100</f>
        <v>12.993039443155451</v>
      </c>
      <c r="W50" s="104">
        <f>Principal!U42*100</f>
        <v>20.417633410672842</v>
      </c>
      <c r="X50" s="104">
        <f>Principal!AC42*100</f>
        <v>63.818827150799372</v>
      </c>
      <c r="Y50" s="104">
        <f>Principal!AD42*100</f>
        <v>21.632063322549257</v>
      </c>
      <c r="Z50" s="104">
        <f>Principal!AE42*100</f>
        <v>34.32170116531082</v>
      </c>
    </row>
    <row r="51" spans="6:26" x14ac:dyDescent="0.35">
      <c r="L51" s="93" t="s">
        <v>59</v>
      </c>
      <c r="M51" s="186"/>
      <c r="N51" s="186"/>
      <c r="O51" s="171"/>
      <c r="P51" s="171"/>
      <c r="Q51" s="171"/>
      <c r="R51" s="172"/>
      <c r="S51" s="93" t="s">
        <v>28</v>
      </c>
      <c r="T51" s="117" t="s">
        <v>22</v>
      </c>
      <c r="U51" s="104">
        <f>Principal!S43*100</f>
        <v>83.65384615384616</v>
      </c>
      <c r="V51" s="104">
        <f>Principal!T43*100</f>
        <v>0.7692307692307665</v>
      </c>
      <c r="W51" s="104">
        <f>Principal!U43*100</f>
        <v>0.67307692307692069</v>
      </c>
      <c r="X51" s="104">
        <f>Principal!AC43*100</f>
        <v>82.064608172831967</v>
      </c>
      <c r="Y51" s="104">
        <f>Principal!AD43*100</f>
        <v>0.87638846428207406</v>
      </c>
      <c r="Z51" s="104">
        <f>Principal!AE43*100</f>
        <v>1.1413431162743404</v>
      </c>
    </row>
    <row r="52" spans="6:26" s="60" customFormat="1" x14ac:dyDescent="0.35">
      <c r="L52" s="97"/>
      <c r="M52" s="186"/>
      <c r="N52" s="186"/>
      <c r="O52" s="186"/>
      <c r="P52" s="186"/>
      <c r="Q52" s="186"/>
      <c r="R52" s="186"/>
      <c r="S52" s="114"/>
      <c r="T52" s="114"/>
      <c r="U52" s="104"/>
      <c r="V52" s="104"/>
      <c r="W52" s="104"/>
      <c r="X52" s="104"/>
      <c r="Y52" s="104"/>
      <c r="Z52" s="104"/>
    </row>
    <row r="53" spans="6:26" x14ac:dyDescent="0.35">
      <c r="L53" s="63" t="s">
        <v>35</v>
      </c>
      <c r="M53" s="171" t="s">
        <v>36</v>
      </c>
      <c r="N53" s="171" t="s">
        <v>25</v>
      </c>
      <c r="O53" s="171" t="s">
        <v>10</v>
      </c>
      <c r="P53" s="171" t="s">
        <v>9</v>
      </c>
      <c r="Q53" s="171" t="s">
        <v>3</v>
      </c>
      <c r="R53" s="172" t="s">
        <v>2</v>
      </c>
      <c r="S53" s="93" t="s">
        <v>26</v>
      </c>
      <c r="T53" s="117">
        <v>5</v>
      </c>
      <c r="U53" s="104">
        <f>Principal!S45*100</f>
        <v>100.94043887147335</v>
      </c>
      <c r="V53" s="104">
        <f>Principal!T45*100</f>
        <v>0.94043887147337024</v>
      </c>
      <c r="W53" s="104">
        <f>Principal!U45*100</f>
        <v>0.94043887147334804</v>
      </c>
      <c r="X53" s="104">
        <f>Principal!AC45*100</f>
        <v>101.84120636507539</v>
      </c>
      <c r="Y53" s="104">
        <f>Principal!AD45*100</f>
        <v>1.0330750645672016</v>
      </c>
      <c r="Z53" s="104">
        <f>Principal!AE45*100</f>
        <v>1.2663500791468829</v>
      </c>
    </row>
    <row r="54" spans="6:26" x14ac:dyDescent="0.35">
      <c r="K54" s="156">
        <f>AVERAGE(U53:U55)</f>
        <v>91.084272056449819</v>
      </c>
      <c r="L54" s="93" t="s">
        <v>40</v>
      </c>
      <c r="M54" s="171"/>
      <c r="N54" s="171"/>
      <c r="O54" s="171"/>
      <c r="P54" s="171"/>
      <c r="Q54" s="171"/>
      <c r="R54" s="172"/>
      <c r="S54" s="93" t="s">
        <v>27</v>
      </c>
      <c r="T54" s="117">
        <v>10</v>
      </c>
      <c r="U54" s="104">
        <f>Principal!S46*100</f>
        <v>75.870069605568432</v>
      </c>
      <c r="V54" s="104">
        <f>Principal!T46*100</f>
        <v>1.1600928074245953</v>
      </c>
      <c r="W54" s="104">
        <f>Principal!U46*100</f>
        <v>1.2761020881670526</v>
      </c>
      <c r="X54" s="104">
        <f>Principal!AC46*100</f>
        <v>60.043345792631207</v>
      </c>
      <c r="Y54" s="104">
        <f>Principal!AD46*100</f>
        <v>2.1327386374344282</v>
      </c>
      <c r="Z54" s="104">
        <f>Principal!AE46*100</f>
        <v>2.3149166064641902</v>
      </c>
    </row>
    <row r="55" spans="6:26" x14ac:dyDescent="0.35">
      <c r="K55" s="156">
        <f>AVERAGE(X53:X55)</f>
        <v>85.622749085348502</v>
      </c>
      <c r="L55" s="63" t="s">
        <v>41</v>
      </c>
      <c r="M55" s="171"/>
      <c r="N55" s="171"/>
      <c r="O55" s="171"/>
      <c r="P55" s="171"/>
      <c r="Q55" s="171"/>
      <c r="R55" s="172"/>
      <c r="S55" s="93" t="s">
        <v>28</v>
      </c>
      <c r="T55" s="117">
        <v>20</v>
      </c>
      <c r="U55" s="104">
        <f>Principal!S47*100</f>
        <v>96.442307692307679</v>
      </c>
      <c r="V55" s="104">
        <f>Principal!T47*100</f>
        <v>0.67307692307693179</v>
      </c>
      <c r="W55" s="104">
        <f>Principal!U47*100</f>
        <v>1.0576923076923039</v>
      </c>
      <c r="X55" s="104">
        <f>Principal!AC47*100</f>
        <v>94.983695098338927</v>
      </c>
      <c r="Y55" s="104">
        <f>Principal!AD47*100</f>
        <v>1.2942015693467979</v>
      </c>
      <c r="Z55" s="104">
        <f>Principal!AE47*100</f>
        <v>1.7094670335269457</v>
      </c>
    </row>
    <row r="56" spans="6:26" s="60" customFormat="1" x14ac:dyDescent="0.35">
      <c r="L56" s="97"/>
      <c r="M56" s="186"/>
      <c r="N56" s="186"/>
      <c r="O56" s="186"/>
      <c r="P56" s="186"/>
      <c r="Q56" s="186"/>
      <c r="R56" s="186"/>
      <c r="S56" s="114"/>
      <c r="T56" s="114"/>
      <c r="U56" s="104"/>
      <c r="V56" s="104"/>
      <c r="W56" s="104"/>
      <c r="X56" s="104"/>
      <c r="Y56" s="104"/>
      <c r="Z56" s="104"/>
    </row>
    <row r="57" spans="6:26" x14ac:dyDescent="0.35">
      <c r="L57" s="93" t="s">
        <v>50</v>
      </c>
      <c r="M57" s="171" t="s">
        <v>36</v>
      </c>
      <c r="N57" s="171" t="s">
        <v>25</v>
      </c>
      <c r="O57" s="171" t="s">
        <v>10</v>
      </c>
      <c r="P57" s="171" t="s">
        <v>9</v>
      </c>
      <c r="Q57" s="171" t="s">
        <v>6</v>
      </c>
      <c r="R57" s="172" t="s">
        <v>8</v>
      </c>
      <c r="S57" s="93" t="s">
        <v>26</v>
      </c>
      <c r="T57" s="117">
        <v>5</v>
      </c>
      <c r="U57" s="104">
        <f>Principal!S49*100</f>
        <v>96.551724137931046</v>
      </c>
      <c r="V57" s="104">
        <f>Principal!T49*100</f>
        <v>6.2695924764890165</v>
      </c>
      <c r="W57" s="104">
        <f>Principal!U49*100</f>
        <v>11.598746081504718</v>
      </c>
      <c r="X57" s="104">
        <f>Principal!AC49*100</f>
        <v>94.717987169874192</v>
      </c>
      <c r="Y57" s="104">
        <f>Principal!AD49*100</f>
        <v>9.8558693659918433</v>
      </c>
      <c r="Z57" s="104">
        <f>Principal!AE49*100</f>
        <v>18.537032408564535</v>
      </c>
    </row>
    <row r="58" spans="6:26" x14ac:dyDescent="0.35">
      <c r="K58" s="156">
        <f>AVERAGE(U57:U59)</f>
        <v>74.3829532003586</v>
      </c>
      <c r="L58" s="93" t="s">
        <v>51</v>
      </c>
      <c r="M58" s="171"/>
      <c r="N58" s="171"/>
      <c r="O58" s="171"/>
      <c r="P58" s="171"/>
      <c r="Q58" s="171"/>
      <c r="R58" s="172"/>
      <c r="S58" s="93" t="s">
        <v>27</v>
      </c>
      <c r="T58" s="117">
        <v>10</v>
      </c>
      <c r="U58" s="104">
        <f>Principal!S50*100</f>
        <v>93.039443155452432</v>
      </c>
      <c r="V58" s="104">
        <f>Principal!T50*100</f>
        <v>2.784222737819031</v>
      </c>
      <c r="W58" s="104">
        <f>Principal!U50*100</f>
        <v>2.4361948955916479</v>
      </c>
      <c r="X58" s="104">
        <f>Principal!AC50*100</f>
        <v>88.40971197034898</v>
      </c>
      <c r="Y58" s="104">
        <f>Principal!AD50*100</f>
        <v>4.6361152118604032</v>
      </c>
      <c r="Z58" s="104">
        <f>Principal!AE50*100</f>
        <v>3.4299714169048756</v>
      </c>
    </row>
    <row r="59" spans="6:26" x14ac:dyDescent="0.35">
      <c r="K59" s="156">
        <f>AVERAGE(X57:X59)</f>
        <v>62.440372012059179</v>
      </c>
      <c r="L59" s="63" t="s">
        <v>52</v>
      </c>
      <c r="M59" s="171"/>
      <c r="N59" s="171"/>
      <c r="O59" s="171"/>
      <c r="P59" s="171"/>
      <c r="Q59" s="171"/>
      <c r="R59" s="172"/>
      <c r="S59" s="93" t="s">
        <v>28</v>
      </c>
      <c r="T59" s="117">
        <v>20</v>
      </c>
      <c r="U59" s="104">
        <f>Principal!S51*100</f>
        <v>33.557692307692307</v>
      </c>
      <c r="V59" s="104">
        <f>Principal!T51*100</f>
        <v>10.480769230769232</v>
      </c>
      <c r="W59" s="104">
        <f>Principal!U51*100</f>
        <v>14.615384615384619</v>
      </c>
      <c r="X59" s="104">
        <f>Principal!AC51*100</f>
        <v>4.1934168959543472</v>
      </c>
      <c r="Y59" s="104">
        <f>Principal!AD51*100</f>
        <v>17.099765617038603</v>
      </c>
      <c r="Z59" s="104">
        <f>Principal!AE51*100</f>
        <v>23.384795679201041</v>
      </c>
    </row>
    <row r="60" spans="6:26" s="60" customFormat="1" x14ac:dyDescent="0.35">
      <c r="L60" s="97"/>
      <c r="M60" s="186"/>
      <c r="N60" s="186"/>
      <c r="O60" s="186"/>
      <c r="P60" s="186"/>
      <c r="Q60" s="186"/>
      <c r="R60" s="186"/>
      <c r="S60" s="114"/>
      <c r="T60" s="114"/>
      <c r="U60" s="104"/>
      <c r="V60" s="104"/>
      <c r="W60" s="104"/>
      <c r="X60" s="104"/>
      <c r="Y60" s="104"/>
      <c r="Z60" s="104"/>
    </row>
    <row r="61" spans="6:26" x14ac:dyDescent="0.35">
      <c r="K61" s="156">
        <f>AVERAGE(U61:U63)</f>
        <v>96.208313681411525</v>
      </c>
      <c r="L61" s="63" t="s">
        <v>63</v>
      </c>
      <c r="M61" s="171" t="s">
        <v>36</v>
      </c>
      <c r="N61" s="171" t="s">
        <v>25</v>
      </c>
      <c r="O61" s="171" t="s">
        <v>10</v>
      </c>
      <c r="P61" s="171" t="s">
        <v>9</v>
      </c>
      <c r="Q61" s="171" t="s">
        <v>15</v>
      </c>
      <c r="R61" s="172" t="s">
        <v>18</v>
      </c>
      <c r="S61" s="93" t="s">
        <v>26</v>
      </c>
      <c r="T61" s="117">
        <v>5</v>
      </c>
      <c r="U61" s="104">
        <f>Principal!S53*100</f>
        <v>98.74608150470219</v>
      </c>
      <c r="V61" s="104">
        <f>Principal!T53*100</f>
        <v>2.1943573667711602</v>
      </c>
      <c r="W61" s="104">
        <f>Principal!U53*100</f>
        <v>2.5078369905956133</v>
      </c>
      <c r="X61" s="104">
        <f>Principal!AC53*100</f>
        <v>97.358993584937096</v>
      </c>
      <c r="Y61" s="104">
        <f>Principal!AD53*100</f>
        <v>3.3908189619261897</v>
      </c>
      <c r="Z61" s="104">
        <f>Principal!AE53*100</f>
        <v>4.2072815129550856</v>
      </c>
    </row>
    <row r="62" spans="6:26" x14ac:dyDescent="0.35">
      <c r="K62" s="156">
        <f>AVERAGE(X61:X63)</f>
        <v>93.561793580609901</v>
      </c>
      <c r="L62" s="93" t="s">
        <v>64</v>
      </c>
      <c r="M62" s="171"/>
      <c r="N62" s="171"/>
      <c r="O62" s="171"/>
      <c r="P62" s="171"/>
      <c r="Q62" s="171"/>
      <c r="R62" s="172"/>
      <c r="S62" s="93" t="s">
        <v>27</v>
      </c>
      <c r="T62" s="117">
        <v>10</v>
      </c>
      <c r="U62" s="104">
        <f>Principal!S54*100</f>
        <v>95.359628770301612</v>
      </c>
      <c r="V62" s="104">
        <f>Principal!T54*100</f>
        <v>3.2482598607888713</v>
      </c>
      <c r="W62" s="104">
        <f>Principal!U54*100</f>
        <v>6.1484918793503374</v>
      </c>
      <c r="X62" s="104">
        <f>Principal!AC54*100</f>
        <v>92.370512297012908</v>
      </c>
      <c r="Y62" s="104">
        <f>Principal!AD54*100</f>
        <v>5.2925841002607115</v>
      </c>
      <c r="Z62" s="104">
        <f>Principal!AE54*100</f>
        <v>10.377862235763423</v>
      </c>
    </row>
    <row r="63" spans="6:26" ht="15.5" x14ac:dyDescent="0.4">
      <c r="F63" s="107" t="s">
        <v>203</v>
      </c>
      <c r="L63" s="63" t="s">
        <v>65</v>
      </c>
      <c r="M63" s="171"/>
      <c r="N63" s="171"/>
      <c r="O63" s="171"/>
      <c r="P63" s="171"/>
      <c r="Q63" s="171"/>
      <c r="R63" s="172"/>
      <c r="S63" s="93" t="s">
        <v>28</v>
      </c>
      <c r="T63" s="117">
        <v>20</v>
      </c>
      <c r="U63" s="104">
        <f>Principal!S55*100</f>
        <v>94.519230769230774</v>
      </c>
      <c r="V63" s="104">
        <f>Principal!T55*100</f>
        <v>0.28846153846153744</v>
      </c>
      <c r="W63" s="104">
        <f>Principal!U55*100</f>
        <v>0.28846153846153744</v>
      </c>
      <c r="X63" s="104">
        <f>Principal!AC55*100</f>
        <v>90.955874859879742</v>
      </c>
      <c r="Y63" s="104">
        <f>Principal!AD55*100</f>
        <v>0.52990930398452152</v>
      </c>
      <c r="Z63" s="104">
        <f>Principal!AE55*100</f>
        <v>0.36431264648933981</v>
      </c>
    </row>
    <row r="64" spans="6:26" s="60" customFormat="1" x14ac:dyDescent="0.35">
      <c r="K64" s="167">
        <f>AVERAGE(U61,X61)</f>
        <v>98.052537544819643</v>
      </c>
      <c r="L64" s="97"/>
      <c r="M64" s="186"/>
      <c r="N64" s="186"/>
      <c r="O64" s="186"/>
      <c r="P64" s="186"/>
      <c r="Q64" s="186"/>
      <c r="R64" s="186"/>
      <c r="S64" s="114"/>
      <c r="T64" s="114"/>
      <c r="U64" s="104"/>
      <c r="V64" s="104"/>
      <c r="W64" s="104"/>
      <c r="X64" s="104"/>
      <c r="Y64" s="104"/>
      <c r="Z64" s="104"/>
    </row>
    <row r="65" spans="1:26" x14ac:dyDescent="0.35">
      <c r="K65" s="167">
        <f>AVERAGE(U62,X62)</f>
        <v>93.86507053365726</v>
      </c>
      <c r="L65" s="97" t="s">
        <v>178</v>
      </c>
      <c r="M65" s="187" t="s">
        <v>23</v>
      </c>
      <c r="N65" s="187"/>
      <c r="O65" s="95"/>
      <c r="P65" s="173" t="s">
        <v>19</v>
      </c>
      <c r="Q65" s="187" t="s">
        <v>23</v>
      </c>
      <c r="R65" s="187"/>
      <c r="S65" s="95" t="s">
        <v>26</v>
      </c>
      <c r="T65" s="118" t="s">
        <v>20</v>
      </c>
      <c r="U65" s="105" t="e">
        <f>Principal!S57*100</f>
        <v>#DIV/0!</v>
      </c>
      <c r="V65" s="105" t="e">
        <f>Principal!T57*100</f>
        <v>#DIV/0!</v>
      </c>
      <c r="W65" s="105" t="e">
        <f>Principal!U57*100</f>
        <v>#DIV/0!</v>
      </c>
      <c r="X65" s="105" t="e">
        <f>Principal!AC57*100</f>
        <v>#DIV/0!</v>
      </c>
      <c r="Y65" s="105" t="e">
        <f>Principal!AD57*100</f>
        <v>#DIV/0!</v>
      </c>
      <c r="Z65" s="105" t="e">
        <f>Principal!AE57*100</f>
        <v>#DIV/0!</v>
      </c>
    </row>
    <row r="66" spans="1:26" x14ac:dyDescent="0.35">
      <c r="K66" s="167">
        <f>AVERAGE(U63,X63)</f>
        <v>92.737552814555258</v>
      </c>
      <c r="L66" s="97" t="s">
        <v>179</v>
      </c>
      <c r="M66" s="187"/>
      <c r="N66" s="187"/>
      <c r="O66" s="95"/>
      <c r="P66" s="173"/>
      <c r="Q66" s="187"/>
      <c r="R66" s="187"/>
      <c r="S66" s="95" t="s">
        <v>27</v>
      </c>
      <c r="T66" s="118" t="s">
        <v>21</v>
      </c>
      <c r="U66" s="105" t="e">
        <f>Principal!S58*100</f>
        <v>#DIV/0!</v>
      </c>
      <c r="V66" s="105" t="e">
        <f>Principal!T58*100</f>
        <v>#DIV/0!</v>
      </c>
      <c r="W66" s="105" t="e">
        <f>Principal!U58*100</f>
        <v>#DIV/0!</v>
      </c>
      <c r="X66" s="105" t="e">
        <f>Principal!AC58*100</f>
        <v>#DIV/0!</v>
      </c>
      <c r="Y66" s="105" t="e">
        <f>Principal!AD58*100</f>
        <v>#DIV/0!</v>
      </c>
      <c r="Z66" s="105" t="e">
        <f>Principal!AE58*100</f>
        <v>#DIV/0!</v>
      </c>
    </row>
    <row r="67" spans="1:26" x14ac:dyDescent="0.35">
      <c r="L67" s="97" t="s">
        <v>180</v>
      </c>
      <c r="M67" s="187"/>
      <c r="N67" s="187"/>
      <c r="O67" s="95"/>
      <c r="P67" s="173"/>
      <c r="Q67" s="187"/>
      <c r="R67" s="187"/>
      <c r="S67" s="95" t="s">
        <v>28</v>
      </c>
      <c r="T67" s="118" t="s">
        <v>22</v>
      </c>
      <c r="U67" s="105" t="e">
        <f>Principal!S59*100</f>
        <v>#DIV/0!</v>
      </c>
      <c r="V67" s="105" t="e">
        <f>Principal!T59*100</f>
        <v>#DIV/0!</v>
      </c>
      <c r="W67" s="105" t="e">
        <f>Principal!U59*100</f>
        <v>#DIV/0!</v>
      </c>
      <c r="X67" s="105" t="e">
        <f>Principal!AC59*100</f>
        <v>#DIV/0!</v>
      </c>
      <c r="Y67" s="105" t="e">
        <f>Principal!AD59*100</f>
        <v>#DIV/0!</v>
      </c>
      <c r="Z67" s="105" t="e">
        <f>Principal!AE59*100</f>
        <v>#DIV/0!</v>
      </c>
    </row>
    <row r="68" spans="1:26" s="60" customFormat="1" x14ac:dyDescent="0.35">
      <c r="L68" s="97"/>
      <c r="M68" s="186"/>
      <c r="N68" s="186"/>
      <c r="O68" s="186"/>
      <c r="P68" s="186"/>
      <c r="Q68" s="186"/>
      <c r="R68" s="186"/>
      <c r="S68" s="114"/>
      <c r="T68" s="114"/>
      <c r="U68" s="104"/>
      <c r="V68" s="104"/>
      <c r="W68" s="104"/>
      <c r="X68" s="104"/>
      <c r="Y68" s="104"/>
      <c r="Z68" s="104"/>
    </row>
    <row r="69" spans="1:26" ht="15.5" x14ac:dyDescent="0.4">
      <c r="A69" s="120" t="s">
        <v>204</v>
      </c>
      <c r="L69" s="97" t="s">
        <v>178</v>
      </c>
      <c r="M69" s="187" t="s">
        <v>23</v>
      </c>
      <c r="N69" s="187"/>
      <c r="O69" s="95"/>
      <c r="P69" s="173" t="s">
        <v>19</v>
      </c>
      <c r="Q69" s="187" t="s">
        <v>23</v>
      </c>
      <c r="R69" s="187"/>
      <c r="S69" s="95" t="s">
        <v>26</v>
      </c>
      <c r="T69" s="118" t="s">
        <v>20</v>
      </c>
      <c r="U69" s="105" t="e">
        <f>U65</f>
        <v>#DIV/0!</v>
      </c>
      <c r="V69" s="105" t="e">
        <f t="shared" ref="V69:Z69" si="0">V65</f>
        <v>#DIV/0!</v>
      </c>
      <c r="W69" s="105" t="e">
        <f t="shared" si="0"/>
        <v>#DIV/0!</v>
      </c>
      <c r="X69" s="105" t="e">
        <f t="shared" si="0"/>
        <v>#DIV/0!</v>
      </c>
      <c r="Y69" s="105" t="e">
        <f t="shared" si="0"/>
        <v>#DIV/0!</v>
      </c>
      <c r="Z69" s="105" t="e">
        <f t="shared" si="0"/>
        <v>#DIV/0!</v>
      </c>
    </row>
    <row r="70" spans="1:26" x14ac:dyDescent="0.35">
      <c r="L70" s="97" t="s">
        <v>179</v>
      </c>
      <c r="M70" s="187"/>
      <c r="N70" s="187"/>
      <c r="O70" s="95"/>
      <c r="P70" s="173"/>
      <c r="Q70" s="187"/>
      <c r="R70" s="187"/>
      <c r="S70" s="95" t="s">
        <v>27</v>
      </c>
      <c r="T70" s="118" t="s">
        <v>21</v>
      </c>
      <c r="U70" s="105" t="e">
        <f>U66</f>
        <v>#DIV/0!</v>
      </c>
      <c r="V70" s="105" t="e">
        <f t="shared" ref="V70:Z70" si="1">V66</f>
        <v>#DIV/0!</v>
      </c>
      <c r="W70" s="105" t="e">
        <f t="shared" si="1"/>
        <v>#DIV/0!</v>
      </c>
      <c r="X70" s="105" t="e">
        <f t="shared" si="1"/>
        <v>#DIV/0!</v>
      </c>
      <c r="Y70" s="105" t="e">
        <f t="shared" si="1"/>
        <v>#DIV/0!</v>
      </c>
      <c r="Z70" s="105" t="e">
        <f t="shared" si="1"/>
        <v>#DIV/0!</v>
      </c>
    </row>
    <row r="71" spans="1:26" x14ac:dyDescent="0.35">
      <c r="L71" s="97" t="s">
        <v>180</v>
      </c>
      <c r="M71" s="187"/>
      <c r="N71" s="187"/>
      <c r="O71" s="95"/>
      <c r="P71" s="173"/>
      <c r="Q71" s="187"/>
      <c r="R71" s="187"/>
      <c r="S71" s="95" t="s">
        <v>28</v>
      </c>
      <c r="T71" s="118" t="s">
        <v>22</v>
      </c>
      <c r="U71" s="105" t="e">
        <f>U67</f>
        <v>#DIV/0!</v>
      </c>
      <c r="V71" s="105" t="e">
        <f t="shared" ref="V71:Y71" si="2">V67</f>
        <v>#DIV/0!</v>
      </c>
      <c r="W71" s="105" t="e">
        <f t="shared" si="2"/>
        <v>#DIV/0!</v>
      </c>
      <c r="X71" s="105" t="e">
        <f t="shared" si="2"/>
        <v>#DIV/0!</v>
      </c>
      <c r="Y71" s="105" t="e">
        <f t="shared" si="2"/>
        <v>#DIV/0!</v>
      </c>
      <c r="Z71" s="105" t="e">
        <f>Z67</f>
        <v>#DIV/0!</v>
      </c>
    </row>
    <row r="72" spans="1:26" s="60" customFormat="1" x14ac:dyDescent="0.35">
      <c r="L72" s="97"/>
      <c r="M72" s="186"/>
      <c r="N72" s="186"/>
      <c r="O72" s="186"/>
      <c r="P72" s="186"/>
      <c r="Q72" s="186"/>
      <c r="R72" s="186"/>
      <c r="S72" s="114"/>
      <c r="T72" s="114"/>
      <c r="U72" s="104"/>
      <c r="V72" s="104"/>
      <c r="W72" s="104"/>
      <c r="X72" s="104"/>
      <c r="Y72" s="104"/>
      <c r="Z72" s="104"/>
    </row>
    <row r="73" spans="1:26" x14ac:dyDescent="0.35">
      <c r="L73" s="97" t="s">
        <v>178</v>
      </c>
      <c r="M73" s="187" t="s">
        <v>23</v>
      </c>
      <c r="N73" s="187"/>
      <c r="O73" s="95"/>
      <c r="P73" s="173" t="s">
        <v>19</v>
      </c>
      <c r="Q73" s="187" t="s">
        <v>23</v>
      </c>
      <c r="R73" s="187"/>
      <c r="S73" s="95" t="s">
        <v>26</v>
      </c>
      <c r="T73" s="118" t="s">
        <v>20</v>
      </c>
      <c r="U73" s="105" t="e">
        <f>U65</f>
        <v>#DIV/0!</v>
      </c>
      <c r="V73" s="105" t="e">
        <f t="shared" ref="V73:Z73" si="3">V65</f>
        <v>#DIV/0!</v>
      </c>
      <c r="W73" s="105" t="e">
        <f t="shared" si="3"/>
        <v>#DIV/0!</v>
      </c>
      <c r="X73" s="105" t="e">
        <f t="shared" si="3"/>
        <v>#DIV/0!</v>
      </c>
      <c r="Y73" s="105" t="e">
        <f t="shared" si="3"/>
        <v>#DIV/0!</v>
      </c>
      <c r="Z73" s="105" t="e">
        <f t="shared" si="3"/>
        <v>#DIV/0!</v>
      </c>
    </row>
    <row r="74" spans="1:26" x14ac:dyDescent="0.35">
      <c r="L74" s="97" t="s">
        <v>179</v>
      </c>
      <c r="M74" s="187"/>
      <c r="N74" s="187"/>
      <c r="O74" s="95"/>
      <c r="P74" s="173"/>
      <c r="Q74" s="187"/>
      <c r="R74" s="187"/>
      <c r="S74" s="95" t="s">
        <v>27</v>
      </c>
      <c r="T74" s="118" t="s">
        <v>21</v>
      </c>
      <c r="U74" s="105" t="e">
        <f t="shared" ref="U74:Z75" si="4">U66</f>
        <v>#DIV/0!</v>
      </c>
      <c r="V74" s="105" t="e">
        <f t="shared" si="4"/>
        <v>#DIV/0!</v>
      </c>
      <c r="W74" s="105" t="e">
        <f t="shared" si="4"/>
        <v>#DIV/0!</v>
      </c>
      <c r="X74" s="105" t="e">
        <f t="shared" si="4"/>
        <v>#DIV/0!</v>
      </c>
      <c r="Y74" s="105" t="e">
        <f t="shared" si="4"/>
        <v>#DIV/0!</v>
      </c>
      <c r="Z74" s="105" t="e">
        <f t="shared" si="4"/>
        <v>#DIV/0!</v>
      </c>
    </row>
    <row r="75" spans="1:26" x14ac:dyDescent="0.35">
      <c r="L75" s="97" t="s">
        <v>180</v>
      </c>
      <c r="M75" s="187"/>
      <c r="N75" s="187"/>
      <c r="O75" s="95"/>
      <c r="P75" s="173"/>
      <c r="Q75" s="187"/>
      <c r="R75" s="187"/>
      <c r="S75" s="95" t="s">
        <v>28</v>
      </c>
      <c r="T75" s="118" t="s">
        <v>22</v>
      </c>
      <c r="U75" s="105" t="e">
        <f t="shared" si="4"/>
        <v>#DIV/0!</v>
      </c>
      <c r="V75" s="105" t="e">
        <f t="shared" si="4"/>
        <v>#DIV/0!</v>
      </c>
      <c r="W75" s="105" t="e">
        <f t="shared" si="4"/>
        <v>#DIV/0!</v>
      </c>
      <c r="X75" s="105" t="e">
        <f t="shared" si="4"/>
        <v>#DIV/0!</v>
      </c>
      <c r="Y75" s="105" t="e">
        <f t="shared" si="4"/>
        <v>#DIV/0!</v>
      </c>
      <c r="Z75" s="105" t="e">
        <f t="shared" si="4"/>
        <v>#DIV/0!</v>
      </c>
    </row>
    <row r="76" spans="1:26" s="60" customFormat="1" x14ac:dyDescent="0.35">
      <c r="L76" s="97"/>
      <c r="M76" s="186"/>
      <c r="N76" s="186"/>
      <c r="O76" s="186"/>
      <c r="P76" s="186"/>
      <c r="Q76" s="186"/>
      <c r="R76" s="186"/>
      <c r="S76" s="114"/>
      <c r="T76" s="114"/>
      <c r="U76" s="104"/>
      <c r="V76" s="104"/>
      <c r="W76" s="104"/>
      <c r="X76" s="104"/>
      <c r="Y76" s="104"/>
      <c r="Z76" s="104"/>
    </row>
    <row r="77" spans="1:26" x14ac:dyDescent="0.35">
      <c r="L77" s="63" t="s">
        <v>111</v>
      </c>
      <c r="M77" s="171" t="s">
        <v>23</v>
      </c>
      <c r="N77" s="171"/>
      <c r="O77" s="171" t="s">
        <v>11</v>
      </c>
      <c r="P77" s="171" t="s">
        <v>19</v>
      </c>
      <c r="Q77" s="171" t="s">
        <v>4</v>
      </c>
      <c r="R77" s="172" t="s">
        <v>2</v>
      </c>
      <c r="S77" s="93" t="s">
        <v>26</v>
      </c>
      <c r="T77" s="117" t="s">
        <v>20</v>
      </c>
      <c r="U77" s="104" t="e">
        <f>Principal!S61*100</f>
        <v>#DIV/0!</v>
      </c>
      <c r="V77" s="104" t="e">
        <f>Principal!T61*100</f>
        <v>#DIV/0!</v>
      </c>
      <c r="W77" s="104" t="e">
        <f>Principal!U61*100</f>
        <v>#DIV/0!</v>
      </c>
      <c r="X77" s="104" t="e">
        <f>Principal!AC61*100</f>
        <v>#DIV/0!</v>
      </c>
      <c r="Y77" s="104" t="e">
        <f>Principal!AD61*100</f>
        <v>#DIV/0!</v>
      </c>
      <c r="Z77" s="104" t="e">
        <f>Principal!AE61*100</f>
        <v>#DIV/0!</v>
      </c>
    </row>
    <row r="78" spans="1:26" x14ac:dyDescent="0.35">
      <c r="L78" s="93" t="s">
        <v>112</v>
      </c>
      <c r="M78" s="171"/>
      <c r="N78" s="171"/>
      <c r="O78" s="171"/>
      <c r="P78" s="171"/>
      <c r="Q78" s="171"/>
      <c r="R78" s="172"/>
      <c r="S78" s="93" t="s">
        <v>27</v>
      </c>
      <c r="T78" s="117" t="s">
        <v>21</v>
      </c>
      <c r="U78" s="104" t="e">
        <f>Principal!S62*100</f>
        <v>#DIV/0!</v>
      </c>
      <c r="V78" s="104" t="e">
        <f>Principal!T62*100</f>
        <v>#DIV/0!</v>
      </c>
      <c r="W78" s="104" t="e">
        <f>Principal!U62*100</f>
        <v>#DIV/0!</v>
      </c>
      <c r="X78" s="104" t="e">
        <f>Principal!AC62*100</f>
        <v>#DIV/0!</v>
      </c>
      <c r="Y78" s="104" t="e">
        <f>Principal!AD62*100</f>
        <v>#DIV/0!</v>
      </c>
      <c r="Z78" s="104" t="e">
        <f>Principal!AE62*100</f>
        <v>#DIV/0!</v>
      </c>
    </row>
    <row r="79" spans="1:26" x14ac:dyDescent="0.35">
      <c r="L79" s="93" t="s">
        <v>113</v>
      </c>
      <c r="M79" s="171"/>
      <c r="N79" s="171"/>
      <c r="O79" s="171"/>
      <c r="P79" s="171"/>
      <c r="Q79" s="171"/>
      <c r="R79" s="172"/>
      <c r="S79" s="93" t="s">
        <v>28</v>
      </c>
      <c r="T79" s="117" t="s">
        <v>22</v>
      </c>
      <c r="U79" s="104" t="e">
        <f>Principal!S63*100</f>
        <v>#DIV/0!</v>
      </c>
      <c r="V79" s="104" t="e">
        <f>Principal!T63*100</f>
        <v>#DIV/0!</v>
      </c>
      <c r="W79" s="104" t="e">
        <f>Principal!U63*100</f>
        <v>#DIV/0!</v>
      </c>
      <c r="X79" s="104" t="e">
        <f>Principal!AC63*100</f>
        <v>#DIV/0!</v>
      </c>
      <c r="Y79" s="104" t="e">
        <f>Principal!AD63*100</f>
        <v>#DIV/0!</v>
      </c>
      <c r="Z79" s="104" t="e">
        <f>Principal!AE63*100</f>
        <v>#DIV/0!</v>
      </c>
    </row>
    <row r="80" spans="1:26" s="60" customFormat="1" x14ac:dyDescent="0.35">
      <c r="L80" s="97"/>
      <c r="M80" s="186"/>
      <c r="N80" s="186"/>
      <c r="O80" s="186"/>
      <c r="P80" s="186"/>
      <c r="Q80" s="186"/>
      <c r="R80" s="186"/>
      <c r="S80" s="114"/>
      <c r="T80" s="114"/>
      <c r="U80" s="104"/>
      <c r="V80" s="104"/>
      <c r="W80" s="104"/>
      <c r="X80" s="104"/>
      <c r="Y80" s="104"/>
      <c r="Z80" s="104"/>
    </row>
    <row r="81" spans="1:26" ht="14.25" customHeight="1" x14ac:dyDescent="0.35">
      <c r="L81" s="53" t="s">
        <v>123</v>
      </c>
      <c r="M81" s="171" t="s">
        <v>23</v>
      </c>
      <c r="N81" s="171"/>
      <c r="O81" s="171" t="s">
        <v>11</v>
      </c>
      <c r="P81" s="171" t="s">
        <v>19</v>
      </c>
      <c r="Q81" s="171" t="s">
        <v>12</v>
      </c>
      <c r="R81" s="172" t="s">
        <v>8</v>
      </c>
      <c r="S81" s="93" t="s">
        <v>26</v>
      </c>
      <c r="T81" s="117" t="s">
        <v>20</v>
      </c>
      <c r="U81" s="104" t="e">
        <f>Principal!S65*100</f>
        <v>#DIV/0!</v>
      </c>
      <c r="V81" s="104" t="e">
        <f>Principal!T65*100</f>
        <v>#DIV/0!</v>
      </c>
      <c r="W81" s="104" t="e">
        <f>Principal!U65*100</f>
        <v>#DIV/0!</v>
      </c>
      <c r="X81" s="104" t="e">
        <f>Principal!AC65*100</f>
        <v>#DIV/0!</v>
      </c>
      <c r="Y81" s="104" t="e">
        <f>Principal!AD65*100</f>
        <v>#DIV/0!</v>
      </c>
      <c r="Z81" s="104" t="e">
        <f>Principal!AE65*100</f>
        <v>#DIV/0!</v>
      </c>
    </row>
    <row r="82" spans="1:26" x14ac:dyDescent="0.35">
      <c r="L82" s="93" t="s">
        <v>124</v>
      </c>
      <c r="M82" s="171"/>
      <c r="N82" s="171"/>
      <c r="O82" s="171"/>
      <c r="P82" s="171"/>
      <c r="Q82" s="171"/>
      <c r="R82" s="172"/>
      <c r="S82" s="93" t="s">
        <v>27</v>
      </c>
      <c r="T82" s="117" t="s">
        <v>21</v>
      </c>
      <c r="U82" s="104" t="e">
        <f>Principal!S66*100</f>
        <v>#DIV/0!</v>
      </c>
      <c r="V82" s="104" t="e">
        <f>Principal!T66*100</f>
        <v>#DIV/0!</v>
      </c>
      <c r="W82" s="104" t="e">
        <f>Principal!U66*100</f>
        <v>#DIV/0!</v>
      </c>
      <c r="X82" s="104" t="e">
        <f>Principal!AC66*100</f>
        <v>#DIV/0!</v>
      </c>
      <c r="Y82" s="104" t="e">
        <f>Principal!AD66*100</f>
        <v>#DIV/0!</v>
      </c>
      <c r="Z82" s="104" t="e">
        <f>Principal!AE66*100</f>
        <v>#DIV/0!</v>
      </c>
    </row>
    <row r="83" spans="1:26" x14ac:dyDescent="0.35">
      <c r="L83" s="93" t="s">
        <v>125</v>
      </c>
      <c r="M83" s="171"/>
      <c r="N83" s="171"/>
      <c r="O83" s="171"/>
      <c r="P83" s="171"/>
      <c r="Q83" s="171"/>
      <c r="R83" s="172"/>
      <c r="S83" s="93" t="s">
        <v>28</v>
      </c>
      <c r="T83" s="117" t="s">
        <v>22</v>
      </c>
      <c r="U83" s="104" t="e">
        <f>Principal!S67*100</f>
        <v>#DIV/0!</v>
      </c>
      <c r="V83" s="104" t="e">
        <f>Principal!T67*100</f>
        <v>#DIV/0!</v>
      </c>
      <c r="W83" s="104" t="e">
        <f>Principal!U67*100</f>
        <v>#DIV/0!</v>
      </c>
      <c r="X83" s="104" t="e">
        <f>Principal!AC67*100</f>
        <v>#DIV/0!</v>
      </c>
      <c r="Y83" s="104" t="e">
        <f>Principal!AD67*100</f>
        <v>#DIV/0!</v>
      </c>
      <c r="Z83" s="104" t="e">
        <f>Principal!AE67*100</f>
        <v>#DIV/0!</v>
      </c>
    </row>
    <row r="84" spans="1:26" s="60" customFormat="1" x14ac:dyDescent="0.35">
      <c r="L84" s="97"/>
      <c r="M84" s="186"/>
      <c r="N84" s="186"/>
      <c r="O84" s="186"/>
      <c r="P84" s="186"/>
      <c r="Q84" s="186"/>
      <c r="R84" s="186"/>
      <c r="S84" s="114"/>
      <c r="T84" s="114"/>
      <c r="U84" s="104"/>
      <c r="V84" s="104"/>
      <c r="W84" s="104"/>
      <c r="X84" s="104"/>
      <c r="Y84" s="104"/>
      <c r="Z84" s="104"/>
    </row>
    <row r="85" spans="1:26" ht="14.25" customHeight="1" x14ac:dyDescent="0.35">
      <c r="L85" s="65" t="s">
        <v>135</v>
      </c>
      <c r="M85" s="171" t="s">
        <v>23</v>
      </c>
      <c r="N85" s="171"/>
      <c r="O85" s="171" t="s">
        <v>11</v>
      </c>
      <c r="P85" s="171" t="s">
        <v>19</v>
      </c>
      <c r="Q85" s="171" t="s">
        <v>16</v>
      </c>
      <c r="R85" s="172" t="s">
        <v>18</v>
      </c>
      <c r="S85" s="93" t="s">
        <v>26</v>
      </c>
      <c r="T85" s="117" t="s">
        <v>20</v>
      </c>
      <c r="U85" s="104" t="e">
        <f>Principal!S69*100</f>
        <v>#DIV/0!</v>
      </c>
      <c r="V85" s="104" t="e">
        <f>Principal!T69*100</f>
        <v>#DIV/0!</v>
      </c>
      <c r="W85" s="104" t="e">
        <f>Principal!U69*100</f>
        <v>#DIV/0!</v>
      </c>
      <c r="X85" s="104" t="e">
        <f>Principal!AC69*100</f>
        <v>#DIV/0!</v>
      </c>
      <c r="Y85" s="104" t="e">
        <f>Principal!AD69*100</f>
        <v>#DIV/0!</v>
      </c>
      <c r="Z85" s="104" t="e">
        <f>Principal!AE69*100</f>
        <v>#DIV/0!</v>
      </c>
    </row>
    <row r="86" spans="1:26" x14ac:dyDescent="0.35">
      <c r="L86" s="93" t="s">
        <v>136</v>
      </c>
      <c r="M86" s="171"/>
      <c r="N86" s="171"/>
      <c r="O86" s="171"/>
      <c r="P86" s="171"/>
      <c r="Q86" s="171"/>
      <c r="R86" s="172"/>
      <c r="S86" s="93" t="s">
        <v>27</v>
      </c>
      <c r="T86" s="117" t="s">
        <v>21</v>
      </c>
      <c r="U86" s="104" t="e">
        <f>Principal!S70*100</f>
        <v>#DIV/0!</v>
      </c>
      <c r="V86" s="104" t="e">
        <f>Principal!T70*100</f>
        <v>#DIV/0!</v>
      </c>
      <c r="W86" s="104" t="e">
        <f>Principal!U70*100</f>
        <v>#DIV/0!</v>
      </c>
      <c r="X86" s="104" t="e">
        <f>Principal!AC70*100</f>
        <v>#DIV/0!</v>
      </c>
      <c r="Y86" s="104" t="e">
        <f>Principal!AD70*100</f>
        <v>#DIV/0!</v>
      </c>
      <c r="Z86" s="104" t="e">
        <f>Principal!AE70*100</f>
        <v>#DIV/0!</v>
      </c>
    </row>
    <row r="87" spans="1:26" x14ac:dyDescent="0.35">
      <c r="L87" s="93" t="s">
        <v>137</v>
      </c>
      <c r="M87" s="171"/>
      <c r="N87" s="171"/>
      <c r="O87" s="171"/>
      <c r="P87" s="171"/>
      <c r="Q87" s="171"/>
      <c r="R87" s="172"/>
      <c r="S87" s="93" t="s">
        <v>28</v>
      </c>
      <c r="T87" s="117" t="s">
        <v>22</v>
      </c>
      <c r="U87" s="104" t="e">
        <f>Principal!S71*100</f>
        <v>#DIV/0!</v>
      </c>
      <c r="V87" s="104" t="e">
        <f>Principal!T71*100</f>
        <v>#DIV/0!</v>
      </c>
      <c r="W87" s="104" t="e">
        <f>Principal!U71*100</f>
        <v>#DIV/0!</v>
      </c>
      <c r="X87" s="104" t="e">
        <f>Principal!AC71*100</f>
        <v>#DIV/0!</v>
      </c>
      <c r="Y87" s="104" t="e">
        <f>Principal!AD71*100</f>
        <v>#DIV/0!</v>
      </c>
      <c r="Z87" s="104" t="e">
        <f>Principal!AE71*100</f>
        <v>#DIV/0!</v>
      </c>
    </row>
    <row r="88" spans="1:26" s="60" customFormat="1" x14ac:dyDescent="0.35">
      <c r="L88" s="97"/>
      <c r="M88" s="186"/>
      <c r="N88" s="186"/>
      <c r="O88" s="186"/>
      <c r="P88" s="186"/>
      <c r="Q88" s="186"/>
      <c r="R88" s="186"/>
      <c r="S88" s="114"/>
      <c r="T88" s="114"/>
      <c r="U88" s="104"/>
      <c r="V88" s="104"/>
      <c r="W88" s="104"/>
      <c r="X88" s="104"/>
      <c r="Y88" s="104"/>
      <c r="Z88" s="104"/>
    </row>
    <row r="89" spans="1:26" x14ac:dyDescent="0.35">
      <c r="L89" s="63" t="s">
        <v>117</v>
      </c>
      <c r="M89" s="171" t="s">
        <v>23</v>
      </c>
      <c r="N89" s="171"/>
      <c r="O89" s="171" t="s">
        <v>11</v>
      </c>
      <c r="P89" s="171" t="s">
        <v>19</v>
      </c>
      <c r="Q89" s="171" t="s">
        <v>5</v>
      </c>
      <c r="R89" s="172" t="s">
        <v>2</v>
      </c>
      <c r="S89" s="93" t="s">
        <v>26</v>
      </c>
      <c r="T89" s="117" t="s">
        <v>20</v>
      </c>
      <c r="U89" s="104" t="e">
        <f>Principal!S73*100</f>
        <v>#DIV/0!</v>
      </c>
      <c r="V89" s="104" t="e">
        <f>Principal!T73*100</f>
        <v>#DIV/0!</v>
      </c>
      <c r="W89" s="104" t="e">
        <f>Principal!U73*100</f>
        <v>#DIV/0!</v>
      </c>
      <c r="X89" s="104" t="e">
        <f>Principal!AC73*100</f>
        <v>#DIV/0!</v>
      </c>
      <c r="Y89" s="104" t="e">
        <f>Principal!AD73*100</f>
        <v>#DIV/0!</v>
      </c>
      <c r="Z89" s="104" t="e">
        <f>Principal!AE73*100</f>
        <v>#DIV/0!</v>
      </c>
    </row>
    <row r="90" spans="1:26" x14ac:dyDescent="0.35">
      <c r="L90" s="66" t="s">
        <v>118</v>
      </c>
      <c r="M90" s="171"/>
      <c r="N90" s="171"/>
      <c r="O90" s="171"/>
      <c r="P90" s="171"/>
      <c r="Q90" s="171"/>
      <c r="R90" s="172"/>
      <c r="S90" s="93" t="s">
        <v>27</v>
      </c>
      <c r="T90" s="117" t="s">
        <v>21</v>
      </c>
      <c r="U90" s="104" t="e">
        <f>Principal!S74*100</f>
        <v>#DIV/0!</v>
      </c>
      <c r="V90" s="104" t="e">
        <f>Principal!T74*100</f>
        <v>#DIV/0!</v>
      </c>
      <c r="W90" s="104" t="e">
        <f>Principal!U74*100</f>
        <v>#DIV/0!</v>
      </c>
      <c r="X90" s="104" t="e">
        <f>Principal!AC74*100</f>
        <v>#DIV/0!</v>
      </c>
      <c r="Y90" s="104" t="e">
        <f>Principal!AD74*100</f>
        <v>#DIV/0!</v>
      </c>
      <c r="Z90" s="104" t="e">
        <f>Principal!AE74*100</f>
        <v>#DIV/0!</v>
      </c>
    </row>
    <row r="91" spans="1:26" ht="15.5" x14ac:dyDescent="0.4">
      <c r="A91" s="107" t="s">
        <v>208</v>
      </c>
      <c r="B91" s="60"/>
      <c r="C91" s="60"/>
      <c r="D91" s="60"/>
      <c r="E91" s="60"/>
      <c r="L91" s="93" t="s">
        <v>119</v>
      </c>
      <c r="M91" s="171"/>
      <c r="N91" s="171"/>
      <c r="O91" s="171"/>
      <c r="P91" s="171"/>
      <c r="Q91" s="171"/>
      <c r="R91" s="172"/>
      <c r="S91" s="93" t="s">
        <v>28</v>
      </c>
      <c r="T91" s="117" t="s">
        <v>22</v>
      </c>
      <c r="U91" s="104" t="e">
        <f>Principal!S75*100</f>
        <v>#DIV/0!</v>
      </c>
      <c r="V91" s="104" t="e">
        <f>Principal!T75*100</f>
        <v>#DIV/0!</v>
      </c>
      <c r="W91" s="104" t="e">
        <f>Principal!U75*100</f>
        <v>#DIV/0!</v>
      </c>
      <c r="X91" s="104" t="e">
        <f>Principal!AC75*100</f>
        <v>#DIV/0!</v>
      </c>
      <c r="Y91" s="104" t="e">
        <f>Principal!AD75*100</f>
        <v>#DIV/0!</v>
      </c>
      <c r="Z91" s="104" t="e">
        <f>Principal!AE75*100</f>
        <v>#DIV/0!</v>
      </c>
    </row>
    <row r="92" spans="1:26" s="60" customFormat="1" x14ac:dyDescent="0.35">
      <c r="A92"/>
      <c r="B92"/>
      <c r="C92"/>
      <c r="D92"/>
      <c r="E92"/>
      <c r="L92" s="97"/>
      <c r="M92" s="186"/>
      <c r="N92" s="186"/>
      <c r="O92" s="186"/>
      <c r="P92" s="186"/>
      <c r="Q92" s="186"/>
      <c r="R92" s="186"/>
      <c r="S92" s="114"/>
      <c r="T92" s="114"/>
      <c r="U92" s="104"/>
      <c r="V92" s="104"/>
      <c r="W92" s="104"/>
      <c r="X92" s="104"/>
      <c r="Y92" s="104"/>
      <c r="Z92" s="104"/>
    </row>
    <row r="93" spans="1:26" ht="14.25" customHeight="1" x14ac:dyDescent="0.35">
      <c r="L93" s="93" t="s">
        <v>129</v>
      </c>
      <c r="M93" s="171" t="s">
        <v>23</v>
      </c>
      <c r="N93" s="171"/>
      <c r="O93" s="171" t="s">
        <v>11</v>
      </c>
      <c r="P93" s="171" t="s">
        <v>19</v>
      </c>
      <c r="Q93" s="171" t="s">
        <v>13</v>
      </c>
      <c r="R93" s="172" t="s">
        <v>8</v>
      </c>
      <c r="S93" s="93" t="s">
        <v>26</v>
      </c>
      <c r="T93" s="117" t="s">
        <v>20</v>
      </c>
      <c r="U93" s="104" t="e">
        <f>Principal!S77*100</f>
        <v>#DIV/0!</v>
      </c>
      <c r="V93" s="104" t="e">
        <f>Principal!T77*100</f>
        <v>#DIV/0!</v>
      </c>
      <c r="W93" s="104" t="e">
        <f>Principal!U77*100</f>
        <v>#DIV/0!</v>
      </c>
      <c r="X93" s="104" t="e">
        <f>Principal!AC77*100</f>
        <v>#DIV/0!</v>
      </c>
      <c r="Y93" s="104" t="e">
        <f>Principal!AD77*100</f>
        <v>#DIV/0!</v>
      </c>
      <c r="Z93" s="104" t="e">
        <f>Principal!AE77*100</f>
        <v>#DIV/0!</v>
      </c>
    </row>
    <row r="94" spans="1:26" x14ac:dyDescent="0.35">
      <c r="L94" s="93" t="s">
        <v>130</v>
      </c>
      <c r="M94" s="171"/>
      <c r="N94" s="171"/>
      <c r="O94" s="171"/>
      <c r="P94" s="171"/>
      <c r="Q94" s="171"/>
      <c r="R94" s="172"/>
      <c r="S94" s="93" t="s">
        <v>27</v>
      </c>
      <c r="T94" s="117" t="s">
        <v>21</v>
      </c>
      <c r="U94" s="104" t="e">
        <f>Principal!S78*100</f>
        <v>#DIV/0!</v>
      </c>
      <c r="V94" s="104" t="e">
        <f>Principal!T78*100</f>
        <v>#DIV/0!</v>
      </c>
      <c r="W94" s="104" t="e">
        <f>Principal!U78*100</f>
        <v>#DIV/0!</v>
      </c>
      <c r="X94" s="104" t="e">
        <f>Principal!AC78*100</f>
        <v>#DIV/0!</v>
      </c>
      <c r="Y94" s="104" t="e">
        <f>Principal!AD78*100</f>
        <v>#DIV/0!</v>
      </c>
      <c r="Z94" s="104" t="e">
        <f>Principal!AE78*100</f>
        <v>#DIV/0!</v>
      </c>
    </row>
    <row r="95" spans="1:26" x14ac:dyDescent="0.35">
      <c r="A95" s="60"/>
      <c r="B95" s="60"/>
      <c r="C95" s="60"/>
      <c r="D95" s="60"/>
      <c r="E95" s="60"/>
      <c r="L95" s="93" t="s">
        <v>131</v>
      </c>
      <c r="M95" s="171"/>
      <c r="N95" s="171"/>
      <c r="O95" s="171"/>
      <c r="P95" s="171"/>
      <c r="Q95" s="171"/>
      <c r="R95" s="172"/>
      <c r="S95" s="93" t="s">
        <v>28</v>
      </c>
      <c r="T95" s="117" t="s">
        <v>22</v>
      </c>
      <c r="U95" s="104" t="e">
        <f>Principal!S79*100</f>
        <v>#DIV/0!</v>
      </c>
      <c r="V95" s="104" t="e">
        <f>Principal!T79*100</f>
        <v>#DIV/0!</v>
      </c>
      <c r="W95" s="104" t="e">
        <f>Principal!U79*100</f>
        <v>#DIV/0!</v>
      </c>
      <c r="X95" s="104" t="e">
        <f>Principal!AC79*100</f>
        <v>#DIV/0!</v>
      </c>
      <c r="Y95" s="104" t="e">
        <f>Principal!AD79*100</f>
        <v>#DIV/0!</v>
      </c>
      <c r="Z95" s="104" t="e">
        <f>Principal!AE79*100</f>
        <v>#DIV/0!</v>
      </c>
    </row>
    <row r="96" spans="1:26" s="60" customFormat="1" x14ac:dyDescent="0.35">
      <c r="A96"/>
      <c r="B96"/>
      <c r="C96"/>
      <c r="D96"/>
      <c r="E96"/>
      <c r="L96" s="97"/>
      <c r="M96" s="186"/>
      <c r="N96" s="186"/>
      <c r="O96" s="186"/>
      <c r="P96" s="186"/>
      <c r="Q96" s="186"/>
      <c r="R96" s="186"/>
      <c r="S96" s="114"/>
      <c r="T96" s="114"/>
      <c r="U96" s="104"/>
      <c r="V96" s="104"/>
      <c r="W96" s="104"/>
      <c r="X96" s="104"/>
      <c r="Y96" s="104"/>
      <c r="Z96" s="104"/>
    </row>
    <row r="97" spans="1:26" ht="14.25" customHeight="1" x14ac:dyDescent="0.35">
      <c r="L97" s="65" t="s">
        <v>141</v>
      </c>
      <c r="M97" s="171" t="s">
        <v>23</v>
      </c>
      <c r="N97" s="171"/>
      <c r="O97" s="171" t="s">
        <v>11</v>
      </c>
      <c r="P97" s="171" t="s">
        <v>19</v>
      </c>
      <c r="Q97" s="171" t="s">
        <v>17</v>
      </c>
      <c r="R97" s="172" t="s">
        <v>18</v>
      </c>
      <c r="S97" s="93" t="s">
        <v>26</v>
      </c>
      <c r="T97" s="117" t="s">
        <v>20</v>
      </c>
      <c r="U97" s="104" t="e">
        <f>Principal!S81*100</f>
        <v>#DIV/0!</v>
      </c>
      <c r="V97" s="104" t="e">
        <f>Principal!T81*100</f>
        <v>#DIV/0!</v>
      </c>
      <c r="W97" s="104" t="e">
        <f>Principal!U81*100</f>
        <v>#DIV/0!</v>
      </c>
      <c r="X97" s="104" t="e">
        <f>Principal!AC81*100</f>
        <v>#DIV/0!</v>
      </c>
      <c r="Y97" s="104" t="e">
        <f>Principal!AD81*100</f>
        <v>#DIV/0!</v>
      </c>
      <c r="Z97" s="104" t="e">
        <f>Principal!AE81*100</f>
        <v>#DIV/0!</v>
      </c>
    </row>
    <row r="98" spans="1:26" x14ac:dyDescent="0.35">
      <c r="L98" s="93" t="s">
        <v>142</v>
      </c>
      <c r="M98" s="171"/>
      <c r="N98" s="171"/>
      <c r="O98" s="171"/>
      <c r="P98" s="171"/>
      <c r="Q98" s="171"/>
      <c r="R98" s="172"/>
      <c r="S98" s="93" t="s">
        <v>27</v>
      </c>
      <c r="T98" s="117" t="s">
        <v>21</v>
      </c>
      <c r="U98" s="104" t="e">
        <f>Principal!S82*100</f>
        <v>#DIV/0!</v>
      </c>
      <c r="V98" s="104" t="e">
        <f>Principal!T82*100</f>
        <v>#DIV/0!</v>
      </c>
      <c r="W98" s="104" t="e">
        <f>Principal!U82*100</f>
        <v>#DIV/0!</v>
      </c>
      <c r="X98" s="104" t="e">
        <f>Principal!AC82*100</f>
        <v>#DIV/0!</v>
      </c>
      <c r="Y98" s="104" t="e">
        <f>Principal!AD82*100</f>
        <v>#DIV/0!</v>
      </c>
      <c r="Z98" s="104" t="e">
        <f>Principal!AE82*100</f>
        <v>#DIV/0!</v>
      </c>
    </row>
    <row r="99" spans="1:26" x14ac:dyDescent="0.35">
      <c r="A99" s="60"/>
      <c r="B99" s="60"/>
      <c r="C99" s="60"/>
      <c r="D99" s="60"/>
      <c r="E99" s="60"/>
      <c r="L99" s="93" t="s">
        <v>143</v>
      </c>
      <c r="M99" s="171"/>
      <c r="N99" s="171"/>
      <c r="O99" s="171"/>
      <c r="P99" s="171"/>
      <c r="Q99" s="171"/>
      <c r="R99" s="172"/>
      <c r="S99" s="93" t="s">
        <v>28</v>
      </c>
      <c r="T99" s="117" t="s">
        <v>22</v>
      </c>
      <c r="U99" s="104" t="e">
        <f>Principal!S83*100</f>
        <v>#DIV/0!</v>
      </c>
      <c r="V99" s="104" t="e">
        <f>Principal!T83*100</f>
        <v>#DIV/0!</v>
      </c>
      <c r="W99" s="104" t="e">
        <f>Principal!U83*100</f>
        <v>#DIV/0!</v>
      </c>
      <c r="X99" s="104" t="e">
        <f>Principal!AC83*100</f>
        <v>#DIV/0!</v>
      </c>
      <c r="Y99" s="104" t="e">
        <f>Principal!AD83*100</f>
        <v>#DIV/0!</v>
      </c>
      <c r="Z99" s="104" t="e">
        <f>Principal!AE83*100</f>
        <v>#DIV/0!</v>
      </c>
    </row>
    <row r="100" spans="1:26" s="60" customFormat="1" x14ac:dyDescent="0.35">
      <c r="A100"/>
      <c r="B100"/>
      <c r="C100"/>
      <c r="D100"/>
      <c r="E100"/>
      <c r="L100" s="97"/>
      <c r="M100" s="186"/>
      <c r="N100" s="186"/>
      <c r="O100" s="186"/>
      <c r="P100" s="186"/>
      <c r="Q100" s="186"/>
      <c r="R100" s="186"/>
      <c r="S100" s="114"/>
      <c r="T100" s="114"/>
      <c r="U100" s="104"/>
      <c r="V100" s="104"/>
      <c r="W100" s="104"/>
      <c r="X100" s="104"/>
      <c r="Y100" s="104"/>
      <c r="Z100" s="104"/>
    </row>
    <row r="101" spans="1:26" x14ac:dyDescent="0.35">
      <c r="L101" s="93" t="s">
        <v>114</v>
      </c>
      <c r="M101" s="186" t="s">
        <v>27</v>
      </c>
      <c r="N101" s="186" t="s">
        <v>24</v>
      </c>
      <c r="O101" s="171" t="s">
        <v>11</v>
      </c>
      <c r="P101" s="171" t="s">
        <v>19</v>
      </c>
      <c r="Q101" s="171" t="s">
        <v>4</v>
      </c>
      <c r="R101" s="172" t="s">
        <v>2</v>
      </c>
      <c r="S101" s="93" t="s">
        <v>26</v>
      </c>
      <c r="T101" s="117" t="s">
        <v>20</v>
      </c>
      <c r="U101" s="104" t="e">
        <f>Principal!S85*100</f>
        <v>#DIV/0!</v>
      </c>
      <c r="V101" s="104" t="e">
        <f>Principal!T85*100</f>
        <v>#DIV/0!</v>
      </c>
      <c r="W101" s="104" t="e">
        <f>Principal!U85*100</f>
        <v>#DIV/0!</v>
      </c>
      <c r="X101" s="104" t="e">
        <f>Principal!AC85*100</f>
        <v>#DIV/0!</v>
      </c>
      <c r="Y101" s="104" t="e">
        <f>Principal!AD85*100</f>
        <v>#DIV/0!</v>
      </c>
      <c r="Z101" s="104" t="e">
        <f>Principal!AE85*100</f>
        <v>#DIV/0!</v>
      </c>
    </row>
    <row r="102" spans="1:26" x14ac:dyDescent="0.35">
      <c r="L102" s="93" t="s">
        <v>115</v>
      </c>
      <c r="M102" s="186"/>
      <c r="N102" s="186"/>
      <c r="O102" s="171"/>
      <c r="P102" s="171"/>
      <c r="Q102" s="171"/>
      <c r="R102" s="172"/>
      <c r="S102" s="93" t="s">
        <v>27</v>
      </c>
      <c r="T102" s="117" t="s">
        <v>21</v>
      </c>
      <c r="U102" s="104" t="e">
        <f>Principal!S86*100</f>
        <v>#DIV/0!</v>
      </c>
      <c r="V102" s="104" t="e">
        <f>Principal!T86*100</f>
        <v>#DIV/0!</v>
      </c>
      <c r="W102" s="104" t="e">
        <f>Principal!U86*100</f>
        <v>#DIV/0!</v>
      </c>
      <c r="X102" s="104" t="e">
        <f>Principal!AC86*100</f>
        <v>#DIV/0!</v>
      </c>
      <c r="Y102" s="104" t="e">
        <f>Principal!AD86*100</f>
        <v>#DIV/0!</v>
      </c>
      <c r="Z102" s="104" t="e">
        <f>Principal!AE86*100</f>
        <v>#DIV/0!</v>
      </c>
    </row>
    <row r="103" spans="1:26" x14ac:dyDescent="0.35">
      <c r="A103" s="60"/>
      <c r="B103" s="60"/>
      <c r="C103" s="60"/>
      <c r="D103" s="60"/>
      <c r="E103" s="60"/>
      <c r="L103" s="93" t="s">
        <v>116</v>
      </c>
      <c r="M103" s="186"/>
      <c r="N103" s="186"/>
      <c r="O103" s="171"/>
      <c r="P103" s="171"/>
      <c r="Q103" s="171"/>
      <c r="R103" s="172"/>
      <c r="S103" s="93" t="s">
        <v>28</v>
      </c>
      <c r="T103" s="117" t="s">
        <v>22</v>
      </c>
      <c r="U103" s="104" t="e">
        <f>Principal!S87*100</f>
        <v>#DIV/0!</v>
      </c>
      <c r="V103" s="104" t="e">
        <f>Principal!T87*100</f>
        <v>#DIV/0!</v>
      </c>
      <c r="W103" s="104" t="e">
        <f>Principal!U87*100</f>
        <v>#DIV/0!</v>
      </c>
      <c r="X103" s="104" t="e">
        <f>Principal!AC87*100</f>
        <v>#DIV/0!</v>
      </c>
      <c r="Y103" s="104" t="e">
        <f>Principal!AD87*100</f>
        <v>#DIV/0!</v>
      </c>
      <c r="Z103" s="104" t="e">
        <f>Principal!AE87*100</f>
        <v>#DIV/0!</v>
      </c>
    </row>
    <row r="104" spans="1:26" s="60" customFormat="1" x14ac:dyDescent="0.35">
      <c r="A104"/>
      <c r="B104"/>
      <c r="C104"/>
      <c r="D104"/>
      <c r="E104"/>
      <c r="L104" s="97"/>
      <c r="M104" s="186"/>
      <c r="N104" s="186"/>
      <c r="O104" s="186"/>
      <c r="P104" s="186"/>
      <c r="Q104" s="186"/>
      <c r="R104" s="186"/>
      <c r="S104" s="114"/>
      <c r="T104" s="114"/>
      <c r="U104" s="104"/>
      <c r="V104" s="104"/>
      <c r="W104" s="104"/>
      <c r="X104" s="104"/>
      <c r="Y104" s="104"/>
      <c r="Z104" s="104"/>
    </row>
    <row r="105" spans="1:26" x14ac:dyDescent="0.35">
      <c r="L105" s="93" t="s">
        <v>126</v>
      </c>
      <c r="M105" s="186" t="s">
        <v>27</v>
      </c>
      <c r="N105" s="186" t="s">
        <v>24</v>
      </c>
      <c r="O105" s="171" t="s">
        <v>11</v>
      </c>
      <c r="P105" s="171" t="s">
        <v>19</v>
      </c>
      <c r="Q105" s="171" t="s">
        <v>12</v>
      </c>
      <c r="R105" s="172" t="s">
        <v>8</v>
      </c>
      <c r="S105" s="93" t="s">
        <v>26</v>
      </c>
      <c r="T105" s="117" t="s">
        <v>20</v>
      </c>
      <c r="U105" s="104" t="e">
        <f>Principal!S89*100</f>
        <v>#DIV/0!</v>
      </c>
      <c r="V105" s="104" t="e">
        <f>Principal!T89*100</f>
        <v>#DIV/0!</v>
      </c>
      <c r="W105" s="104" t="e">
        <f>Principal!U89*100</f>
        <v>#DIV/0!</v>
      </c>
      <c r="X105" s="104" t="e">
        <f>Principal!AC89*100</f>
        <v>#DIV/0!</v>
      </c>
      <c r="Y105" s="104" t="e">
        <f>Principal!AD89*100</f>
        <v>#DIV/0!</v>
      </c>
      <c r="Z105" s="104" t="e">
        <f>Principal!AE89*100</f>
        <v>#DIV/0!</v>
      </c>
    </row>
    <row r="106" spans="1:26" x14ac:dyDescent="0.35">
      <c r="L106" s="93" t="s">
        <v>127</v>
      </c>
      <c r="M106" s="186"/>
      <c r="N106" s="186"/>
      <c r="O106" s="171"/>
      <c r="P106" s="171"/>
      <c r="Q106" s="171"/>
      <c r="R106" s="172"/>
      <c r="S106" s="93" t="s">
        <v>27</v>
      </c>
      <c r="T106" s="117" t="s">
        <v>21</v>
      </c>
      <c r="U106" s="104" t="e">
        <f>Principal!S90*100</f>
        <v>#DIV/0!</v>
      </c>
      <c r="V106" s="104" t="e">
        <f>Principal!T90*100</f>
        <v>#DIV/0!</v>
      </c>
      <c r="W106" s="104" t="e">
        <f>Principal!U90*100</f>
        <v>#DIV/0!</v>
      </c>
      <c r="X106" s="104" t="e">
        <f>Principal!AC90*100</f>
        <v>#DIV/0!</v>
      </c>
      <c r="Y106" s="104" t="e">
        <f>Principal!AD90*100</f>
        <v>#DIV/0!</v>
      </c>
      <c r="Z106" s="104" t="e">
        <f>Principal!AE90*100</f>
        <v>#DIV/0!</v>
      </c>
    </row>
    <row r="107" spans="1:26" x14ac:dyDescent="0.35">
      <c r="A107" s="60"/>
      <c r="B107" s="60"/>
      <c r="C107" s="60"/>
      <c r="D107" s="60"/>
      <c r="E107" s="60"/>
      <c r="L107" s="93" t="s">
        <v>128</v>
      </c>
      <c r="M107" s="186"/>
      <c r="N107" s="186"/>
      <c r="O107" s="171"/>
      <c r="P107" s="171"/>
      <c r="Q107" s="171"/>
      <c r="R107" s="172"/>
      <c r="S107" s="93" t="s">
        <v>28</v>
      </c>
      <c r="T107" s="117" t="s">
        <v>22</v>
      </c>
      <c r="U107" s="104" t="e">
        <f>Principal!S91*100</f>
        <v>#DIV/0!</v>
      </c>
      <c r="V107" s="104" t="e">
        <f>Principal!T91*100</f>
        <v>#DIV/0!</v>
      </c>
      <c r="W107" s="104" t="e">
        <f>Principal!U91*100</f>
        <v>#DIV/0!</v>
      </c>
      <c r="X107" s="104" t="e">
        <f>Principal!AC91*100</f>
        <v>#DIV/0!</v>
      </c>
      <c r="Y107" s="104" t="e">
        <f>Principal!AD91*100</f>
        <v>#DIV/0!</v>
      </c>
      <c r="Z107" s="104" t="e">
        <f>Principal!AE91*100</f>
        <v>#DIV/0!</v>
      </c>
    </row>
    <row r="108" spans="1:26" s="60" customFormat="1" x14ac:dyDescent="0.35">
      <c r="A108"/>
      <c r="B108"/>
      <c r="C108"/>
      <c r="D108"/>
      <c r="E108"/>
      <c r="L108" s="114"/>
      <c r="M108" s="114"/>
      <c r="N108" s="114"/>
      <c r="O108" s="114"/>
      <c r="P108" s="114"/>
      <c r="Q108" s="114"/>
      <c r="R108" s="114"/>
      <c r="S108" s="114"/>
      <c r="T108" s="114"/>
      <c r="U108" s="104"/>
      <c r="V108" s="104"/>
      <c r="W108" s="104"/>
      <c r="X108" s="104"/>
      <c r="Y108" s="104"/>
      <c r="Z108" s="104"/>
    </row>
    <row r="109" spans="1:26" x14ac:dyDescent="0.35">
      <c r="L109" s="93" t="s">
        <v>138</v>
      </c>
      <c r="M109" s="186" t="s">
        <v>27</v>
      </c>
      <c r="N109" s="186" t="s">
        <v>24</v>
      </c>
      <c r="O109" s="171" t="s">
        <v>11</v>
      </c>
      <c r="P109" s="171" t="s">
        <v>19</v>
      </c>
      <c r="Q109" s="171" t="s">
        <v>16</v>
      </c>
      <c r="R109" s="172" t="s">
        <v>18</v>
      </c>
      <c r="S109" s="93" t="s">
        <v>26</v>
      </c>
      <c r="T109" s="117" t="s">
        <v>20</v>
      </c>
      <c r="U109" s="104" t="e">
        <f>Principal!S93*100</f>
        <v>#DIV/0!</v>
      </c>
      <c r="V109" s="104" t="e">
        <f>Principal!T93*100</f>
        <v>#DIV/0!</v>
      </c>
      <c r="W109" s="104" t="e">
        <f>Principal!U93*100</f>
        <v>#DIV/0!</v>
      </c>
      <c r="X109" s="104" t="e">
        <f>Principal!AC93*100</f>
        <v>#DIV/0!</v>
      </c>
      <c r="Y109" s="104" t="e">
        <f>Principal!AD93*100</f>
        <v>#DIV/0!</v>
      </c>
      <c r="Z109" s="104" t="e">
        <f>Principal!AE93*100</f>
        <v>#DIV/0!</v>
      </c>
    </row>
    <row r="110" spans="1:26" ht="15.5" x14ac:dyDescent="0.4">
      <c r="A110" s="107" t="s">
        <v>207</v>
      </c>
      <c r="L110" s="93" t="s">
        <v>139</v>
      </c>
      <c r="M110" s="186"/>
      <c r="N110" s="186"/>
      <c r="O110" s="171"/>
      <c r="P110" s="171"/>
      <c r="Q110" s="171"/>
      <c r="R110" s="172"/>
      <c r="S110" s="93" t="s">
        <v>27</v>
      </c>
      <c r="T110" s="117" t="s">
        <v>21</v>
      </c>
      <c r="U110" s="104" t="e">
        <f>Principal!S94*100</f>
        <v>#DIV/0!</v>
      </c>
      <c r="V110" s="104" t="e">
        <f>Principal!T94*100</f>
        <v>#DIV/0!</v>
      </c>
      <c r="W110" s="104" t="e">
        <f>Principal!U94*100</f>
        <v>#DIV/0!</v>
      </c>
      <c r="X110" s="104" t="e">
        <f>Principal!AC94*100</f>
        <v>#DIV/0!</v>
      </c>
      <c r="Y110" s="104" t="e">
        <f>Principal!AD94*100</f>
        <v>#DIV/0!</v>
      </c>
      <c r="Z110" s="104" t="e">
        <f>Principal!AE94*100</f>
        <v>#DIV/0!</v>
      </c>
    </row>
    <row r="111" spans="1:26" x14ac:dyDescent="0.35">
      <c r="A111" s="60"/>
      <c r="B111" s="60"/>
      <c r="C111" s="60"/>
      <c r="D111" s="60"/>
      <c r="E111" s="60"/>
      <c r="L111" s="93" t="s">
        <v>140</v>
      </c>
      <c r="M111" s="186"/>
      <c r="N111" s="186"/>
      <c r="O111" s="171"/>
      <c r="P111" s="171"/>
      <c r="Q111" s="171"/>
      <c r="R111" s="172"/>
      <c r="S111" s="93" t="s">
        <v>28</v>
      </c>
      <c r="T111" s="117" t="s">
        <v>22</v>
      </c>
      <c r="U111" s="104" t="e">
        <f>Principal!S95*100</f>
        <v>#DIV/0!</v>
      </c>
      <c r="V111" s="104" t="e">
        <f>Principal!T95*100</f>
        <v>#DIV/0!</v>
      </c>
      <c r="W111" s="104" t="e">
        <f>Principal!U95*100</f>
        <v>#DIV/0!</v>
      </c>
      <c r="X111" s="104" t="e">
        <f>Principal!AC95*100</f>
        <v>#DIV/0!</v>
      </c>
      <c r="Y111" s="104" t="e">
        <f>Principal!AD95*100</f>
        <v>#DIV/0!</v>
      </c>
      <c r="Z111" s="104" t="e">
        <f>Principal!AE95*100</f>
        <v>#DIV/0!</v>
      </c>
    </row>
    <row r="112" spans="1:26" s="60" customFormat="1" x14ac:dyDescent="0.35">
      <c r="A112"/>
      <c r="B112"/>
      <c r="C112"/>
      <c r="D112"/>
      <c r="E112"/>
      <c r="L112" s="114"/>
      <c r="M112" s="114"/>
      <c r="N112" s="114"/>
      <c r="O112" s="114"/>
      <c r="P112" s="114"/>
      <c r="Q112" s="114"/>
      <c r="R112" s="114"/>
      <c r="S112" s="114"/>
      <c r="T112" s="114"/>
      <c r="U112" s="104"/>
      <c r="V112" s="104"/>
      <c r="W112" s="104"/>
      <c r="X112" s="104"/>
      <c r="Y112" s="104"/>
      <c r="Z112" s="104"/>
    </row>
    <row r="113" spans="1:26" x14ac:dyDescent="0.35">
      <c r="L113" s="93" t="s">
        <v>120</v>
      </c>
      <c r="M113" s="171" t="s">
        <v>36</v>
      </c>
      <c r="N113" s="171" t="s">
        <v>25</v>
      </c>
      <c r="O113" s="171" t="s">
        <v>11</v>
      </c>
      <c r="P113" s="171" t="s">
        <v>19</v>
      </c>
      <c r="Q113" s="171" t="s">
        <v>5</v>
      </c>
      <c r="R113" s="172" t="s">
        <v>2</v>
      </c>
      <c r="S113" s="93" t="s">
        <v>26</v>
      </c>
      <c r="T113" s="117" t="s">
        <v>20</v>
      </c>
      <c r="U113" s="104" t="e">
        <f>Principal!S97*100</f>
        <v>#DIV/0!</v>
      </c>
      <c r="V113" s="104" t="e">
        <f>Principal!T97*100</f>
        <v>#DIV/0!</v>
      </c>
      <c r="W113" s="104" t="e">
        <f>Principal!U97*100</f>
        <v>#DIV/0!</v>
      </c>
      <c r="X113" s="104" t="e">
        <f>Principal!AC97*100</f>
        <v>#DIV/0!</v>
      </c>
      <c r="Y113" s="104" t="e">
        <f>Principal!AD97*100</f>
        <v>#DIV/0!</v>
      </c>
      <c r="Z113" s="104" t="e">
        <f>Principal!AE97*100</f>
        <v>#DIV/0!</v>
      </c>
    </row>
    <row r="114" spans="1:26" x14ac:dyDescent="0.35">
      <c r="L114" s="93" t="s">
        <v>121</v>
      </c>
      <c r="M114" s="171"/>
      <c r="N114" s="171"/>
      <c r="O114" s="171"/>
      <c r="P114" s="171"/>
      <c r="Q114" s="171"/>
      <c r="R114" s="172"/>
      <c r="S114" s="93" t="s">
        <v>27</v>
      </c>
      <c r="T114" s="117" t="s">
        <v>21</v>
      </c>
      <c r="U114" s="104" t="e">
        <f>Principal!S98*100</f>
        <v>#DIV/0!</v>
      </c>
      <c r="V114" s="104" t="e">
        <f>Principal!T98*100</f>
        <v>#DIV/0!</v>
      </c>
      <c r="W114" s="104" t="e">
        <f>Principal!U98*100</f>
        <v>#DIV/0!</v>
      </c>
      <c r="X114" s="104" t="e">
        <f>Principal!AC98*100</f>
        <v>#DIV/0!</v>
      </c>
      <c r="Y114" s="104" t="e">
        <f>Principal!AD98*100</f>
        <v>#DIV/0!</v>
      </c>
      <c r="Z114" s="104" t="e">
        <f>Principal!AE98*100</f>
        <v>#DIV/0!</v>
      </c>
    </row>
    <row r="115" spans="1:26" x14ac:dyDescent="0.35">
      <c r="A115" s="60"/>
      <c r="B115" s="60"/>
      <c r="C115" s="60"/>
      <c r="D115" s="60"/>
      <c r="E115" s="60"/>
      <c r="L115" s="93" t="s">
        <v>122</v>
      </c>
      <c r="M115" s="171"/>
      <c r="N115" s="171"/>
      <c r="O115" s="171"/>
      <c r="P115" s="171"/>
      <c r="Q115" s="171"/>
      <c r="R115" s="172"/>
      <c r="S115" s="93" t="s">
        <v>28</v>
      </c>
      <c r="T115" s="117" t="s">
        <v>22</v>
      </c>
      <c r="U115" s="104" t="e">
        <f>Principal!S99*100</f>
        <v>#DIV/0!</v>
      </c>
      <c r="V115" s="104" t="e">
        <f>Principal!T99*100</f>
        <v>#DIV/0!</v>
      </c>
      <c r="W115" s="104" t="e">
        <f>Principal!U99*100</f>
        <v>#DIV/0!</v>
      </c>
      <c r="X115" s="104" t="e">
        <f>Principal!AC99*100</f>
        <v>#DIV/0!</v>
      </c>
      <c r="Y115" s="104" t="e">
        <f>Principal!AD99*100</f>
        <v>#DIV/0!</v>
      </c>
      <c r="Z115" s="104" t="e">
        <f>Principal!AE99*100</f>
        <v>#DIV/0!</v>
      </c>
    </row>
    <row r="116" spans="1:26" s="60" customFormat="1" x14ac:dyDescent="0.35">
      <c r="A116"/>
      <c r="B116"/>
      <c r="C116"/>
      <c r="D116"/>
      <c r="E116"/>
      <c r="L116" s="114"/>
      <c r="M116" s="114"/>
      <c r="N116" s="114"/>
      <c r="O116" s="114"/>
      <c r="P116" s="114"/>
      <c r="Q116" s="114"/>
      <c r="R116" s="114"/>
      <c r="S116" s="114"/>
      <c r="T116" s="114"/>
      <c r="U116" s="104"/>
      <c r="V116" s="104"/>
      <c r="W116" s="104"/>
      <c r="X116" s="104"/>
      <c r="Y116" s="104"/>
      <c r="Z116" s="104"/>
    </row>
    <row r="117" spans="1:26" x14ac:dyDescent="0.35">
      <c r="L117" s="93" t="s">
        <v>132</v>
      </c>
      <c r="M117" s="171" t="s">
        <v>36</v>
      </c>
      <c r="N117" s="171" t="s">
        <v>25</v>
      </c>
      <c r="O117" s="171" t="s">
        <v>11</v>
      </c>
      <c r="P117" s="171" t="s">
        <v>19</v>
      </c>
      <c r="Q117" s="171" t="s">
        <v>13</v>
      </c>
      <c r="R117" s="172" t="s">
        <v>8</v>
      </c>
      <c r="S117" s="93" t="s">
        <v>26</v>
      </c>
      <c r="T117" s="117" t="s">
        <v>20</v>
      </c>
      <c r="U117" s="104" t="e">
        <f>Principal!S101*100</f>
        <v>#DIV/0!</v>
      </c>
      <c r="V117" s="104" t="e">
        <f>Principal!T101*100</f>
        <v>#DIV/0!</v>
      </c>
      <c r="W117" s="104" t="e">
        <f>Principal!U101*100</f>
        <v>#DIV/0!</v>
      </c>
      <c r="X117" s="104" t="e">
        <f>Principal!AC101*100</f>
        <v>#DIV/0!</v>
      </c>
      <c r="Y117" s="104" t="e">
        <f>Principal!AD101*100</f>
        <v>#DIV/0!</v>
      </c>
      <c r="Z117" s="104" t="e">
        <f>Principal!AE101*100</f>
        <v>#DIV/0!</v>
      </c>
    </row>
    <row r="118" spans="1:26" x14ac:dyDescent="0.35">
      <c r="L118" s="97" t="s">
        <v>133</v>
      </c>
      <c r="M118" s="171"/>
      <c r="N118" s="171"/>
      <c r="O118" s="171"/>
      <c r="P118" s="171"/>
      <c r="Q118" s="171"/>
      <c r="R118" s="172"/>
      <c r="S118" s="93" t="s">
        <v>27</v>
      </c>
      <c r="T118" s="117" t="s">
        <v>21</v>
      </c>
      <c r="U118" s="104" t="e">
        <f>Principal!S102*100</f>
        <v>#DIV/0!</v>
      </c>
      <c r="V118" s="104" t="e">
        <f>Principal!T102*100</f>
        <v>#DIV/0!</v>
      </c>
      <c r="W118" s="104" t="e">
        <f>Principal!U102*100</f>
        <v>#DIV/0!</v>
      </c>
      <c r="X118" s="104" t="e">
        <f>Principal!AC102*100</f>
        <v>#DIV/0!</v>
      </c>
      <c r="Y118" s="104" t="e">
        <f>Principal!AD102*100</f>
        <v>#DIV/0!</v>
      </c>
      <c r="Z118" s="104" t="e">
        <f>Principal!AE102*100</f>
        <v>#DIV/0!</v>
      </c>
    </row>
    <row r="119" spans="1:26" x14ac:dyDescent="0.35">
      <c r="A119" s="60"/>
      <c r="B119" s="60"/>
      <c r="C119" s="60"/>
      <c r="D119" s="60"/>
      <c r="E119" s="60"/>
      <c r="L119" s="97" t="s">
        <v>134</v>
      </c>
      <c r="M119" s="171"/>
      <c r="N119" s="171"/>
      <c r="O119" s="171"/>
      <c r="P119" s="171"/>
      <c r="Q119" s="171"/>
      <c r="R119" s="172"/>
      <c r="S119" s="93" t="s">
        <v>28</v>
      </c>
      <c r="T119" s="117" t="s">
        <v>22</v>
      </c>
      <c r="U119" s="104" t="e">
        <f>Principal!S103*100</f>
        <v>#DIV/0!</v>
      </c>
      <c r="V119" s="104" t="e">
        <f>Principal!T103*100</f>
        <v>#DIV/0!</v>
      </c>
      <c r="W119" s="104" t="e">
        <f>Principal!U103*100</f>
        <v>#DIV/0!</v>
      </c>
      <c r="X119" s="104" t="e">
        <f>Principal!AC103*100</f>
        <v>#DIV/0!</v>
      </c>
      <c r="Y119" s="104" t="e">
        <f>Principal!AD103*100</f>
        <v>#DIV/0!</v>
      </c>
      <c r="Z119" s="104" t="e">
        <f>Principal!AE103*100</f>
        <v>#DIV/0!</v>
      </c>
    </row>
    <row r="120" spans="1:26" s="60" customFormat="1" x14ac:dyDescent="0.35">
      <c r="A120"/>
      <c r="B120"/>
      <c r="C120"/>
      <c r="D120"/>
      <c r="E120"/>
      <c r="L120" s="114"/>
      <c r="M120" s="114"/>
      <c r="N120" s="114"/>
      <c r="O120" s="114"/>
      <c r="P120" s="114"/>
      <c r="Q120" s="114"/>
      <c r="R120" s="114"/>
      <c r="S120" s="114"/>
      <c r="T120" s="114"/>
      <c r="U120" s="104"/>
      <c r="V120" s="104"/>
      <c r="W120" s="104"/>
      <c r="X120" s="104"/>
      <c r="Y120" s="104"/>
      <c r="Z120" s="104"/>
    </row>
    <row r="121" spans="1:26" x14ac:dyDescent="0.35">
      <c r="L121" s="97" t="s">
        <v>144</v>
      </c>
      <c r="M121" s="171" t="s">
        <v>36</v>
      </c>
      <c r="N121" s="171" t="s">
        <v>25</v>
      </c>
      <c r="O121" s="171" t="s">
        <v>11</v>
      </c>
      <c r="P121" s="171" t="s">
        <v>19</v>
      </c>
      <c r="Q121" s="171" t="s">
        <v>17</v>
      </c>
      <c r="R121" s="172" t="s">
        <v>18</v>
      </c>
      <c r="S121" s="93" t="s">
        <v>26</v>
      </c>
      <c r="T121" s="117" t="s">
        <v>20</v>
      </c>
      <c r="U121" s="104" t="e">
        <f>Principal!S105*100</f>
        <v>#DIV/0!</v>
      </c>
      <c r="V121" s="104" t="e">
        <f>Principal!T105*100</f>
        <v>#DIV/0!</v>
      </c>
      <c r="W121" s="104" t="e">
        <f>Principal!U105*100</f>
        <v>#DIV/0!</v>
      </c>
      <c r="X121" s="104" t="e">
        <f>Principal!AC105*100</f>
        <v>#DIV/0!</v>
      </c>
      <c r="Y121" s="104" t="e">
        <f>Principal!AD105*100</f>
        <v>#DIV/0!</v>
      </c>
      <c r="Z121" s="104" t="e">
        <f>Principal!AE105*100</f>
        <v>#DIV/0!</v>
      </c>
    </row>
    <row r="122" spans="1:26" x14ac:dyDescent="0.35">
      <c r="L122" s="97" t="s">
        <v>145</v>
      </c>
      <c r="M122" s="171"/>
      <c r="N122" s="171"/>
      <c r="O122" s="171"/>
      <c r="P122" s="171"/>
      <c r="Q122" s="171"/>
      <c r="R122" s="172"/>
      <c r="S122" s="93" t="s">
        <v>27</v>
      </c>
      <c r="T122" s="117" t="s">
        <v>21</v>
      </c>
      <c r="U122" s="104" t="e">
        <f>Principal!S106*100</f>
        <v>#DIV/0!</v>
      </c>
      <c r="V122" s="104" t="e">
        <f>Principal!T106*100</f>
        <v>#DIV/0!</v>
      </c>
      <c r="W122" s="104" t="e">
        <f>Principal!U106*100</f>
        <v>#DIV/0!</v>
      </c>
      <c r="X122" s="104" t="e">
        <f>Principal!AC106*100</f>
        <v>#DIV/0!</v>
      </c>
      <c r="Y122" s="104" t="e">
        <f>Principal!AD106*100</f>
        <v>#DIV/0!</v>
      </c>
      <c r="Z122" s="104" t="e">
        <f>Principal!AE106*100</f>
        <v>#DIV/0!</v>
      </c>
    </row>
    <row r="123" spans="1:26" x14ac:dyDescent="0.35">
      <c r="A123" s="60"/>
      <c r="B123" s="60"/>
      <c r="C123" s="60"/>
      <c r="D123" s="60"/>
      <c r="E123" s="60"/>
      <c r="L123" s="97" t="s">
        <v>146</v>
      </c>
      <c r="M123" s="171"/>
      <c r="N123" s="171"/>
      <c r="O123" s="171"/>
      <c r="P123" s="171"/>
      <c r="Q123" s="171"/>
      <c r="R123" s="172"/>
      <c r="S123" s="93" t="s">
        <v>28</v>
      </c>
      <c r="T123" s="117" t="s">
        <v>22</v>
      </c>
      <c r="U123" s="104" t="e">
        <f>Principal!S107*100</f>
        <v>#DIV/0!</v>
      </c>
      <c r="V123" s="104" t="e">
        <f>Principal!T107*100</f>
        <v>#DIV/0!</v>
      </c>
      <c r="W123" s="104" t="e">
        <f>Principal!U107*100</f>
        <v>#DIV/0!</v>
      </c>
      <c r="X123" s="104" t="e">
        <f>Principal!AC107*100</f>
        <v>#DIV/0!</v>
      </c>
      <c r="Y123" s="104" t="e">
        <f>Principal!AD107*100</f>
        <v>#DIV/0!</v>
      </c>
      <c r="Z123" s="104" t="e">
        <f>Principal!AE107*100</f>
        <v>#DIV/0!</v>
      </c>
    </row>
    <row r="124" spans="1:26" s="60" customFormat="1" x14ac:dyDescent="0.35">
      <c r="A124"/>
      <c r="B124"/>
      <c r="C124"/>
      <c r="D124"/>
      <c r="E124"/>
      <c r="L124" s="114"/>
      <c r="M124" s="114"/>
      <c r="N124" s="114"/>
      <c r="O124" s="114"/>
      <c r="P124" s="114"/>
      <c r="Q124" s="114"/>
      <c r="R124" s="114"/>
      <c r="S124" s="114"/>
      <c r="T124" s="114"/>
      <c r="U124" s="104"/>
      <c r="V124" s="104"/>
      <c r="W124" s="104"/>
      <c r="X124" s="104"/>
      <c r="Y124" s="104"/>
      <c r="Z124" s="104"/>
    </row>
    <row r="125" spans="1:26" x14ac:dyDescent="0.35">
      <c r="L125" s="97" t="s">
        <v>181</v>
      </c>
      <c r="M125" s="194" t="s">
        <v>23</v>
      </c>
      <c r="N125" s="194"/>
      <c r="O125" s="185" t="s">
        <v>205</v>
      </c>
      <c r="P125" s="185"/>
      <c r="Q125" s="194" t="s">
        <v>23</v>
      </c>
      <c r="R125" s="194"/>
      <c r="S125" s="96" t="s">
        <v>26</v>
      </c>
      <c r="T125" s="119" t="s">
        <v>20</v>
      </c>
      <c r="U125" s="106">
        <f>Principal!S109*100</f>
        <v>7.3455774980076756</v>
      </c>
      <c r="V125" s="106">
        <f>Principal!T109*100</f>
        <v>17.561485699018348</v>
      </c>
      <c r="W125" s="106">
        <f>Principal!U109*100</f>
        <v>10.215908201010672</v>
      </c>
      <c r="X125" s="106">
        <f>Principal!AC109*100</f>
        <v>25.726722330158552</v>
      </c>
      <c r="Y125" s="106">
        <f>Principal!AD109*100</f>
        <v>13.178296558130731</v>
      </c>
      <c r="Z125" s="106">
        <f>Principal!AE109*100</f>
        <v>25.726722330158552</v>
      </c>
    </row>
    <row r="126" spans="1:26" x14ac:dyDescent="0.35">
      <c r="L126" s="97" t="s">
        <v>182</v>
      </c>
      <c r="M126" s="194"/>
      <c r="N126" s="194"/>
      <c r="O126" s="185"/>
      <c r="P126" s="185"/>
      <c r="Q126" s="194"/>
      <c r="R126" s="194"/>
      <c r="S126" s="96" t="s">
        <v>27</v>
      </c>
      <c r="T126" s="119" t="s">
        <v>21</v>
      </c>
      <c r="U126" s="106">
        <f>Principal!S110*100</f>
        <v>9.795029356736908</v>
      </c>
      <c r="V126" s="106">
        <f>Principal!T110*100</f>
        <v>15.112033840289113</v>
      </c>
      <c r="W126" s="106">
        <f>Principal!U110*100</f>
        <v>9.795029356736908</v>
      </c>
      <c r="X126" s="106">
        <f>Principal!AC110*100</f>
        <v>25.767355669829513</v>
      </c>
      <c r="Y126" s="106">
        <f>Principal!AD110*100</f>
        <v>13.137663218459771</v>
      </c>
      <c r="Z126" s="106">
        <f>Principal!AE110*100</f>
        <v>25.767355669829513</v>
      </c>
    </row>
    <row r="127" spans="1:26" x14ac:dyDescent="0.35">
      <c r="A127" s="60"/>
      <c r="B127" s="60"/>
      <c r="C127" s="60"/>
      <c r="D127" s="60"/>
      <c r="E127" s="60"/>
      <c r="L127" s="97" t="s">
        <v>183</v>
      </c>
      <c r="M127" s="194"/>
      <c r="N127" s="194"/>
      <c r="O127" s="185"/>
      <c r="P127" s="185"/>
      <c r="Q127" s="194"/>
      <c r="R127" s="194"/>
      <c r="S127" s="96" t="s">
        <v>28</v>
      </c>
      <c r="T127" s="119" t="s">
        <v>22</v>
      </c>
      <c r="U127" s="106">
        <f>Principal!S111*100</f>
        <v>12.076520498012618</v>
      </c>
      <c r="V127" s="106">
        <f>Principal!T111*100</f>
        <v>12.830542699013408</v>
      </c>
      <c r="W127" s="106">
        <f>Principal!U111*100</f>
        <v>12.076520498012618</v>
      </c>
      <c r="X127" s="106">
        <f>Principal!AC111*100</f>
        <v>25.798910133596877</v>
      </c>
      <c r="Y127" s="106">
        <f>Principal!AD111*100</f>
        <v>13.106108754692414</v>
      </c>
      <c r="Z127" s="106">
        <f>Principal!AE111*100</f>
        <v>25.798910133596877</v>
      </c>
    </row>
    <row r="128" spans="1:26" s="60" customFormat="1" x14ac:dyDescent="0.35">
      <c r="A128"/>
      <c r="B128"/>
      <c r="C128"/>
      <c r="D128"/>
      <c r="E128"/>
      <c r="L128" s="114"/>
      <c r="M128" s="114"/>
      <c r="N128" s="114"/>
      <c r="O128" s="114"/>
      <c r="P128" s="114"/>
      <c r="Q128" s="114"/>
      <c r="R128" s="114"/>
      <c r="S128" s="114"/>
      <c r="T128" s="114"/>
      <c r="U128" s="104"/>
      <c r="V128" s="104"/>
      <c r="W128" s="104"/>
      <c r="X128" s="104"/>
      <c r="Y128" s="104"/>
      <c r="Z128" s="104"/>
    </row>
    <row r="129" spans="1:26" ht="15.5" x14ac:dyDescent="0.4">
      <c r="A129" s="107" t="s">
        <v>209</v>
      </c>
      <c r="L129" s="97" t="s">
        <v>147</v>
      </c>
      <c r="M129" s="171" t="s">
        <v>23</v>
      </c>
      <c r="N129" s="171"/>
      <c r="O129" s="171" t="s">
        <v>205</v>
      </c>
      <c r="P129" s="171"/>
      <c r="Q129" s="172" t="s">
        <v>69</v>
      </c>
      <c r="R129" s="172"/>
      <c r="S129" s="93" t="s">
        <v>26</v>
      </c>
      <c r="T129" s="117" t="s">
        <v>20</v>
      </c>
      <c r="U129" s="104">
        <f>Principal!S113*100</f>
        <v>2.4535315985130088</v>
      </c>
      <c r="V129" s="104">
        <f>Principal!T113*100</f>
        <v>1.078066914498141</v>
      </c>
      <c r="W129" s="104">
        <f>Principal!U113*100</f>
        <v>1.8215613382899625</v>
      </c>
      <c r="X129" s="104">
        <f>Principal!AC113*100</f>
        <v>6.7409606044252612</v>
      </c>
      <c r="Y129" s="104">
        <f>Principal!AD113*100</f>
        <v>2.1613599568267667</v>
      </c>
      <c r="Z129" s="104">
        <f>Principal!AE113*100</f>
        <v>3.1246627091203112</v>
      </c>
    </row>
    <row r="130" spans="1:26" x14ac:dyDescent="0.35">
      <c r="L130" s="97" t="s">
        <v>148</v>
      </c>
      <c r="M130" s="171"/>
      <c r="N130" s="171"/>
      <c r="O130" s="171"/>
      <c r="P130" s="171"/>
      <c r="Q130" s="172"/>
      <c r="R130" s="172"/>
      <c r="S130" s="93" t="s">
        <v>27</v>
      </c>
      <c r="T130" s="117" t="s">
        <v>21</v>
      </c>
      <c r="U130" s="104">
        <f>Principal!S114*100</f>
        <v>-3.3628636369200895</v>
      </c>
      <c r="V130" s="104">
        <f>Principal!T114*100</f>
        <v>0.68350886929270105</v>
      </c>
      <c r="W130" s="104">
        <f>Principal!U114*100</f>
        <v>0.79287028837953377</v>
      </c>
      <c r="X130" s="104">
        <f>Principal!AC114*100</f>
        <v>-6.4034359488471928</v>
      </c>
      <c r="Y130" s="104">
        <f>Principal!AD114*100</f>
        <v>1.2029563625782584</v>
      </c>
      <c r="Z130" s="104">
        <f>Principal!AE114*100</f>
        <v>2.1003861815494407</v>
      </c>
    </row>
    <row r="131" spans="1:26" x14ac:dyDescent="0.35">
      <c r="A131" s="60"/>
      <c r="B131" s="60"/>
      <c r="C131" s="60"/>
      <c r="D131" s="60"/>
      <c r="E131" s="60"/>
      <c r="L131" s="97" t="s">
        <v>149</v>
      </c>
      <c r="M131" s="171"/>
      <c r="N131" s="171"/>
      <c r="O131" s="171"/>
      <c r="P131" s="171"/>
      <c r="Q131" s="172"/>
      <c r="R131" s="172"/>
      <c r="S131" s="93" t="s">
        <v>28</v>
      </c>
      <c r="T131" s="117" t="s">
        <v>22</v>
      </c>
      <c r="U131" s="104">
        <f>Principal!S115*100</f>
        <v>-7.6175616639079609</v>
      </c>
      <c r="V131" s="104">
        <f>Principal!T115*100</f>
        <v>0.3817871001003989</v>
      </c>
      <c r="W131" s="104">
        <f>Principal!U115*100</f>
        <v>0.3817871001003989</v>
      </c>
      <c r="X131" s="104">
        <f>Principal!AC115*100</f>
        <v>-20.155962045260434</v>
      </c>
      <c r="Y131" s="104">
        <f>Principal!AD115*100</f>
        <v>1.6013152087821143</v>
      </c>
      <c r="Z131" s="104">
        <f>Principal!AE115*100</f>
        <v>1.3743264761794216</v>
      </c>
    </row>
    <row r="132" spans="1:26" s="60" customFormat="1" x14ac:dyDescent="0.35">
      <c r="A132"/>
      <c r="B132"/>
      <c r="C132"/>
      <c r="D132"/>
      <c r="E132"/>
      <c r="L132" s="114"/>
      <c r="M132" s="114"/>
      <c r="N132" s="114"/>
      <c r="O132" s="114"/>
      <c r="P132" s="114"/>
      <c r="Q132" s="114"/>
      <c r="R132" s="114"/>
      <c r="S132" s="114"/>
      <c r="T132" s="114"/>
      <c r="U132" s="104"/>
      <c r="V132" s="104"/>
      <c r="W132" s="104"/>
      <c r="X132" s="104"/>
      <c r="Y132" s="104"/>
      <c r="Z132" s="104"/>
    </row>
    <row r="133" spans="1:26" x14ac:dyDescent="0.35">
      <c r="L133" s="97" t="s">
        <v>150</v>
      </c>
      <c r="M133" s="171" t="s">
        <v>36</v>
      </c>
      <c r="N133" s="171" t="s">
        <v>25</v>
      </c>
      <c r="O133" s="171" t="s">
        <v>205</v>
      </c>
      <c r="P133" s="171"/>
      <c r="Q133" s="172" t="s">
        <v>69</v>
      </c>
      <c r="R133" s="172"/>
      <c r="S133" s="93" t="s">
        <v>26</v>
      </c>
      <c r="T133" s="117" t="s">
        <v>20</v>
      </c>
      <c r="U133" s="104">
        <f>Principal!S117*100</f>
        <v>79.888475836431226</v>
      </c>
      <c r="V133" s="104">
        <f>Principal!T117*100</f>
        <v>20.111524163568774</v>
      </c>
      <c r="W133" s="104">
        <f>Principal!U117*100</f>
        <v>14.014869888475856</v>
      </c>
      <c r="X133" s="104">
        <f>Principal!AC117*100</f>
        <v>77.10523475445234</v>
      </c>
      <c r="Y133" s="104">
        <f>Principal!AD117*100</f>
        <v>22.894765245547667</v>
      </c>
      <c r="Z133" s="104">
        <f>Principal!AE117*100</f>
        <v>16.99082568807334</v>
      </c>
    </row>
    <row r="134" spans="1:26" x14ac:dyDescent="0.35">
      <c r="L134" s="97" t="s">
        <v>151</v>
      </c>
      <c r="M134" s="171"/>
      <c r="N134" s="171"/>
      <c r="O134" s="171"/>
      <c r="P134" s="171"/>
      <c r="Q134" s="172"/>
      <c r="R134" s="172"/>
      <c r="S134" s="93" t="s">
        <v>27</v>
      </c>
      <c r="T134" s="117" t="s">
        <v>21</v>
      </c>
      <c r="U134" s="104">
        <f>Principal!S118*100</f>
        <v>36.089268298654602</v>
      </c>
      <c r="V134" s="104">
        <f>Principal!T118*100</f>
        <v>0.8475509979229523</v>
      </c>
      <c r="W134" s="104">
        <f>Principal!U118*100</f>
        <v>1.2849966742702779</v>
      </c>
      <c r="X134" s="104">
        <f>Principal!AC118*100</f>
        <v>39.422934254232885</v>
      </c>
      <c r="Y134" s="104">
        <f>Principal!AD118*100</f>
        <v>1.7852847320173337</v>
      </c>
      <c r="Z134" s="104">
        <f>Principal!AE118*100</f>
        <v>2.7636660283545278</v>
      </c>
    </row>
    <row r="135" spans="1:26" x14ac:dyDescent="0.35">
      <c r="A135" s="60"/>
      <c r="B135" s="60"/>
      <c r="C135" s="60"/>
      <c r="D135" s="60"/>
      <c r="E135" s="60"/>
      <c r="L135" s="97" t="s">
        <v>152</v>
      </c>
      <c r="M135" s="171"/>
      <c r="N135" s="171"/>
      <c r="O135" s="171"/>
      <c r="P135" s="171"/>
      <c r="Q135" s="172"/>
      <c r="R135" s="172"/>
      <c r="S135" s="93" t="s">
        <v>28</v>
      </c>
      <c r="T135" s="117" t="s">
        <v>22</v>
      </c>
      <c r="U135" s="104">
        <f>Principal!S119*100</f>
        <v>48.359699346050519</v>
      </c>
      <c r="V135" s="104">
        <f>Principal!T119*100</f>
        <v>3.0906574770032282</v>
      </c>
      <c r="W135" s="104">
        <f>Principal!U119*100</f>
        <v>4.54508452500475</v>
      </c>
      <c r="X135" s="104">
        <f>Principal!AC119*100</f>
        <v>61.040492657807143</v>
      </c>
      <c r="Y135" s="104">
        <f>Principal!AD119*100</f>
        <v>8.427974783063652</v>
      </c>
      <c r="Z135" s="104">
        <f>Principal!AE119*100</f>
        <v>10.285316284625379</v>
      </c>
    </row>
    <row r="136" spans="1:26" s="60" customFormat="1" x14ac:dyDescent="0.35">
      <c r="A136"/>
      <c r="B136"/>
      <c r="C136"/>
      <c r="D136"/>
      <c r="E136"/>
      <c r="L136" s="114"/>
      <c r="M136" s="114"/>
      <c r="N136" s="114"/>
      <c r="O136" s="114"/>
      <c r="P136" s="114"/>
      <c r="Q136" s="114"/>
      <c r="R136" s="114"/>
      <c r="S136" s="114"/>
      <c r="T136" s="114"/>
      <c r="U136" s="104"/>
      <c r="V136" s="104"/>
      <c r="W136" s="104"/>
      <c r="X136" s="104"/>
      <c r="Y136" s="104"/>
      <c r="Z136" s="104"/>
    </row>
    <row r="137" spans="1:26" x14ac:dyDescent="0.35">
      <c r="L137" s="97" t="s">
        <v>184</v>
      </c>
      <c r="M137" s="194" t="s">
        <v>23</v>
      </c>
      <c r="N137" s="194"/>
      <c r="O137" s="185" t="s">
        <v>206</v>
      </c>
      <c r="P137" s="185"/>
      <c r="Q137" s="194" t="s">
        <v>23</v>
      </c>
      <c r="R137" s="194"/>
      <c r="S137" s="96"/>
      <c r="T137" s="119"/>
      <c r="U137" s="106" t="e">
        <f>Principal!S125*100</f>
        <v>#DIV/0!</v>
      </c>
      <c r="V137" s="106" t="e">
        <f>Principal!T125*100</f>
        <v>#DIV/0!</v>
      </c>
      <c r="W137" s="106" t="e">
        <f>Principal!U125*100</f>
        <v>#DIV/0!</v>
      </c>
      <c r="X137" s="106" t="e">
        <f>Principal!AC125*100</f>
        <v>#DIV/0!</v>
      </c>
      <c r="Y137" s="106" t="e">
        <f>Principal!AD125*100</f>
        <v>#DIV/0!</v>
      </c>
      <c r="Z137" s="106" t="e">
        <f>Principal!AE125*100</f>
        <v>#DIV/0!</v>
      </c>
    </row>
    <row r="138" spans="1:26" x14ac:dyDescent="0.35">
      <c r="L138" s="97" t="s">
        <v>185</v>
      </c>
      <c r="M138" s="194"/>
      <c r="N138" s="194"/>
      <c r="O138" s="185"/>
      <c r="P138" s="185"/>
      <c r="Q138" s="194"/>
      <c r="R138" s="194"/>
      <c r="S138" s="96"/>
      <c r="T138" s="119"/>
      <c r="U138" s="106" t="e">
        <f>Principal!S126*100</f>
        <v>#DIV/0!</v>
      </c>
      <c r="V138" s="106" t="e">
        <f>Principal!T126*100</f>
        <v>#DIV/0!</v>
      </c>
      <c r="W138" s="106" t="e">
        <f>Principal!U126*100</f>
        <v>#DIV/0!</v>
      </c>
      <c r="X138" s="106" t="e">
        <f>Principal!AC126*100</f>
        <v>#DIV/0!</v>
      </c>
      <c r="Y138" s="106" t="e">
        <f>Principal!AD126*100</f>
        <v>#DIV/0!</v>
      </c>
      <c r="Z138" s="106" t="e">
        <f>Principal!AE126*100</f>
        <v>#DIV/0!</v>
      </c>
    </row>
    <row r="139" spans="1:26" x14ac:dyDescent="0.35">
      <c r="A139" s="60"/>
      <c r="B139" s="60"/>
      <c r="C139" s="60"/>
      <c r="D139" s="60"/>
      <c r="E139" s="60"/>
      <c r="L139" s="97" t="s">
        <v>186</v>
      </c>
      <c r="M139" s="194"/>
      <c r="N139" s="194"/>
      <c r="O139" s="185"/>
      <c r="P139" s="185"/>
      <c r="Q139" s="194"/>
      <c r="R139" s="194"/>
      <c r="S139" s="96"/>
      <c r="T139" s="119"/>
      <c r="U139" s="106" t="e">
        <f>Principal!S127*100</f>
        <v>#DIV/0!</v>
      </c>
      <c r="V139" s="106" t="e">
        <f>Principal!T127*100</f>
        <v>#DIV/0!</v>
      </c>
      <c r="W139" s="106" t="e">
        <f>Principal!U127*100</f>
        <v>#DIV/0!</v>
      </c>
      <c r="X139" s="106" t="e">
        <f>Principal!AC127*100</f>
        <v>#DIV/0!</v>
      </c>
      <c r="Y139" s="106" t="e">
        <f>Principal!AD127*100</f>
        <v>#DIV/0!</v>
      </c>
      <c r="Z139" s="106" t="e">
        <f>Principal!AE127*100</f>
        <v>#DIV/0!</v>
      </c>
    </row>
    <row r="140" spans="1:26" s="60" customFormat="1" x14ac:dyDescent="0.35">
      <c r="A140"/>
      <c r="B140"/>
      <c r="C140"/>
      <c r="D140"/>
      <c r="E140"/>
      <c r="L140" s="114"/>
      <c r="M140" s="114"/>
      <c r="N140" s="114"/>
      <c r="O140" s="114"/>
      <c r="P140" s="114"/>
      <c r="Q140" s="114"/>
      <c r="R140" s="114"/>
      <c r="S140" s="114"/>
      <c r="T140" s="114"/>
      <c r="U140" s="104"/>
      <c r="V140" s="104"/>
      <c r="W140" s="104"/>
      <c r="X140" s="104"/>
      <c r="Y140" s="104"/>
      <c r="Z140" s="104"/>
    </row>
    <row r="141" spans="1:26" x14ac:dyDescent="0.35">
      <c r="L141" s="97" t="s">
        <v>153</v>
      </c>
      <c r="M141" s="171" t="s">
        <v>23</v>
      </c>
      <c r="N141" s="171"/>
      <c r="O141" s="171" t="s">
        <v>206</v>
      </c>
      <c r="P141" s="171"/>
      <c r="Q141" s="172" t="s">
        <v>69</v>
      </c>
      <c r="R141" s="172"/>
      <c r="S141" s="57" t="s">
        <v>211</v>
      </c>
      <c r="T141" s="121" t="s">
        <v>214</v>
      </c>
      <c r="U141" s="104" t="e">
        <f>Principal!S129*100</f>
        <v>#DIV/0!</v>
      </c>
      <c r="V141" s="104" t="e">
        <f>Principal!T129*100</f>
        <v>#DIV/0!</v>
      </c>
      <c r="W141" s="104" t="e">
        <f>Principal!U129*100</f>
        <v>#DIV/0!</v>
      </c>
      <c r="X141" s="104" t="e">
        <f>Principal!AC129*100</f>
        <v>#DIV/0!</v>
      </c>
      <c r="Y141" s="104" t="e">
        <f>Principal!AD129*100</f>
        <v>#DIV/0!</v>
      </c>
      <c r="Z141" s="104" t="e">
        <f>Principal!AE129*100</f>
        <v>#DIV/0!</v>
      </c>
    </row>
    <row r="142" spans="1:26" x14ac:dyDescent="0.35">
      <c r="L142" s="97" t="s">
        <v>154</v>
      </c>
      <c r="M142" s="171"/>
      <c r="N142" s="171"/>
      <c r="O142" s="171"/>
      <c r="P142" s="171"/>
      <c r="Q142" s="172"/>
      <c r="R142" s="172"/>
      <c r="S142" s="57" t="s">
        <v>212</v>
      </c>
      <c r="T142" s="121" t="s">
        <v>215</v>
      </c>
      <c r="U142" s="104" t="e">
        <f>Principal!S130*100</f>
        <v>#DIV/0!</v>
      </c>
      <c r="V142" s="104" t="e">
        <f>Principal!T130*100</f>
        <v>#DIV/0!</v>
      </c>
      <c r="W142" s="104" t="e">
        <f>Principal!U130*100</f>
        <v>#DIV/0!</v>
      </c>
      <c r="X142" s="104" t="e">
        <f>Principal!AC130*100</f>
        <v>#DIV/0!</v>
      </c>
      <c r="Y142" s="104" t="e">
        <f>Principal!AD130*100</f>
        <v>#DIV/0!</v>
      </c>
      <c r="Z142" s="104" t="e">
        <f>Principal!AE130*100</f>
        <v>#DIV/0!</v>
      </c>
    </row>
    <row r="143" spans="1:26" x14ac:dyDescent="0.35">
      <c r="A143" s="60"/>
      <c r="B143" s="60"/>
      <c r="C143" s="60"/>
      <c r="D143" s="60"/>
      <c r="E143" s="60"/>
      <c r="L143" s="97" t="s">
        <v>155</v>
      </c>
      <c r="M143" s="171"/>
      <c r="N143" s="171"/>
      <c r="O143" s="171"/>
      <c r="P143" s="171"/>
      <c r="Q143" s="172"/>
      <c r="R143" s="172"/>
      <c r="S143" s="57" t="s">
        <v>213</v>
      </c>
      <c r="T143" s="121" t="s">
        <v>216</v>
      </c>
      <c r="U143" s="104" t="e">
        <f>Principal!S131*100</f>
        <v>#DIV/0!</v>
      </c>
      <c r="V143" s="104" t="e">
        <f>Principal!T131*100</f>
        <v>#DIV/0!</v>
      </c>
      <c r="W143" s="104" t="e">
        <f>Principal!U131*100</f>
        <v>#DIV/0!</v>
      </c>
      <c r="X143" s="104" t="e">
        <f>Principal!AC131*100</f>
        <v>#DIV/0!</v>
      </c>
      <c r="Y143" s="104" t="e">
        <f>Principal!AD131*100</f>
        <v>#DIV/0!</v>
      </c>
      <c r="Z143" s="104" t="e">
        <f>Principal!AE131*100</f>
        <v>#DIV/0!</v>
      </c>
    </row>
    <row r="144" spans="1:26" s="60" customFormat="1" x14ac:dyDescent="0.35">
      <c r="A144"/>
      <c r="B144"/>
      <c r="C144"/>
      <c r="D144"/>
      <c r="E144"/>
      <c r="L144" s="114"/>
      <c r="M144" s="114"/>
      <c r="N144" s="114"/>
      <c r="O144" s="114"/>
      <c r="P144" s="114"/>
      <c r="Q144" s="114"/>
      <c r="R144" s="114"/>
      <c r="S144" s="114"/>
      <c r="T144" s="114"/>
      <c r="U144" s="104"/>
      <c r="V144" s="104"/>
      <c r="W144" s="104"/>
      <c r="X144" s="104"/>
      <c r="Y144" s="104"/>
      <c r="Z144" s="104"/>
    </row>
    <row r="145" spans="1:26" x14ac:dyDescent="0.35">
      <c r="L145" s="97" t="s">
        <v>156</v>
      </c>
      <c r="M145" s="171" t="s">
        <v>36</v>
      </c>
      <c r="N145" s="171" t="s">
        <v>25</v>
      </c>
      <c r="O145" s="171" t="s">
        <v>206</v>
      </c>
      <c r="P145" s="171"/>
      <c r="Q145" s="172" t="s">
        <v>69</v>
      </c>
      <c r="R145" s="172"/>
      <c r="S145" s="57" t="s">
        <v>211</v>
      </c>
      <c r="T145" s="121" t="s">
        <v>214</v>
      </c>
      <c r="U145" s="104" t="e">
        <f>Principal!S133*100</f>
        <v>#DIV/0!</v>
      </c>
      <c r="V145" s="104" t="e">
        <f>Principal!T133*100</f>
        <v>#DIV/0!</v>
      </c>
      <c r="W145" s="104" t="e">
        <f>Principal!U133*100</f>
        <v>#DIV/0!</v>
      </c>
      <c r="X145" s="104" t="e">
        <f>Principal!AC133*100</f>
        <v>#DIV/0!</v>
      </c>
      <c r="Y145" s="104" t="e">
        <f>Principal!AD133*100</f>
        <v>#DIV/0!</v>
      </c>
      <c r="Z145" s="104" t="e">
        <f>Principal!AE133*100</f>
        <v>#DIV/0!</v>
      </c>
    </row>
    <row r="146" spans="1:26" x14ac:dyDescent="0.35">
      <c r="L146" s="97" t="s">
        <v>157</v>
      </c>
      <c r="M146" s="171"/>
      <c r="N146" s="171"/>
      <c r="O146" s="171"/>
      <c r="P146" s="171"/>
      <c r="Q146" s="172"/>
      <c r="R146" s="172"/>
      <c r="S146" s="57" t="s">
        <v>212</v>
      </c>
      <c r="T146" s="121" t="s">
        <v>215</v>
      </c>
      <c r="U146" s="104" t="e">
        <f>Principal!S134*100</f>
        <v>#DIV/0!</v>
      </c>
      <c r="V146" s="104" t="e">
        <f>Principal!T134*100</f>
        <v>#DIV/0!</v>
      </c>
      <c r="W146" s="104" t="e">
        <f>Principal!U134*100</f>
        <v>#DIV/0!</v>
      </c>
      <c r="X146" s="104" t="e">
        <f>Principal!AC134*100</f>
        <v>#DIV/0!</v>
      </c>
      <c r="Y146" s="104" t="e">
        <f>Principal!AD134*100</f>
        <v>#DIV/0!</v>
      </c>
      <c r="Z146" s="104" t="e">
        <f>Principal!AE134*100</f>
        <v>#DIV/0!</v>
      </c>
    </row>
    <row r="147" spans="1:26" x14ac:dyDescent="0.35">
      <c r="A147" s="60"/>
      <c r="B147" s="60"/>
      <c r="C147" s="60"/>
      <c r="D147" s="60"/>
      <c r="E147" s="60"/>
      <c r="L147" s="97" t="s">
        <v>158</v>
      </c>
      <c r="M147" s="171"/>
      <c r="N147" s="171"/>
      <c r="O147" s="171"/>
      <c r="P147" s="171"/>
      <c r="Q147" s="172"/>
      <c r="R147" s="172"/>
      <c r="S147" s="57" t="s">
        <v>213</v>
      </c>
      <c r="T147" s="121" t="s">
        <v>216</v>
      </c>
      <c r="U147" s="104" t="e">
        <f>Principal!S135*100</f>
        <v>#DIV/0!</v>
      </c>
      <c r="V147" s="104" t="e">
        <f>Principal!T135*100</f>
        <v>#DIV/0!</v>
      </c>
      <c r="W147" s="104" t="e">
        <f>Principal!U135*100</f>
        <v>#DIV/0!</v>
      </c>
      <c r="X147" s="104" t="e">
        <f>Principal!AC135*100</f>
        <v>#DIV/0!</v>
      </c>
      <c r="Y147" s="104" t="e">
        <f>Principal!AD135*100</f>
        <v>#DIV/0!</v>
      </c>
      <c r="Z147" s="104" t="e">
        <f>Principal!AE135*100</f>
        <v>#DIV/0!</v>
      </c>
    </row>
    <row r="148" spans="1:26" ht="15.5" x14ac:dyDescent="0.4">
      <c r="A148" s="120" t="s">
        <v>210</v>
      </c>
      <c r="L148" s="67"/>
    </row>
    <row r="149" spans="1:26" x14ac:dyDescent="0.35">
      <c r="L149" s="52"/>
    </row>
    <row r="150" spans="1:26" x14ac:dyDescent="0.35">
      <c r="L150" s="52"/>
    </row>
    <row r="151" spans="1:26" x14ac:dyDescent="0.35">
      <c r="L151" s="52"/>
    </row>
    <row r="152" spans="1:26" x14ac:dyDescent="0.35">
      <c r="L152" s="67"/>
    </row>
    <row r="153" spans="1:26" x14ac:dyDescent="0.35">
      <c r="L153" s="67"/>
    </row>
    <row r="154" spans="1:26" x14ac:dyDescent="0.35">
      <c r="L154" s="67"/>
    </row>
    <row r="155" spans="1:26" x14ac:dyDescent="0.35">
      <c r="L155" s="67"/>
    </row>
    <row r="156" spans="1:26" x14ac:dyDescent="0.35">
      <c r="L156" s="67"/>
    </row>
    <row r="159" spans="1:26" ht="15.5" x14ac:dyDescent="0.4">
      <c r="A159" s="107"/>
    </row>
  </sheetData>
  <mergeCells count="260">
    <mergeCell ref="Q44:R44"/>
    <mergeCell ref="M32:N32"/>
    <mergeCell ref="O32:P32"/>
    <mergeCell ref="Q32:R32"/>
    <mergeCell ref="M76:N76"/>
    <mergeCell ref="O76:P76"/>
    <mergeCell ref="Q76:R76"/>
    <mergeCell ref="M72:N72"/>
    <mergeCell ref="O72:P72"/>
    <mergeCell ref="Q72:R72"/>
    <mergeCell ref="M73:N75"/>
    <mergeCell ref="P73:P75"/>
    <mergeCell ref="Q73:R75"/>
    <mergeCell ref="N61:N63"/>
    <mergeCell ref="O61:O63"/>
    <mergeCell ref="P61:P63"/>
    <mergeCell ref="Q61:Q63"/>
    <mergeCell ref="R61:R63"/>
    <mergeCell ref="M48:N48"/>
    <mergeCell ref="O48:P48"/>
    <mergeCell ref="Q48:R48"/>
    <mergeCell ref="M52:N52"/>
    <mergeCell ref="M40:N40"/>
    <mergeCell ref="O40:P40"/>
    <mergeCell ref="M96:N96"/>
    <mergeCell ref="O96:P96"/>
    <mergeCell ref="Q96:R96"/>
    <mergeCell ref="M100:N100"/>
    <mergeCell ref="O100:P100"/>
    <mergeCell ref="Q100:R100"/>
    <mergeCell ref="M88:N88"/>
    <mergeCell ref="O88:P88"/>
    <mergeCell ref="Q88:R88"/>
    <mergeCell ref="M92:N92"/>
    <mergeCell ref="O92:P92"/>
    <mergeCell ref="Q92:R92"/>
    <mergeCell ref="M89:N91"/>
    <mergeCell ref="O89:O91"/>
    <mergeCell ref="P89:P91"/>
    <mergeCell ref="Q89:Q91"/>
    <mergeCell ref="R89:R91"/>
    <mergeCell ref="M93:N95"/>
    <mergeCell ref="O93:O95"/>
    <mergeCell ref="P93:P95"/>
    <mergeCell ref="Q93:Q95"/>
    <mergeCell ref="R93:R95"/>
    <mergeCell ref="M97:N99"/>
    <mergeCell ref="O97:O99"/>
    <mergeCell ref="Q40:R40"/>
    <mergeCell ref="M29:N31"/>
    <mergeCell ref="O29:O31"/>
    <mergeCell ref="P29:P31"/>
    <mergeCell ref="Q29:Q31"/>
    <mergeCell ref="R29:R31"/>
    <mergeCell ref="M45:M47"/>
    <mergeCell ref="N45:N47"/>
    <mergeCell ref="O45:O47"/>
    <mergeCell ref="P45:P47"/>
    <mergeCell ref="Q45:Q47"/>
    <mergeCell ref="R45:R47"/>
    <mergeCell ref="M41:M43"/>
    <mergeCell ref="N41:N43"/>
    <mergeCell ref="O41:O43"/>
    <mergeCell ref="P41:P43"/>
    <mergeCell ref="Q41:Q43"/>
    <mergeCell ref="R41:R43"/>
    <mergeCell ref="M33:N35"/>
    <mergeCell ref="O33:O35"/>
    <mergeCell ref="M44:N44"/>
    <mergeCell ref="O44:P44"/>
    <mergeCell ref="P33:P35"/>
    <mergeCell ref="Q33:Q35"/>
    <mergeCell ref="P81:P83"/>
    <mergeCell ref="Q81:Q83"/>
    <mergeCell ref="R81:R83"/>
    <mergeCell ref="M61:M63"/>
    <mergeCell ref="M57:M59"/>
    <mergeCell ref="N57:N59"/>
    <mergeCell ref="O57:O59"/>
    <mergeCell ref="P57:P59"/>
    <mergeCell ref="Q57:Q59"/>
    <mergeCell ref="M64:N64"/>
    <mergeCell ref="O64:P64"/>
    <mergeCell ref="Q64:R64"/>
    <mergeCell ref="M68:N68"/>
    <mergeCell ref="O68:P68"/>
    <mergeCell ref="Q68:R68"/>
    <mergeCell ref="R57:R59"/>
    <mergeCell ref="M56:N56"/>
    <mergeCell ref="O56:P56"/>
    <mergeCell ref="Q56:R56"/>
    <mergeCell ref="M60:N60"/>
    <mergeCell ref="O60:P60"/>
    <mergeCell ref="Q60:R60"/>
    <mergeCell ref="M125:N127"/>
    <mergeCell ref="O125:P127"/>
    <mergeCell ref="Q125:R127"/>
    <mergeCell ref="P121:P123"/>
    <mergeCell ref="Q121:Q123"/>
    <mergeCell ref="R121:R123"/>
    <mergeCell ref="M117:M119"/>
    <mergeCell ref="N117:N119"/>
    <mergeCell ref="O117:O119"/>
    <mergeCell ref="P117:P119"/>
    <mergeCell ref="Q117:Q119"/>
    <mergeCell ref="R117:R119"/>
    <mergeCell ref="M113:M115"/>
    <mergeCell ref="N113:N115"/>
    <mergeCell ref="O113:O115"/>
    <mergeCell ref="P113:P115"/>
    <mergeCell ref="Q113:Q115"/>
    <mergeCell ref="R113:R115"/>
    <mergeCell ref="M129:N131"/>
    <mergeCell ref="O129:P131"/>
    <mergeCell ref="Q129:R131"/>
    <mergeCell ref="O8:P8"/>
    <mergeCell ref="Q8:R8"/>
    <mergeCell ref="M20:N20"/>
    <mergeCell ref="O20:P20"/>
    <mergeCell ref="Q20:R20"/>
    <mergeCell ref="M13:N15"/>
    <mergeCell ref="O13:O15"/>
    <mergeCell ref="P13:P15"/>
    <mergeCell ref="Q13:R15"/>
    <mergeCell ref="M17:N19"/>
    <mergeCell ref="O17:O19"/>
    <mergeCell ref="P17:P19"/>
    <mergeCell ref="Q17:Q19"/>
    <mergeCell ref="R17:R19"/>
    <mergeCell ref="M36:N36"/>
    <mergeCell ref="O36:P36"/>
    <mergeCell ref="Q36:R36"/>
    <mergeCell ref="M24:N24"/>
    <mergeCell ref="M121:M123"/>
    <mergeCell ref="N121:N123"/>
    <mergeCell ref="O121:O123"/>
    <mergeCell ref="M141:N143"/>
    <mergeCell ref="O141:P143"/>
    <mergeCell ref="Q141:R143"/>
    <mergeCell ref="M145:M147"/>
    <mergeCell ref="N145:N147"/>
    <mergeCell ref="O145:P147"/>
    <mergeCell ref="Q145:R147"/>
    <mergeCell ref="M133:M135"/>
    <mergeCell ref="N133:N135"/>
    <mergeCell ref="O133:P135"/>
    <mergeCell ref="Q133:R135"/>
    <mergeCell ref="M137:N139"/>
    <mergeCell ref="O137:P139"/>
    <mergeCell ref="Q137:R139"/>
    <mergeCell ref="M109:M111"/>
    <mergeCell ref="N109:N111"/>
    <mergeCell ref="O109:O111"/>
    <mergeCell ref="P109:P111"/>
    <mergeCell ref="Q109:Q111"/>
    <mergeCell ref="R109:R111"/>
    <mergeCell ref="R101:R103"/>
    <mergeCell ref="M105:M107"/>
    <mergeCell ref="N105:N107"/>
    <mergeCell ref="O105:O107"/>
    <mergeCell ref="P105:P107"/>
    <mergeCell ref="Q105:Q107"/>
    <mergeCell ref="R105:R107"/>
    <mergeCell ref="P97:P99"/>
    <mergeCell ref="Q97:Q99"/>
    <mergeCell ref="R97:R99"/>
    <mergeCell ref="M101:M103"/>
    <mergeCell ref="N101:N103"/>
    <mergeCell ref="O101:O103"/>
    <mergeCell ref="P101:P103"/>
    <mergeCell ref="Q101:Q103"/>
    <mergeCell ref="M104:N104"/>
    <mergeCell ref="O104:P104"/>
    <mergeCell ref="Q104:R104"/>
    <mergeCell ref="M85:N87"/>
    <mergeCell ref="O85:O87"/>
    <mergeCell ref="P85:P87"/>
    <mergeCell ref="Q85:Q87"/>
    <mergeCell ref="R85:R87"/>
    <mergeCell ref="M65:N67"/>
    <mergeCell ref="P65:P67"/>
    <mergeCell ref="Q65:R67"/>
    <mergeCell ref="M77:N79"/>
    <mergeCell ref="O77:O79"/>
    <mergeCell ref="P77:P79"/>
    <mergeCell ref="Q77:Q79"/>
    <mergeCell ref="R77:R79"/>
    <mergeCell ref="M80:N80"/>
    <mergeCell ref="O80:P80"/>
    <mergeCell ref="Q80:R80"/>
    <mergeCell ref="M84:N84"/>
    <mergeCell ref="O84:P84"/>
    <mergeCell ref="M69:N71"/>
    <mergeCell ref="P69:P71"/>
    <mergeCell ref="Q69:R71"/>
    <mergeCell ref="Q84:R84"/>
    <mergeCell ref="M81:N83"/>
    <mergeCell ref="O81:O83"/>
    <mergeCell ref="M53:M55"/>
    <mergeCell ref="N53:N55"/>
    <mergeCell ref="O53:O55"/>
    <mergeCell ref="P53:P55"/>
    <mergeCell ref="Q53:Q55"/>
    <mergeCell ref="R53:R55"/>
    <mergeCell ref="M49:M51"/>
    <mergeCell ref="N49:N51"/>
    <mergeCell ref="O49:O51"/>
    <mergeCell ref="P49:P51"/>
    <mergeCell ref="Q49:Q51"/>
    <mergeCell ref="R49:R51"/>
    <mergeCell ref="O52:P52"/>
    <mergeCell ref="Q52:R52"/>
    <mergeCell ref="R33:R35"/>
    <mergeCell ref="M37:N39"/>
    <mergeCell ref="O37:O39"/>
    <mergeCell ref="P37:P39"/>
    <mergeCell ref="Q37:Q39"/>
    <mergeCell ref="R37:R39"/>
    <mergeCell ref="S1:T2"/>
    <mergeCell ref="O24:P24"/>
    <mergeCell ref="Q24:R24"/>
    <mergeCell ref="M28:N28"/>
    <mergeCell ref="O28:P28"/>
    <mergeCell ref="Q28:R28"/>
    <mergeCell ref="M25:N27"/>
    <mergeCell ref="O25:O27"/>
    <mergeCell ref="P25:P27"/>
    <mergeCell ref="Q25:Q27"/>
    <mergeCell ref="R25:R27"/>
    <mergeCell ref="M9:N11"/>
    <mergeCell ref="O9:O11"/>
    <mergeCell ref="P9:P11"/>
    <mergeCell ref="Q9:R11"/>
    <mergeCell ref="M12:N12"/>
    <mergeCell ref="U1:W1"/>
    <mergeCell ref="X1:Z1"/>
    <mergeCell ref="M3:N3"/>
    <mergeCell ref="Q3:R3"/>
    <mergeCell ref="M5:N7"/>
    <mergeCell ref="O5:O7"/>
    <mergeCell ref="P5:P7"/>
    <mergeCell ref="Q5:R7"/>
    <mergeCell ref="Q4:R4"/>
    <mergeCell ref="M4:N4"/>
    <mergeCell ref="O4:P4"/>
    <mergeCell ref="L1:L2"/>
    <mergeCell ref="M1:N2"/>
    <mergeCell ref="O1:P2"/>
    <mergeCell ref="Q1:R2"/>
    <mergeCell ref="M21:N23"/>
    <mergeCell ref="O21:O23"/>
    <mergeCell ref="P21:P23"/>
    <mergeCell ref="Q21:Q23"/>
    <mergeCell ref="R21:R23"/>
    <mergeCell ref="M8:N8"/>
    <mergeCell ref="O12:P12"/>
    <mergeCell ref="Q12:R12"/>
    <mergeCell ref="M16:N16"/>
    <mergeCell ref="O16:P16"/>
    <mergeCell ref="Q16:R16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workbookViewId="0">
      <selection activeCell="J16" sqref="J16"/>
    </sheetView>
  </sheetViews>
  <sheetFormatPr defaultColWidth="10.90625" defaultRowHeight="14.5" x14ac:dyDescent="0.35"/>
  <cols>
    <col min="1" max="1" width="10" bestFit="1" customWidth="1"/>
    <col min="2" max="2" width="15.54296875" bestFit="1" customWidth="1"/>
    <col min="3" max="3" width="4.7265625" bestFit="1" customWidth="1"/>
    <col min="4" max="4" width="15.54296875" bestFit="1" customWidth="1"/>
    <col min="5" max="5" width="4.7265625" bestFit="1" customWidth="1"/>
    <col min="6" max="6" width="15.54296875" bestFit="1" customWidth="1"/>
    <col min="7" max="7" width="4.7265625" bestFit="1" customWidth="1"/>
    <col min="12" max="12" width="24" bestFit="1" customWidth="1"/>
    <col min="13" max="13" width="20.26953125" bestFit="1" customWidth="1"/>
  </cols>
  <sheetData>
    <row r="1" spans="1:13" x14ac:dyDescent="0.35">
      <c r="A1" s="5" t="s">
        <v>98</v>
      </c>
      <c r="B1" s="203" t="s">
        <v>93</v>
      </c>
      <c r="C1" s="204"/>
      <c r="D1" s="203" t="s">
        <v>95</v>
      </c>
      <c r="E1" s="204"/>
      <c r="F1" s="203" t="s">
        <v>97</v>
      </c>
      <c r="G1" s="204"/>
      <c r="L1" s="206" t="s">
        <v>71</v>
      </c>
      <c r="M1" s="206"/>
    </row>
    <row r="2" spans="1:13" x14ac:dyDescent="0.35">
      <c r="A2" s="5" t="s">
        <v>72</v>
      </c>
      <c r="B2" s="203" t="s">
        <v>73</v>
      </c>
      <c r="C2" s="204"/>
      <c r="D2" s="203" t="s">
        <v>94</v>
      </c>
      <c r="E2" s="204"/>
      <c r="F2" s="203" t="s">
        <v>96</v>
      </c>
      <c r="G2" s="204"/>
      <c r="L2" t="s">
        <v>70</v>
      </c>
    </row>
    <row r="3" spans="1:13" x14ac:dyDescent="0.35">
      <c r="A3" s="5" t="s">
        <v>89</v>
      </c>
      <c r="B3" s="203">
        <v>1</v>
      </c>
      <c r="C3" s="204"/>
      <c r="D3" s="203">
        <v>2</v>
      </c>
      <c r="E3" s="204"/>
      <c r="F3" s="203">
        <v>3</v>
      </c>
      <c r="G3" s="204"/>
    </row>
    <row r="4" spans="1:13" x14ac:dyDescent="0.35">
      <c r="A4" s="6" t="s">
        <v>90</v>
      </c>
      <c r="B4" s="6" t="s">
        <v>91</v>
      </c>
      <c r="C4" s="6" t="s">
        <v>92</v>
      </c>
      <c r="D4" s="6" t="s">
        <v>91</v>
      </c>
      <c r="E4" s="6" t="s">
        <v>92</v>
      </c>
      <c r="F4" s="6" t="s">
        <v>91</v>
      </c>
      <c r="G4" s="5" t="s">
        <v>92</v>
      </c>
      <c r="H4" s="6" t="s">
        <v>99</v>
      </c>
      <c r="L4" t="s">
        <v>100</v>
      </c>
      <c r="M4" t="s">
        <v>74</v>
      </c>
    </row>
    <row r="5" spans="1:13" x14ac:dyDescent="0.35">
      <c r="A5" s="2">
        <v>400</v>
      </c>
      <c r="B5" s="2">
        <v>0</v>
      </c>
      <c r="C5" s="2"/>
      <c r="D5" s="2">
        <v>2E-3</v>
      </c>
      <c r="E5" s="2"/>
      <c r="F5" s="2">
        <v>-1E-3</v>
      </c>
      <c r="G5" s="2"/>
      <c r="H5" s="7">
        <f>AVERAGE(B5,D5,F5)</f>
        <v>3.3333333333333332E-4</v>
      </c>
      <c r="L5" t="s">
        <v>101</v>
      </c>
      <c r="M5" t="s">
        <v>75</v>
      </c>
    </row>
    <row r="6" spans="1:13" x14ac:dyDescent="0.35">
      <c r="A6" s="2">
        <v>405</v>
      </c>
      <c r="B6" s="2">
        <v>0</v>
      </c>
      <c r="C6" s="2"/>
      <c r="D6" s="2">
        <v>1E-3</v>
      </c>
      <c r="E6" s="2"/>
      <c r="F6" s="2">
        <v>-2E-3</v>
      </c>
      <c r="G6" s="2"/>
      <c r="H6" s="7">
        <f>AVERAGE(B6,D6,F6)</f>
        <v>-3.3333333333333332E-4</v>
      </c>
      <c r="L6" t="s">
        <v>76</v>
      </c>
      <c r="M6" t="s">
        <v>77</v>
      </c>
    </row>
    <row r="7" spans="1:13" x14ac:dyDescent="0.35">
      <c r="A7" s="2">
        <v>410</v>
      </c>
      <c r="B7" s="2">
        <v>0</v>
      </c>
      <c r="C7" s="2"/>
      <c r="D7" s="2">
        <v>1E-3</v>
      </c>
      <c r="E7" s="2"/>
      <c r="F7" s="2">
        <v>-1E-3</v>
      </c>
      <c r="G7" s="2"/>
      <c r="H7" s="7">
        <f>AVERAGE(B7,D7,F7)</f>
        <v>0</v>
      </c>
      <c r="L7" t="s">
        <v>78</v>
      </c>
      <c r="M7" t="s">
        <v>79</v>
      </c>
    </row>
    <row r="8" spans="1:13" x14ac:dyDescent="0.35">
      <c r="A8" s="2">
        <v>415</v>
      </c>
      <c r="B8" s="2">
        <v>0</v>
      </c>
      <c r="C8" s="2"/>
      <c r="D8" s="2">
        <v>1E-3</v>
      </c>
      <c r="E8" s="2"/>
      <c r="F8" s="2">
        <v>-2E-3</v>
      </c>
      <c r="G8" s="2"/>
      <c r="H8" s="7">
        <f t="shared" ref="H8:H65" si="0">AVERAGE(B8,D8,F8)</f>
        <v>-3.3333333333333332E-4</v>
      </c>
      <c r="L8" t="s">
        <v>80</v>
      </c>
      <c r="M8" t="s">
        <v>81</v>
      </c>
    </row>
    <row r="9" spans="1:13" x14ac:dyDescent="0.35">
      <c r="A9" s="2">
        <v>420</v>
      </c>
      <c r="B9" s="2">
        <v>0</v>
      </c>
      <c r="C9" s="2"/>
      <c r="D9" s="2">
        <v>1E-3</v>
      </c>
      <c r="E9" s="2"/>
      <c r="F9" s="2">
        <v>-2E-3</v>
      </c>
      <c r="G9" s="2"/>
      <c r="H9" s="7">
        <f t="shared" si="0"/>
        <v>-3.3333333333333332E-4</v>
      </c>
      <c r="L9" t="s">
        <v>82</v>
      </c>
      <c r="M9" t="s">
        <v>83</v>
      </c>
    </row>
    <row r="10" spans="1:13" x14ac:dyDescent="0.35">
      <c r="A10" s="2">
        <v>425</v>
      </c>
      <c r="B10" s="2">
        <v>0</v>
      </c>
      <c r="C10" s="2"/>
      <c r="D10" s="2">
        <v>1E-3</v>
      </c>
      <c r="E10" s="2"/>
      <c r="F10" s="2">
        <v>-2E-3</v>
      </c>
      <c r="G10" s="2"/>
      <c r="H10" s="7">
        <f t="shared" si="0"/>
        <v>-3.3333333333333332E-4</v>
      </c>
      <c r="L10" t="s">
        <v>84</v>
      </c>
      <c r="M10" t="s">
        <v>85</v>
      </c>
    </row>
    <row r="11" spans="1:13" x14ac:dyDescent="0.35">
      <c r="A11" s="2">
        <v>430</v>
      </c>
      <c r="B11" s="2">
        <v>0</v>
      </c>
      <c r="C11" s="2"/>
      <c r="D11" s="2">
        <v>1E-3</v>
      </c>
      <c r="E11" s="2"/>
      <c r="F11" s="2">
        <v>-2E-3</v>
      </c>
      <c r="G11" s="2"/>
      <c r="H11" s="7">
        <f t="shared" si="0"/>
        <v>-3.3333333333333332E-4</v>
      </c>
      <c r="L11" t="s">
        <v>86</v>
      </c>
      <c r="M11">
        <v>1</v>
      </c>
    </row>
    <row r="12" spans="1:13" x14ac:dyDescent="0.35">
      <c r="A12" s="2">
        <v>435</v>
      </c>
      <c r="B12" s="2">
        <v>0</v>
      </c>
      <c r="C12" s="2"/>
      <c r="D12" s="2">
        <v>1E-3</v>
      </c>
      <c r="E12" s="2"/>
      <c r="F12" s="2">
        <v>-2E-3</v>
      </c>
      <c r="G12" s="2"/>
      <c r="H12" s="7">
        <f t="shared" si="0"/>
        <v>-3.3333333333333332E-4</v>
      </c>
      <c r="L12" t="s">
        <v>87</v>
      </c>
      <c r="M12" t="s">
        <v>88</v>
      </c>
    </row>
    <row r="13" spans="1:13" x14ac:dyDescent="0.35">
      <c r="A13" s="2">
        <v>440</v>
      </c>
      <c r="B13" s="2">
        <v>0</v>
      </c>
      <c r="C13" s="2"/>
      <c r="D13" s="2">
        <v>2E-3</v>
      </c>
      <c r="E13" s="2"/>
      <c r="F13" s="2">
        <v>-2E-3</v>
      </c>
      <c r="G13" s="2"/>
      <c r="H13" s="7">
        <f t="shared" si="0"/>
        <v>0</v>
      </c>
    </row>
    <row r="14" spans="1:13" x14ac:dyDescent="0.35">
      <c r="A14" s="2">
        <v>445</v>
      </c>
      <c r="B14" s="2">
        <v>0</v>
      </c>
      <c r="C14" s="2"/>
      <c r="D14" s="2">
        <v>2E-3</v>
      </c>
      <c r="E14" s="2"/>
      <c r="F14" s="2">
        <v>-1E-3</v>
      </c>
      <c r="G14" s="2"/>
      <c r="H14" s="7">
        <f t="shared" si="0"/>
        <v>3.3333333333333332E-4</v>
      </c>
      <c r="K14" s="205" t="s">
        <v>193</v>
      </c>
      <c r="L14" s="205"/>
      <c r="M14" s="205"/>
    </row>
    <row r="15" spans="1:13" x14ac:dyDescent="0.35">
      <c r="A15" s="2">
        <v>450</v>
      </c>
      <c r="B15" s="2">
        <v>0</v>
      </c>
      <c r="C15" s="2"/>
      <c r="D15" s="2">
        <v>2E-3</v>
      </c>
      <c r="E15" s="2"/>
      <c r="F15" s="2">
        <v>-1E-3</v>
      </c>
      <c r="G15" s="2"/>
      <c r="H15" s="7">
        <f t="shared" si="0"/>
        <v>3.3333333333333332E-4</v>
      </c>
      <c r="K15" s="6" t="s">
        <v>164</v>
      </c>
      <c r="L15" s="6" t="s">
        <v>165</v>
      </c>
      <c r="M15" s="6" t="s">
        <v>166</v>
      </c>
    </row>
    <row r="16" spans="1:13" x14ac:dyDescent="0.35">
      <c r="A16" s="2">
        <v>455</v>
      </c>
      <c r="B16" s="2">
        <v>0</v>
      </c>
      <c r="C16" s="2"/>
      <c r="D16" s="2">
        <v>2E-3</v>
      </c>
      <c r="E16" s="2"/>
      <c r="F16" s="2">
        <v>-2E-3</v>
      </c>
      <c r="G16" s="2"/>
      <c r="H16" s="7">
        <f t="shared" si="0"/>
        <v>0</v>
      </c>
      <c r="K16" s="2">
        <f>$B$34</f>
        <v>0</v>
      </c>
      <c r="L16" s="2">
        <f>$D$34</f>
        <v>3.0000000000000001E-3</v>
      </c>
      <c r="M16" s="2">
        <f>$F$34</f>
        <v>-2E-3</v>
      </c>
    </row>
    <row r="17" spans="1:13" x14ac:dyDescent="0.35">
      <c r="A17" s="2">
        <v>460</v>
      </c>
      <c r="B17" s="2">
        <v>0</v>
      </c>
      <c r="C17" s="2"/>
      <c r="D17" s="2">
        <v>3.0000000000000001E-3</v>
      </c>
      <c r="E17" s="2"/>
      <c r="F17" s="2">
        <v>-1E-3</v>
      </c>
      <c r="G17" s="2"/>
      <c r="H17" s="7">
        <f t="shared" si="0"/>
        <v>6.6666666666666664E-4</v>
      </c>
      <c r="K17" s="205" t="s">
        <v>105</v>
      </c>
      <c r="L17" s="205"/>
      <c r="M17" s="205"/>
    </row>
    <row r="18" spans="1:13" x14ac:dyDescent="0.35">
      <c r="A18" s="2">
        <v>465</v>
      </c>
      <c r="B18" s="2">
        <v>0</v>
      </c>
      <c r="C18" s="2"/>
      <c r="D18" s="2">
        <v>3.0000000000000001E-3</v>
      </c>
      <c r="E18" s="2" t="s">
        <v>92</v>
      </c>
      <c r="F18" s="2">
        <v>-1E-3</v>
      </c>
      <c r="G18" s="2"/>
      <c r="H18" s="7">
        <f t="shared" si="0"/>
        <v>6.6666666666666664E-4</v>
      </c>
      <c r="K18" s="6" t="s">
        <v>194</v>
      </c>
      <c r="L18" s="6" t="s">
        <v>103</v>
      </c>
      <c r="M18" s="6" t="s">
        <v>104</v>
      </c>
    </row>
    <row r="19" spans="1:13" x14ac:dyDescent="0.35">
      <c r="A19" s="2">
        <v>470</v>
      </c>
      <c r="B19" s="2">
        <v>0</v>
      </c>
      <c r="C19" s="2"/>
      <c r="D19" s="2">
        <v>2E-3</v>
      </c>
      <c r="E19" s="2"/>
      <c r="F19" s="2">
        <v>-2E-3</v>
      </c>
      <c r="G19" s="2"/>
      <c r="H19" s="7">
        <f t="shared" si="0"/>
        <v>0</v>
      </c>
      <c r="K19" s="2">
        <f>$B$66</f>
        <v>-5.0000000000000001E-3</v>
      </c>
      <c r="L19" s="2">
        <f>$D$66</f>
        <v>0.11000000000000007</v>
      </c>
      <c r="M19" s="2">
        <f>$F$66</f>
        <v>-0.10000000000000007</v>
      </c>
    </row>
    <row r="20" spans="1:13" x14ac:dyDescent="0.35">
      <c r="A20" s="2">
        <v>475</v>
      </c>
      <c r="B20" s="2">
        <v>0</v>
      </c>
      <c r="C20" s="2"/>
      <c r="D20" s="2">
        <v>2E-3</v>
      </c>
      <c r="E20" s="2"/>
      <c r="F20" s="2">
        <v>-2E-3</v>
      </c>
      <c r="G20" s="2"/>
      <c r="H20" s="7">
        <f t="shared" si="0"/>
        <v>0</v>
      </c>
    </row>
    <row r="21" spans="1:13" x14ac:dyDescent="0.35">
      <c r="A21" s="2">
        <v>480</v>
      </c>
      <c r="B21" s="2">
        <v>0</v>
      </c>
      <c r="C21" s="2"/>
      <c r="D21" s="2">
        <v>2E-3</v>
      </c>
      <c r="E21" s="2"/>
      <c r="F21" s="2">
        <v>-2E-3</v>
      </c>
      <c r="G21" s="2"/>
      <c r="H21" s="7">
        <f t="shared" si="0"/>
        <v>0</v>
      </c>
    </row>
    <row r="22" spans="1:13" x14ac:dyDescent="0.35">
      <c r="A22" s="2">
        <v>485</v>
      </c>
      <c r="B22" s="2">
        <v>0</v>
      </c>
      <c r="C22" s="2"/>
      <c r="D22" s="2">
        <v>1E-3</v>
      </c>
      <c r="E22" s="2"/>
      <c r="F22" s="2">
        <v>-2E-3</v>
      </c>
      <c r="G22" s="2"/>
      <c r="H22" s="7">
        <f t="shared" si="0"/>
        <v>-3.3333333333333332E-4</v>
      </c>
    </row>
    <row r="23" spans="1:13" x14ac:dyDescent="0.35">
      <c r="A23" s="2">
        <v>490</v>
      </c>
      <c r="B23" s="2">
        <v>0</v>
      </c>
      <c r="C23" s="2"/>
      <c r="D23" s="2">
        <v>1E-3</v>
      </c>
      <c r="E23" s="2"/>
      <c r="F23" s="2">
        <v>-2E-3</v>
      </c>
      <c r="G23" s="2"/>
      <c r="H23" s="7">
        <f t="shared" si="0"/>
        <v>-3.3333333333333332E-4</v>
      </c>
    </row>
    <row r="24" spans="1:13" x14ac:dyDescent="0.35">
      <c r="A24" s="2">
        <v>495</v>
      </c>
      <c r="B24" s="2">
        <v>0</v>
      </c>
      <c r="C24" s="2"/>
      <c r="D24" s="2">
        <v>1E-3</v>
      </c>
      <c r="E24" s="2"/>
      <c r="F24" s="2">
        <v>-2E-3</v>
      </c>
      <c r="G24" s="2"/>
      <c r="H24" s="7">
        <f t="shared" si="0"/>
        <v>-3.3333333333333332E-4</v>
      </c>
    </row>
    <row r="25" spans="1:13" x14ac:dyDescent="0.35">
      <c r="A25" s="2">
        <v>500</v>
      </c>
      <c r="B25" s="2">
        <v>0</v>
      </c>
      <c r="C25" s="2"/>
      <c r="D25" s="2">
        <v>1E-3</v>
      </c>
      <c r="E25" s="2"/>
      <c r="F25" s="2">
        <v>-2E-3</v>
      </c>
      <c r="G25" s="2"/>
      <c r="H25" s="7">
        <f t="shared" si="0"/>
        <v>-3.3333333333333332E-4</v>
      </c>
    </row>
    <row r="26" spans="1:13" x14ac:dyDescent="0.35">
      <c r="A26" s="2">
        <v>505</v>
      </c>
      <c r="B26" s="2">
        <v>0</v>
      </c>
      <c r="C26" s="2"/>
      <c r="D26" s="2">
        <v>1E-3</v>
      </c>
      <c r="E26" s="2"/>
      <c r="F26" s="2">
        <v>-2E-3</v>
      </c>
      <c r="G26" s="2"/>
      <c r="H26" s="7">
        <f t="shared" si="0"/>
        <v>-3.3333333333333332E-4</v>
      </c>
    </row>
    <row r="27" spans="1:13" x14ac:dyDescent="0.35">
      <c r="A27" s="2">
        <v>510</v>
      </c>
      <c r="B27" s="2">
        <v>0</v>
      </c>
      <c r="C27" s="2"/>
      <c r="D27" s="2">
        <v>1E-3</v>
      </c>
      <c r="E27" s="2"/>
      <c r="F27" s="2">
        <v>-2E-3</v>
      </c>
      <c r="G27" s="2"/>
      <c r="H27" s="7">
        <f t="shared" si="0"/>
        <v>-3.3333333333333332E-4</v>
      </c>
    </row>
    <row r="28" spans="1:13" x14ac:dyDescent="0.35">
      <c r="A28" s="2">
        <v>515</v>
      </c>
      <c r="B28" s="2">
        <v>0</v>
      </c>
      <c r="C28" s="2"/>
      <c r="D28" s="2">
        <v>1E-3</v>
      </c>
      <c r="E28" s="2"/>
      <c r="F28" s="2">
        <v>-2E-3</v>
      </c>
      <c r="G28" s="2"/>
      <c r="H28" s="7">
        <f t="shared" si="0"/>
        <v>-3.3333333333333332E-4</v>
      </c>
    </row>
    <row r="29" spans="1:13" x14ac:dyDescent="0.35">
      <c r="A29" s="2">
        <v>520</v>
      </c>
      <c r="B29" s="2">
        <v>0</v>
      </c>
      <c r="C29" s="2"/>
      <c r="D29" s="2">
        <v>1E-3</v>
      </c>
      <c r="E29" s="2"/>
      <c r="F29" s="2">
        <v>-2E-3</v>
      </c>
      <c r="G29" s="2"/>
      <c r="H29" s="7">
        <f t="shared" si="0"/>
        <v>-3.3333333333333332E-4</v>
      </c>
    </row>
    <row r="30" spans="1:13" x14ac:dyDescent="0.35">
      <c r="A30" s="2">
        <v>525</v>
      </c>
      <c r="B30" s="2">
        <v>0</v>
      </c>
      <c r="C30" s="2"/>
      <c r="D30" s="2">
        <v>2E-3</v>
      </c>
      <c r="E30" s="2"/>
      <c r="F30" s="2">
        <v>-2E-3</v>
      </c>
      <c r="G30" s="2"/>
      <c r="H30" s="7">
        <f t="shared" si="0"/>
        <v>0</v>
      </c>
    </row>
    <row r="31" spans="1:13" x14ac:dyDescent="0.35">
      <c r="A31" s="2">
        <v>530</v>
      </c>
      <c r="B31" s="2">
        <v>0</v>
      </c>
      <c r="C31" s="2"/>
      <c r="D31" s="2">
        <v>1E-3</v>
      </c>
      <c r="E31" s="2"/>
      <c r="F31" s="2">
        <v>-2E-3</v>
      </c>
      <c r="G31" s="2"/>
      <c r="H31" s="7">
        <f t="shared" si="0"/>
        <v>-3.3333333333333332E-4</v>
      </c>
    </row>
    <row r="32" spans="1:13" x14ac:dyDescent="0.35">
      <c r="A32" s="2">
        <v>535</v>
      </c>
      <c r="B32" s="2">
        <v>0</v>
      </c>
      <c r="C32" s="2"/>
      <c r="D32" s="2">
        <v>2E-3</v>
      </c>
      <c r="E32" s="2"/>
      <c r="F32" s="2">
        <v>-2E-3</v>
      </c>
      <c r="G32" s="2"/>
      <c r="H32" s="7">
        <f t="shared" si="0"/>
        <v>0</v>
      </c>
    </row>
    <row r="33" spans="1:8" x14ac:dyDescent="0.35">
      <c r="A33" s="2">
        <v>540</v>
      </c>
      <c r="B33" s="2">
        <v>0</v>
      </c>
      <c r="C33" s="2"/>
      <c r="D33" s="2">
        <v>2E-3</v>
      </c>
      <c r="E33" s="2"/>
      <c r="F33" s="2">
        <v>-1E-3</v>
      </c>
      <c r="G33" s="2"/>
      <c r="H33" s="7">
        <f t="shared" si="0"/>
        <v>3.3333333333333332E-4</v>
      </c>
    </row>
    <row r="34" spans="1:8" x14ac:dyDescent="0.35">
      <c r="A34" s="8">
        <v>545</v>
      </c>
      <c r="B34" s="8">
        <v>0</v>
      </c>
      <c r="C34" s="8"/>
      <c r="D34" s="8">
        <v>3.0000000000000001E-3</v>
      </c>
      <c r="E34" s="8"/>
      <c r="F34" s="8">
        <v>-2E-3</v>
      </c>
      <c r="G34" s="8"/>
      <c r="H34" s="9">
        <f t="shared" si="0"/>
        <v>3.3333333333333332E-4</v>
      </c>
    </row>
    <row r="35" spans="1:8" x14ac:dyDescent="0.35">
      <c r="A35" s="2">
        <v>550</v>
      </c>
      <c r="B35" s="2">
        <v>0</v>
      </c>
      <c r="C35" s="2"/>
      <c r="D35" s="2">
        <v>3.0000000000000001E-3</v>
      </c>
      <c r="E35" s="2"/>
      <c r="F35" s="2">
        <v>-2E-3</v>
      </c>
      <c r="G35" s="2"/>
      <c r="H35" s="7">
        <f t="shared" si="0"/>
        <v>3.3333333333333332E-4</v>
      </c>
    </row>
    <row r="36" spans="1:8" x14ac:dyDescent="0.35">
      <c r="A36" s="2">
        <v>555</v>
      </c>
      <c r="B36" s="2">
        <v>0</v>
      </c>
      <c r="C36" s="2"/>
      <c r="D36" s="2">
        <v>3.0000000000000001E-3</v>
      </c>
      <c r="E36" s="2"/>
      <c r="F36" s="2">
        <v>-1E-3</v>
      </c>
      <c r="G36" s="2"/>
      <c r="H36" s="7">
        <f t="shared" si="0"/>
        <v>6.6666666666666664E-4</v>
      </c>
    </row>
    <row r="37" spans="1:8" x14ac:dyDescent="0.35">
      <c r="A37" s="2">
        <v>560</v>
      </c>
      <c r="B37" s="2">
        <v>0</v>
      </c>
      <c r="C37" s="2"/>
      <c r="D37" s="2">
        <v>3.0000000000000001E-3</v>
      </c>
      <c r="E37" s="2" t="s">
        <v>92</v>
      </c>
      <c r="F37" s="2">
        <v>-2E-3</v>
      </c>
      <c r="G37" s="2"/>
      <c r="H37" s="7">
        <f t="shared" si="0"/>
        <v>3.3333333333333332E-4</v>
      </c>
    </row>
    <row r="38" spans="1:8" x14ac:dyDescent="0.35">
      <c r="A38" s="2">
        <v>565</v>
      </c>
      <c r="B38" s="2">
        <v>0</v>
      </c>
      <c r="C38" s="2"/>
      <c r="D38" s="2">
        <v>3.0000000000000001E-3</v>
      </c>
      <c r="E38" s="2"/>
      <c r="F38" s="2">
        <v>-2E-3</v>
      </c>
      <c r="G38" s="2"/>
      <c r="H38" s="7">
        <f t="shared" si="0"/>
        <v>3.3333333333333332E-4</v>
      </c>
    </row>
    <row r="39" spans="1:8" x14ac:dyDescent="0.35">
      <c r="A39" s="2">
        <v>570</v>
      </c>
      <c r="B39" s="2">
        <v>0</v>
      </c>
      <c r="C39" s="2"/>
      <c r="D39" s="2">
        <v>2E-3</v>
      </c>
      <c r="E39" s="2"/>
      <c r="F39" s="2">
        <v>-1E-3</v>
      </c>
      <c r="G39" s="2"/>
      <c r="H39" s="7">
        <f t="shared" si="0"/>
        <v>3.3333333333333332E-4</v>
      </c>
    </row>
    <row r="40" spans="1:8" x14ac:dyDescent="0.35">
      <c r="A40" s="2">
        <v>575</v>
      </c>
      <c r="B40" s="2">
        <v>0</v>
      </c>
      <c r="C40" s="2"/>
      <c r="D40" s="2">
        <v>3.0000000000000001E-3</v>
      </c>
      <c r="E40" s="2"/>
      <c r="F40" s="2">
        <v>-1E-3</v>
      </c>
      <c r="G40" s="2"/>
      <c r="H40" s="7">
        <f t="shared" si="0"/>
        <v>6.6666666666666664E-4</v>
      </c>
    </row>
    <row r="41" spans="1:8" x14ac:dyDescent="0.35">
      <c r="A41" s="2">
        <v>580</v>
      </c>
      <c r="B41" s="2">
        <v>0</v>
      </c>
      <c r="C41" s="2"/>
      <c r="D41" s="2">
        <v>2E-3</v>
      </c>
      <c r="E41" s="2"/>
      <c r="F41" s="2">
        <v>-1E-3</v>
      </c>
      <c r="G41" s="2"/>
      <c r="H41" s="7">
        <f t="shared" si="0"/>
        <v>3.3333333333333332E-4</v>
      </c>
    </row>
    <row r="42" spans="1:8" x14ac:dyDescent="0.35">
      <c r="A42" s="2">
        <v>585</v>
      </c>
      <c r="B42" s="2">
        <v>0</v>
      </c>
      <c r="C42" s="2"/>
      <c r="D42" s="2">
        <v>2E-3</v>
      </c>
      <c r="E42" s="2"/>
      <c r="F42" s="2">
        <v>-2E-3</v>
      </c>
      <c r="G42" s="2"/>
      <c r="H42" s="7">
        <f t="shared" si="0"/>
        <v>0</v>
      </c>
    </row>
    <row r="43" spans="1:8" x14ac:dyDescent="0.35">
      <c r="A43" s="2">
        <v>590</v>
      </c>
      <c r="B43" s="2">
        <v>0</v>
      </c>
      <c r="C43" s="2"/>
      <c r="D43" s="2">
        <v>2E-3</v>
      </c>
      <c r="E43" s="2"/>
      <c r="F43" s="2">
        <v>-2E-3</v>
      </c>
      <c r="G43" s="2"/>
      <c r="H43" s="7">
        <f t="shared" si="0"/>
        <v>0</v>
      </c>
    </row>
    <row r="44" spans="1:8" x14ac:dyDescent="0.35">
      <c r="A44" s="2">
        <v>595</v>
      </c>
      <c r="B44" s="2">
        <v>0</v>
      </c>
      <c r="C44" s="2"/>
      <c r="D44" s="2">
        <v>2E-3</v>
      </c>
      <c r="E44" s="2"/>
      <c r="F44" s="2">
        <v>-1E-3</v>
      </c>
      <c r="G44" s="2" t="s">
        <v>92</v>
      </c>
      <c r="H44" s="7">
        <f t="shared" si="0"/>
        <v>3.3333333333333332E-4</v>
      </c>
    </row>
    <row r="45" spans="1:8" x14ac:dyDescent="0.35">
      <c r="A45" s="2">
        <v>600</v>
      </c>
      <c r="B45" s="2">
        <v>-1E-3</v>
      </c>
      <c r="C45" s="2"/>
      <c r="D45" s="2">
        <v>1E-3</v>
      </c>
      <c r="E45" s="2"/>
      <c r="F45" s="2">
        <v>-2E-3</v>
      </c>
      <c r="G45" s="2"/>
      <c r="H45" s="7">
        <f t="shared" si="0"/>
        <v>-6.6666666666666664E-4</v>
      </c>
    </row>
    <row r="46" spans="1:8" x14ac:dyDescent="0.35">
      <c r="A46" s="2">
        <v>605</v>
      </c>
      <c r="B46" s="2">
        <v>0</v>
      </c>
      <c r="C46" s="2"/>
      <c r="D46" s="2">
        <v>2E-3</v>
      </c>
      <c r="E46" s="2" t="s">
        <v>92</v>
      </c>
      <c r="F46" s="2">
        <v>-1E-3</v>
      </c>
      <c r="G46" s="2" t="s">
        <v>92</v>
      </c>
      <c r="H46" s="7">
        <f t="shared" si="0"/>
        <v>3.3333333333333332E-4</v>
      </c>
    </row>
    <row r="47" spans="1:8" x14ac:dyDescent="0.35">
      <c r="A47" s="2">
        <v>610</v>
      </c>
      <c r="B47" s="2">
        <v>0</v>
      </c>
      <c r="C47" s="2"/>
      <c r="D47" s="2">
        <v>2E-3</v>
      </c>
      <c r="E47" s="2"/>
      <c r="F47" s="2">
        <v>-2E-3</v>
      </c>
      <c r="G47" s="2"/>
      <c r="H47" s="7">
        <f t="shared" si="0"/>
        <v>0</v>
      </c>
    </row>
    <row r="48" spans="1:8" x14ac:dyDescent="0.35">
      <c r="A48" s="2">
        <v>615</v>
      </c>
      <c r="B48" s="2">
        <v>0</v>
      </c>
      <c r="C48" s="2"/>
      <c r="D48" s="2">
        <v>1E-3</v>
      </c>
      <c r="E48" s="2"/>
      <c r="F48" s="2">
        <v>-2E-3</v>
      </c>
      <c r="G48" s="2"/>
      <c r="H48" s="7">
        <f t="shared" si="0"/>
        <v>-3.3333333333333332E-4</v>
      </c>
    </row>
    <row r="49" spans="1:8" x14ac:dyDescent="0.35">
      <c r="A49" s="2">
        <v>620</v>
      </c>
      <c r="B49" s="2">
        <v>0</v>
      </c>
      <c r="C49" s="2"/>
      <c r="D49" s="2">
        <v>1E-3</v>
      </c>
      <c r="E49" s="2"/>
      <c r="F49" s="2">
        <v>-2E-3</v>
      </c>
      <c r="G49" s="2"/>
      <c r="H49" s="7">
        <f t="shared" si="0"/>
        <v>-3.3333333333333332E-4</v>
      </c>
    </row>
    <row r="50" spans="1:8" x14ac:dyDescent="0.35">
      <c r="A50" s="2">
        <v>625</v>
      </c>
      <c r="B50" s="2">
        <v>0</v>
      </c>
      <c r="C50" s="2" t="s">
        <v>92</v>
      </c>
      <c r="D50" s="2">
        <v>1E-3</v>
      </c>
      <c r="E50" s="2"/>
      <c r="F50" s="2">
        <v>-1E-3</v>
      </c>
      <c r="G50" s="2" t="s">
        <v>92</v>
      </c>
      <c r="H50" s="7">
        <f t="shared" si="0"/>
        <v>0</v>
      </c>
    </row>
    <row r="51" spans="1:8" x14ac:dyDescent="0.35">
      <c r="A51" s="2">
        <v>630</v>
      </c>
      <c r="B51" s="2">
        <v>0</v>
      </c>
      <c r="C51" s="2"/>
      <c r="D51" s="2">
        <v>1E-3</v>
      </c>
      <c r="E51" s="2"/>
      <c r="F51" s="2">
        <v>-2E-3</v>
      </c>
      <c r="G51" s="2"/>
      <c r="H51" s="7">
        <f t="shared" si="0"/>
        <v>-3.3333333333333332E-4</v>
      </c>
    </row>
    <row r="52" spans="1:8" x14ac:dyDescent="0.35">
      <c r="A52" s="2">
        <v>635</v>
      </c>
      <c r="B52" s="2">
        <v>-1E-3</v>
      </c>
      <c r="C52" s="2"/>
      <c r="D52" s="2">
        <v>1E-3</v>
      </c>
      <c r="E52" s="2"/>
      <c r="F52" s="2">
        <v>-2E-3</v>
      </c>
      <c r="G52" s="2"/>
      <c r="H52" s="7">
        <f t="shared" si="0"/>
        <v>-6.6666666666666664E-4</v>
      </c>
    </row>
    <row r="53" spans="1:8" x14ac:dyDescent="0.35">
      <c r="A53" s="2">
        <v>640</v>
      </c>
      <c r="B53" s="2">
        <v>-1E-3</v>
      </c>
      <c r="C53" s="2"/>
      <c r="D53" s="2">
        <v>2E-3</v>
      </c>
      <c r="E53" s="2"/>
      <c r="F53" s="2">
        <v>-2E-3</v>
      </c>
      <c r="G53" s="2"/>
      <c r="H53" s="7">
        <f t="shared" si="0"/>
        <v>-3.3333333333333332E-4</v>
      </c>
    </row>
    <row r="54" spans="1:8" x14ac:dyDescent="0.35">
      <c r="A54" s="2">
        <v>645</v>
      </c>
      <c r="B54" s="2">
        <v>-1E-3</v>
      </c>
      <c r="C54" s="2"/>
      <c r="D54" s="2">
        <v>1E-3</v>
      </c>
      <c r="E54" s="2"/>
      <c r="F54" s="2">
        <v>-3.0000000000000001E-3</v>
      </c>
      <c r="G54" s="2"/>
      <c r="H54" s="7">
        <f t="shared" si="0"/>
        <v>-1E-3</v>
      </c>
    </row>
    <row r="55" spans="1:8" x14ac:dyDescent="0.35">
      <c r="A55" s="2">
        <v>650</v>
      </c>
      <c r="B55" s="2">
        <v>0</v>
      </c>
      <c r="C55" s="2"/>
      <c r="D55" s="2">
        <v>1E-3</v>
      </c>
      <c r="E55" s="2"/>
      <c r="F55" s="2">
        <v>-2E-3</v>
      </c>
      <c r="G55" s="2"/>
      <c r="H55" s="7">
        <f t="shared" si="0"/>
        <v>-3.3333333333333332E-4</v>
      </c>
    </row>
    <row r="56" spans="1:8" x14ac:dyDescent="0.35">
      <c r="A56" s="2">
        <v>655</v>
      </c>
      <c r="B56" s="2">
        <v>0</v>
      </c>
      <c r="C56" s="2" t="s">
        <v>92</v>
      </c>
      <c r="D56" s="2">
        <v>2E-3</v>
      </c>
      <c r="E56" s="2"/>
      <c r="F56" s="2">
        <v>-1E-3</v>
      </c>
      <c r="G56" s="2"/>
      <c r="H56" s="7">
        <f t="shared" si="0"/>
        <v>3.3333333333333332E-4</v>
      </c>
    </row>
    <row r="57" spans="1:8" x14ac:dyDescent="0.35">
      <c r="A57" s="2">
        <v>660</v>
      </c>
      <c r="B57" s="2">
        <v>0</v>
      </c>
      <c r="C57" s="2" t="s">
        <v>92</v>
      </c>
      <c r="D57" s="2">
        <v>1E-3</v>
      </c>
      <c r="E57" s="2"/>
      <c r="F57" s="2">
        <v>-2E-3</v>
      </c>
      <c r="G57" s="2"/>
      <c r="H57" s="7">
        <f t="shared" si="0"/>
        <v>-3.3333333333333332E-4</v>
      </c>
    </row>
    <row r="58" spans="1:8" x14ac:dyDescent="0.35">
      <c r="A58" s="2">
        <v>665</v>
      </c>
      <c r="B58" s="2">
        <v>-1E-3</v>
      </c>
      <c r="C58" s="2"/>
      <c r="D58" s="2">
        <v>1E-3</v>
      </c>
      <c r="E58" s="2"/>
      <c r="F58" s="2">
        <v>-2E-3</v>
      </c>
      <c r="G58" s="2"/>
      <c r="H58" s="7">
        <f t="shared" si="0"/>
        <v>-6.6666666666666664E-4</v>
      </c>
    </row>
    <row r="59" spans="1:8" x14ac:dyDescent="0.35">
      <c r="A59" s="2">
        <v>670</v>
      </c>
      <c r="B59" s="2">
        <v>0</v>
      </c>
      <c r="C59" s="2"/>
      <c r="D59" s="2">
        <v>3.0000000000000001E-3</v>
      </c>
      <c r="E59" s="2"/>
      <c r="F59" s="2">
        <v>-1E-3</v>
      </c>
      <c r="G59" s="2"/>
      <c r="H59" s="7">
        <f t="shared" si="0"/>
        <v>6.6666666666666664E-4</v>
      </c>
    </row>
    <row r="60" spans="1:8" x14ac:dyDescent="0.35">
      <c r="A60" s="2">
        <v>675</v>
      </c>
      <c r="B60" s="2">
        <v>0</v>
      </c>
      <c r="C60" s="2"/>
      <c r="D60" s="2">
        <v>3.0000000000000001E-3</v>
      </c>
      <c r="E60" s="2"/>
      <c r="F60" s="2">
        <v>-1E-3</v>
      </c>
      <c r="G60" s="2"/>
      <c r="H60" s="7">
        <f t="shared" si="0"/>
        <v>6.6666666666666664E-4</v>
      </c>
    </row>
    <row r="61" spans="1:8" x14ac:dyDescent="0.35">
      <c r="A61" s="2">
        <v>680</v>
      </c>
      <c r="B61" s="2">
        <v>0</v>
      </c>
      <c r="C61" s="2" t="s">
        <v>92</v>
      </c>
      <c r="D61" s="2">
        <v>3.0000000000000001E-3</v>
      </c>
      <c r="E61" s="2"/>
      <c r="F61" s="2">
        <v>-1E-3</v>
      </c>
      <c r="G61" s="2"/>
      <c r="H61" s="7">
        <f t="shared" si="0"/>
        <v>6.6666666666666664E-4</v>
      </c>
    </row>
    <row r="62" spans="1:8" x14ac:dyDescent="0.35">
      <c r="A62" s="2">
        <v>685</v>
      </c>
      <c r="B62" s="2">
        <v>0</v>
      </c>
      <c r="C62" s="2"/>
      <c r="D62" s="2">
        <v>3.0000000000000001E-3</v>
      </c>
      <c r="E62" s="2" t="s">
        <v>92</v>
      </c>
      <c r="F62" s="2">
        <v>-1E-3</v>
      </c>
      <c r="G62" s="2"/>
      <c r="H62" s="7">
        <f t="shared" si="0"/>
        <v>6.6666666666666664E-4</v>
      </c>
    </row>
    <row r="63" spans="1:8" x14ac:dyDescent="0.35">
      <c r="A63" s="2">
        <v>690</v>
      </c>
      <c r="B63" s="2">
        <v>0</v>
      </c>
      <c r="C63" s="2"/>
      <c r="D63" s="2">
        <v>3.0000000000000001E-3</v>
      </c>
      <c r="E63" s="2"/>
      <c r="F63" s="2">
        <v>0</v>
      </c>
      <c r="G63" s="2" t="s">
        <v>92</v>
      </c>
      <c r="H63" s="7">
        <f t="shared" si="0"/>
        <v>1E-3</v>
      </c>
    </row>
    <row r="64" spans="1:8" x14ac:dyDescent="0.35">
      <c r="A64" s="2">
        <v>695</v>
      </c>
      <c r="B64" s="2">
        <v>0</v>
      </c>
      <c r="C64" s="2"/>
      <c r="D64" s="2">
        <v>2E-3</v>
      </c>
      <c r="E64" s="2"/>
      <c r="F64" s="2">
        <v>-1E-3</v>
      </c>
      <c r="G64" s="2"/>
      <c r="H64" s="7">
        <f t="shared" si="0"/>
        <v>3.3333333333333332E-4</v>
      </c>
    </row>
    <row r="65" spans="1:8" x14ac:dyDescent="0.35">
      <c r="A65" s="2">
        <v>700</v>
      </c>
      <c r="B65" s="2">
        <v>0</v>
      </c>
      <c r="C65" s="2"/>
      <c r="D65" s="2">
        <v>3.0000000000000001E-3</v>
      </c>
      <c r="E65" s="2"/>
      <c r="F65" s="2">
        <v>-1E-3</v>
      </c>
      <c r="G65" s="2"/>
      <c r="H65" s="7">
        <f t="shared" si="0"/>
        <v>6.6666666666666664E-4</v>
      </c>
    </row>
    <row r="66" spans="1:8" x14ac:dyDescent="0.35">
      <c r="A66" s="23" t="s">
        <v>105</v>
      </c>
      <c r="B66" s="23">
        <f>SUM(B5:B65)</f>
        <v>-5.0000000000000001E-3</v>
      </c>
      <c r="C66" s="23"/>
      <c r="D66" s="23">
        <f t="shared" ref="D66:F66" si="1">SUM(D5:D65)</f>
        <v>0.11000000000000007</v>
      </c>
      <c r="E66" s="23"/>
      <c r="F66" s="23">
        <f t="shared" si="1"/>
        <v>-0.10000000000000007</v>
      </c>
      <c r="G66" s="23"/>
      <c r="H66" s="23">
        <f>AVERAGE(B66,D66,F66)</f>
        <v>1.6666666666666635E-3</v>
      </c>
    </row>
  </sheetData>
  <mergeCells count="12">
    <mergeCell ref="K14:M14"/>
    <mergeCell ref="K17:M17"/>
    <mergeCell ref="L1:M1"/>
    <mergeCell ref="D3:E3"/>
    <mergeCell ref="F1:G1"/>
    <mergeCell ref="F2:G2"/>
    <mergeCell ref="B1:C1"/>
    <mergeCell ref="B2:C2"/>
    <mergeCell ref="B3:C3"/>
    <mergeCell ref="D2:E2"/>
    <mergeCell ref="F3:G3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Principal</vt:lpstr>
      <vt:lpstr>Principal Final</vt:lpstr>
      <vt:lpstr>Graficas</vt:lpstr>
      <vt:lpstr>Blanco H2O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 Juliana Noguera Contreras</dc:creator>
  <cp:lastModifiedBy>juli</cp:lastModifiedBy>
  <cp:lastPrinted>2019-05-27T03:52:46Z</cp:lastPrinted>
  <dcterms:created xsi:type="dcterms:W3CDTF">2019-03-20T21:19:48Z</dcterms:created>
  <dcterms:modified xsi:type="dcterms:W3CDTF">2021-05-11T16:26:19Z</dcterms:modified>
</cp:coreProperties>
</file>