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xampp\htdocs\Dubai_project\"/>
    </mc:Choice>
  </mc:AlternateContent>
  <xr:revisionPtr revIDLastSave="0" documentId="13_ncr:1_{684478E3-655C-4783-A725-763393BE6D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3" r:id="rId1"/>
    <sheet name="Balance" sheetId="4" state="hidden" r:id="rId2"/>
  </sheets>
  <definedNames>
    <definedName name="_xlnm.Print_Area" localSheetId="0">'Sheet1 (3)'!$A$1:$T$25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R12" i="3" s="1"/>
  <c r="S12" i="3" s="1"/>
  <c r="T12" i="3" s="1"/>
  <c r="Q11" i="3" l="1"/>
  <c r="R11" i="3" l="1"/>
  <c r="S11" i="3" s="1"/>
  <c r="T11" i="3" s="1"/>
  <c r="Q10" i="3" l="1"/>
  <c r="U14" i="3"/>
  <c r="O14" i="3"/>
  <c r="N14" i="3"/>
  <c r="M14" i="3"/>
  <c r="L14" i="3"/>
  <c r="K14" i="3"/>
  <c r="J14" i="3"/>
  <c r="I14" i="3"/>
  <c r="H14" i="3"/>
  <c r="G14" i="3"/>
  <c r="F14" i="3"/>
  <c r="C14" i="3"/>
  <c r="Q9" i="3"/>
  <c r="R9" i="3" s="1"/>
  <c r="Q13" i="3"/>
  <c r="R13" i="3" s="1"/>
  <c r="R10" i="3" l="1"/>
  <c r="S10" i="3" s="1"/>
  <c r="T10" i="3" s="1"/>
  <c r="Q14" i="3"/>
  <c r="D14" i="3"/>
  <c r="S9" i="3"/>
  <c r="T9" i="3" s="1"/>
  <c r="S13" i="3"/>
  <c r="T13" i="3" s="1"/>
  <c r="R14" i="3" l="1"/>
  <c r="S14" i="3"/>
  <c r="T14" i="3" l="1"/>
</calcChain>
</file>

<file path=xl/sharedStrings.xml><?xml version="1.0" encoding="utf-8"?>
<sst xmlns="http://schemas.openxmlformats.org/spreadsheetml/2006/main" count="48" uniqueCount="44">
  <si>
    <t>Financial report on payment to the owner for short-term rental of real estate managed by Stonetree Vacation Homes Rental LLC</t>
  </si>
  <si>
    <t>№</t>
  </si>
  <si>
    <t>Nights of Rent</t>
  </si>
  <si>
    <t>Price for 1 night</t>
  </si>
  <si>
    <t xml:space="preserve">Occupancy % </t>
  </si>
  <si>
    <t>Rental amount</t>
  </si>
  <si>
    <t>Expenses for the apartments</t>
  </si>
  <si>
    <t>Owner's outstanding to Company</t>
  </si>
  <si>
    <t>Commission</t>
  </si>
  <si>
    <t>Amount to be paid</t>
  </si>
  <si>
    <t>DEWA</t>
  </si>
  <si>
    <t>DU / Etisalat</t>
  </si>
  <si>
    <t>Empower, Cooling, Deyaar</t>
  </si>
  <si>
    <r>
      <t xml:space="preserve">Operation expenses </t>
    </r>
    <r>
      <rPr>
        <b/>
        <sz val="9"/>
        <color theme="1"/>
        <rFont val="Book Antiqua"/>
        <family val="1"/>
      </rPr>
      <t>Maintenance</t>
    </r>
  </si>
  <si>
    <t>GAZ</t>
  </si>
  <si>
    <t>DTCM - permit and other expenses</t>
  </si>
  <si>
    <t>%-Autl or Fix</t>
  </si>
  <si>
    <t>%</t>
  </si>
  <si>
    <t>Amount</t>
  </si>
  <si>
    <t>VAT 5%</t>
  </si>
  <si>
    <t>Total commission</t>
  </si>
  <si>
    <t xml:space="preserve">TOTAL: </t>
  </si>
  <si>
    <t>Date</t>
  </si>
  <si>
    <t>Month</t>
  </si>
  <si>
    <t xml:space="preserve">Amount Transferred </t>
  </si>
  <si>
    <t>Chief Finance Officer</t>
  </si>
  <si>
    <t>Accountant</t>
  </si>
  <si>
    <t>Cleaning</t>
  </si>
  <si>
    <t xml:space="preserve">Landlord : </t>
  </si>
  <si>
    <t>Amount To be Paid</t>
  </si>
  <si>
    <t>Amount Paid</t>
  </si>
  <si>
    <t>Apartment</t>
  </si>
  <si>
    <t>LANDLORD NAME</t>
  </si>
  <si>
    <t>CONSOLIDATED REPORT BALANCE</t>
  </si>
  <si>
    <t>Apartment :</t>
  </si>
  <si>
    <t>Sept 2022</t>
  </si>
  <si>
    <t>Oct 2022</t>
  </si>
  <si>
    <t>Nov 2022</t>
  </si>
  <si>
    <t>Marina Crown 1604</t>
  </si>
  <si>
    <t>Timofei Andriianov</t>
  </si>
  <si>
    <t>Dec 2022</t>
  </si>
  <si>
    <t>SENT</t>
  </si>
  <si>
    <t>KHAYRULLA</t>
  </si>
  <si>
    <t>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</si>
</sst>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₽_-;\-* #,##0.00\ _₽_-;_-* &quot;-&quot;??\ _₽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sz val="10"/>
      <color theme="1"/>
      <name val="Book Antiqua"/>
      <family val="1"/>
    </font>
    <font>
      <b/>
      <sz val="11"/>
      <name val="Book Antiqua"/>
      <family val="1"/>
    </font>
    <font>
      <sz val="10"/>
      <name val="Arial Cyr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79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9" fontId="3" fillId="2" borderId="0" xfId="2" applyFont="1" applyFill="1" applyAlignment="1">
      <alignment horizontal="center" vertical="center" wrapText="1"/>
    </xf>
    <xf numFmtId="17" fontId="3" fillId="2" borderId="0" xfId="0" applyNumberFormat="1" applyFont="1" applyFill="1" applyAlignment="1">
      <alignment horizontal="center" vertical="center" wrapText="1"/>
    </xf>
    <xf numFmtId="43" fontId="7" fillId="2" borderId="0" xfId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43" fontId="6" fillId="2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0" fillId="3" borderId="0" xfId="0" applyFill="1"/>
    <xf numFmtId="9" fontId="3" fillId="2" borderId="1" xfId="2" applyFont="1" applyFill="1" applyBorder="1" applyAlignment="1">
      <alignment horizontal="center" vertical="center" wrapText="1"/>
    </xf>
    <xf numFmtId="165" fontId="7" fillId="2" borderId="0" xfId="0" applyNumberFormat="1" applyFont="1" applyFill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1" applyNumberFormat="1" applyFont="1" applyFill="1" applyBorder="1" applyAlignment="1">
      <alignment horizontal="center" vertical="center" wrapText="1"/>
    </xf>
    <xf numFmtId="43" fontId="6" fillId="2" borderId="15" xfId="1" applyFont="1" applyFill="1" applyBorder="1" applyAlignment="1">
      <alignment horizontal="center" vertical="center" wrapText="1"/>
    </xf>
    <xf numFmtId="9" fontId="6" fillId="2" borderId="15" xfId="2" applyFont="1" applyFill="1" applyBorder="1" applyAlignment="1">
      <alignment horizontal="center" vertical="center" wrapText="1"/>
    </xf>
    <xf numFmtId="43" fontId="3" fillId="2" borderId="15" xfId="1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  <xf numFmtId="43" fontId="3" fillId="2" borderId="9" xfId="1" applyFont="1" applyFill="1" applyBorder="1" applyAlignment="1">
      <alignment horizontal="center" vertical="center" wrapText="1"/>
    </xf>
    <xf numFmtId="43" fontId="3" fillId="2" borderId="9" xfId="1" applyFont="1" applyFill="1" applyBorder="1" applyAlignment="1">
      <alignment horizontal="center" vertical="center"/>
    </xf>
    <xf numFmtId="9" fontId="3" fillId="2" borderId="9" xfId="2" applyFont="1" applyFill="1" applyBorder="1" applyAlignment="1">
      <alignment horizontal="center" vertical="center" wrapText="1"/>
    </xf>
    <xf numFmtId="0" fontId="9" fillId="2" borderId="0" xfId="0" applyFont="1" applyFill="1"/>
    <xf numFmtId="0" fontId="0" fillId="2" borderId="13" xfId="0" applyFill="1" applyBorder="1"/>
    <xf numFmtId="0" fontId="4" fillId="2" borderId="11" xfId="0" applyFont="1" applyFill="1" applyBorder="1" applyAlignment="1">
      <alignment horizontal="center" vertical="center" wrapText="1"/>
    </xf>
    <xf numFmtId="43" fontId="7" fillId="2" borderId="8" xfId="1" applyFont="1" applyFill="1" applyBorder="1" applyAlignment="1">
      <alignment horizontal="center" vertical="center" wrapText="1"/>
    </xf>
    <xf numFmtId="9" fontId="7" fillId="2" borderId="8" xfId="2" applyFont="1" applyFill="1" applyBorder="1" applyAlignment="1">
      <alignment horizontal="center" vertical="center" wrapText="1"/>
    </xf>
    <xf numFmtId="43" fontId="7" fillId="2" borderId="10" xfId="1" applyFont="1" applyFill="1" applyBorder="1" applyAlignment="1">
      <alignment horizontal="center" vertical="center" wrapText="1"/>
    </xf>
    <xf numFmtId="16" fontId="3" fillId="2" borderId="1" xfId="0" quotePrefix="1" applyNumberFormat="1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9" fontId="6" fillId="2" borderId="1" xfId="2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16" fontId="3" fillId="2" borderId="9" xfId="0" quotePrefix="1" applyNumberFormat="1" applyFont="1" applyFill="1" applyBorder="1" applyAlignment="1">
      <alignment horizontal="left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9" fontId="6" fillId="2" borderId="9" xfId="2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3" fillId="2" borderId="15" xfId="0" quotePrefix="1" applyNumberFormat="1" applyFont="1" applyFill="1" applyBorder="1" applyAlignment="1">
      <alignment horizontal="left" vertical="center"/>
    </xf>
    <xf numFmtId="43" fontId="3" fillId="2" borderId="15" xfId="1" applyFont="1" applyFill="1" applyBorder="1" applyAlignment="1">
      <alignment horizontal="center" vertical="center"/>
    </xf>
    <xf numFmtId="9" fontId="3" fillId="2" borderId="15" xfId="2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3" fontId="0" fillId="0" borderId="0" xfId="1" applyFont="1"/>
    <xf numFmtId="43" fontId="9" fillId="0" borderId="0" xfId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43" fontId="3" fillId="2" borderId="16" xfId="1" applyFont="1" applyFill="1" applyBorder="1" applyAlignment="1">
      <alignment horizontal="center" vertical="center" wrapText="1"/>
    </xf>
    <xf numFmtId="43" fontId="3" fillId="2" borderId="17" xfId="1" applyFont="1" applyFill="1" applyBorder="1" applyAlignment="1">
      <alignment horizontal="center" vertical="center" wrapText="1"/>
    </xf>
    <xf numFmtId="43" fontId="3" fillId="2" borderId="18" xfId="1" applyFont="1" applyFill="1" applyBorder="1" applyAlignment="1">
      <alignment horizontal="center" vertical="center" wrapText="1"/>
    </xf>
    <xf numFmtId="43" fontId="0" fillId="2" borderId="6" xfId="1" applyFont="1" applyFill="1" applyBorder="1"/>
    <xf numFmtId="43" fontId="0" fillId="2" borderId="27" xfId="1" applyFont="1" applyFill="1" applyBorder="1"/>
    <xf numFmtId="43" fontId="0" fillId="2" borderId="28" xfId="1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textRotation="90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19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11" fillId="0" borderId="26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Обычный" xfId="0" builtinId="0"/>
    <cellStyle name="Обычный 2" xfId="3" xr:uid="{00000000-0005-0000-0000-000003000000}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268621</xdr:colOff>
      <xdr:row>1</xdr:row>
      <xdr:rowOff>161132</xdr:rowOff>
    </xdr:from>
    <xdr:to>
      <xdr:col>19</xdr:col>
      <xdr:colOff>854981</xdr:colOff>
      <xdr:row>3</xdr:row>
      <xdr:rowOff>176442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2AFA04BA-C85B-4BBD-8B7D-C0E10FCB1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5621" y="364332"/>
          <a:ext cx="2232825" cy="428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91440</xdr:rowOff>
    </xdr:from>
    <xdr:to>
      <xdr:col>2</xdr:col>
      <xdr:colOff>548805</xdr:colOff>
      <xdr:row>2</xdr:row>
      <xdr:rowOff>153739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24A035AD-AF78-48B7-9E55-7103E9789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1440"/>
          <a:ext cx="2232825" cy="428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view="pageBreakPreview" zoomScale="96" zoomScaleNormal="70" zoomScaleSheetLayoutView="96" workbookViewId="0">
      <selection activeCell="A14" sqref="A14:B14"/>
    </sheetView>
  </sheetViews>
  <sheetFormatPr defaultColWidth="9.07421875" defaultRowHeight="14.6" outlineLevelCol="1" x14ac:dyDescent="0.4"/>
  <cols>
    <col min="1" max="1" width="4.3046875" style="9" customWidth="1"/>
    <col min="2" max="2" width="20.69140625" style="9" customWidth="1"/>
    <col min="3" max="3" width="14.53515625" style="9" customWidth="1" outlineLevel="1"/>
    <col min="4" max="5" width="12.69140625" style="9" customWidth="1" outlineLevel="1"/>
    <col min="6" max="6" width="15.69140625" style="9" customWidth="1" outlineLevel="1"/>
    <col min="7" max="8" width="12" style="9" customWidth="1" outlineLevel="1"/>
    <col min="9" max="9" width="12.3046875" style="9" customWidth="1" outlineLevel="1"/>
    <col min="10" max="10" width="13.69140625" style="9" customWidth="1" outlineLevel="1"/>
    <col min="11" max="11" width="11.53515625" style="9" customWidth="1" outlineLevel="1"/>
    <col min="12" max="12" width="9.84375" style="9" customWidth="1" outlineLevel="1"/>
    <col min="13" max="13" width="12.84375" style="9" customWidth="1" outlineLevel="1"/>
    <col min="14" max="14" width="14" style="9" customWidth="1" outlineLevel="1"/>
    <col min="15" max="15" width="8" style="9" customWidth="1" outlineLevel="1"/>
    <col min="16" max="16" width="5.07421875" style="9" customWidth="1" outlineLevel="1"/>
    <col min="17" max="17" width="13.3046875" style="9" customWidth="1" outlineLevel="1"/>
    <col min="18" max="18" width="10.3046875" style="9" customWidth="1" outlineLevel="1"/>
    <col min="19" max="19" width="13.69140625" style="9" customWidth="1" outlineLevel="1"/>
    <col min="20" max="20" width="15.07421875" style="9" customWidth="1"/>
    <col min="21" max="21" width="17" style="9" customWidth="1"/>
    <col min="22" max="22" width="17.69140625" style="9" customWidth="1"/>
    <col min="23" max="16384" width="9.07421875" style="9"/>
  </cols>
  <sheetData>
    <row r="1" spans="1:23" ht="15.4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3" ht="15.65" customHeight="1" x14ac:dyDescent="0.4">
      <c r="A2" s="1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3" ht="15.4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3" ht="15.45" x14ac:dyDescent="0.4">
      <c r="A4" s="1"/>
      <c r="B4" s="49" t="s">
        <v>28</v>
      </c>
      <c r="C4" s="54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3" ht="15.45" x14ac:dyDescent="0.4">
      <c r="A5" s="3"/>
      <c r="B5" s="49" t="s">
        <v>34</v>
      </c>
      <c r="C5" s="49" t="s">
        <v>38</v>
      </c>
      <c r="D5" s="49"/>
      <c r="E5" s="49"/>
      <c r="F5" s="49"/>
      <c r="I5" s="1"/>
      <c r="J5" s="1"/>
      <c r="K5" s="50"/>
      <c r="L5" s="50"/>
      <c r="P5" s="3"/>
      <c r="Q5" s="3"/>
      <c r="R5" s="3"/>
      <c r="S5" s="3"/>
      <c r="T5" s="3"/>
    </row>
    <row r="6" spans="1:23" ht="15" thickBot="1" x14ac:dyDescent="0.4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3" x14ac:dyDescent="0.4">
      <c r="A7" s="65" t="s">
        <v>1</v>
      </c>
      <c r="B7" s="67" t="s">
        <v>23</v>
      </c>
      <c r="C7" s="69" t="s">
        <v>2</v>
      </c>
      <c r="D7" s="71" t="s">
        <v>3</v>
      </c>
      <c r="E7" s="69" t="s">
        <v>4</v>
      </c>
      <c r="F7" s="67" t="s">
        <v>5</v>
      </c>
      <c r="G7" s="73" t="s">
        <v>6</v>
      </c>
      <c r="H7" s="74"/>
      <c r="I7" s="74"/>
      <c r="J7" s="74"/>
      <c r="K7" s="74"/>
      <c r="L7" s="74"/>
      <c r="M7" s="75"/>
      <c r="N7" s="69" t="s">
        <v>7</v>
      </c>
      <c r="O7" s="73" t="s">
        <v>8</v>
      </c>
      <c r="P7" s="74"/>
      <c r="Q7" s="74"/>
      <c r="R7" s="74"/>
      <c r="S7" s="75"/>
      <c r="T7" s="61" t="s">
        <v>9</v>
      </c>
      <c r="U7" s="61" t="s">
        <v>24</v>
      </c>
      <c r="V7" s="61" t="s">
        <v>22</v>
      </c>
    </row>
    <row r="8" spans="1:23" ht="58.75" thickBot="1" x14ac:dyDescent="0.45">
      <c r="A8" s="66"/>
      <c r="B8" s="68"/>
      <c r="C8" s="70"/>
      <c r="D8" s="72"/>
      <c r="E8" s="70"/>
      <c r="F8" s="68"/>
      <c r="G8" s="29" t="s">
        <v>10</v>
      </c>
      <c r="H8" s="29" t="s">
        <v>11</v>
      </c>
      <c r="I8" s="29" t="s">
        <v>12</v>
      </c>
      <c r="J8" s="29" t="s">
        <v>13</v>
      </c>
      <c r="K8" s="29" t="s">
        <v>27</v>
      </c>
      <c r="L8" s="29" t="s">
        <v>14</v>
      </c>
      <c r="M8" s="29" t="s">
        <v>15</v>
      </c>
      <c r="N8" s="70"/>
      <c r="O8" s="29" t="s">
        <v>16</v>
      </c>
      <c r="P8" s="29" t="s">
        <v>17</v>
      </c>
      <c r="Q8" s="29" t="s">
        <v>18</v>
      </c>
      <c r="R8" s="29" t="s">
        <v>19</v>
      </c>
      <c r="S8" s="29" t="s">
        <v>20</v>
      </c>
      <c r="T8" s="62"/>
      <c r="U8" s="62"/>
      <c r="V8" s="62"/>
    </row>
    <row r="9" spans="1:23" x14ac:dyDescent="0.4">
      <c r="A9" s="18">
        <v>1</v>
      </c>
      <c r="B9" s="42" t="s">
        <v>35</v>
      </c>
      <c r="C9" s="19">
        <v>5</v>
      </c>
      <c r="D9" s="20">
        <v>263.63636363636363</v>
      </c>
      <c r="E9" s="21">
        <v>0.16669999999999999</v>
      </c>
      <c r="F9" s="22">
        <v>1318.1818181818182</v>
      </c>
      <c r="G9" s="22">
        <v>10</v>
      </c>
      <c r="H9" s="22">
        <v>163.25</v>
      </c>
      <c r="I9" s="22"/>
      <c r="J9" s="22"/>
      <c r="K9" s="22"/>
      <c r="L9" s="22"/>
      <c r="M9" s="22"/>
      <c r="N9" s="43">
        <v>-3800</v>
      </c>
      <c r="O9" s="22">
        <v>0</v>
      </c>
      <c r="P9" s="44">
        <v>0.2</v>
      </c>
      <c r="Q9" s="22">
        <f t="shared" ref="Q9:Q12" si="0">F9*P9</f>
        <v>263.63636363636368</v>
      </c>
      <c r="R9" s="22">
        <f t="shared" ref="R9:R13" si="1">Q9*5%</f>
        <v>13.181818181818185</v>
      </c>
      <c r="S9" s="22">
        <f t="shared" ref="S9:S12" si="2">O9+Q9+R9</f>
        <v>276.81818181818187</v>
      </c>
      <c r="T9" s="55">
        <f t="shared" ref="T9:T12" si="3">F9-G9-H9-I9-J9-L9-K9-M9-N9-S9</f>
        <v>4668.113636363636</v>
      </c>
      <c r="U9" s="58" t="s">
        <v>42</v>
      </c>
      <c r="V9" s="48"/>
    </row>
    <row r="10" spans="1:23" x14ac:dyDescent="0.4">
      <c r="A10" s="37">
        <v>2</v>
      </c>
      <c r="B10" s="33" t="s">
        <v>36</v>
      </c>
      <c r="C10" s="34">
        <v>31</v>
      </c>
      <c r="D10" s="12">
        <v>286.80351906158359</v>
      </c>
      <c r="E10" s="35">
        <v>1</v>
      </c>
      <c r="F10" s="13">
        <v>8890.9090909090919</v>
      </c>
      <c r="G10" s="13">
        <v>104.34</v>
      </c>
      <c r="H10" s="13"/>
      <c r="I10" s="13"/>
      <c r="J10" s="13"/>
      <c r="K10" s="13"/>
      <c r="L10" s="13"/>
      <c r="M10" s="13"/>
      <c r="N10" s="36"/>
      <c r="O10" s="13">
        <v>0</v>
      </c>
      <c r="P10" s="16">
        <v>0.2</v>
      </c>
      <c r="Q10" s="13">
        <f t="shared" si="0"/>
        <v>1778.1818181818185</v>
      </c>
      <c r="R10" s="13">
        <f t="shared" ref="R10:R12" si="4">Q10*5%</f>
        <v>88.909090909090935</v>
      </c>
      <c r="S10" s="13">
        <f t="shared" si="2"/>
        <v>1867.0909090909095</v>
      </c>
      <c r="T10" s="56">
        <f t="shared" si="3"/>
        <v>6919.4781818181818</v>
      </c>
      <c r="U10" s="59" t="s">
        <v>41</v>
      </c>
      <c r="V10" s="46"/>
    </row>
    <row r="11" spans="1:23" x14ac:dyDescent="0.4">
      <c r="A11" s="37">
        <v>3</v>
      </c>
      <c r="B11" s="33" t="s">
        <v>37</v>
      </c>
      <c r="C11" s="34">
        <v>24</v>
      </c>
      <c r="D11" s="12">
        <v>383.33333333333331</v>
      </c>
      <c r="E11" s="35">
        <v>0.8</v>
      </c>
      <c r="F11" s="13">
        <v>9200</v>
      </c>
      <c r="G11" s="13">
        <v>161.54</v>
      </c>
      <c r="H11" s="13">
        <v>0</v>
      </c>
      <c r="I11" s="13">
        <v>0</v>
      </c>
      <c r="J11" s="13">
        <v>300.75</v>
      </c>
      <c r="K11" s="13"/>
      <c r="L11" s="13"/>
      <c r="M11" s="13"/>
      <c r="N11" s="36"/>
      <c r="O11" s="13">
        <v>0</v>
      </c>
      <c r="P11" s="16">
        <v>0.2</v>
      </c>
      <c r="Q11" s="13">
        <f t="shared" si="0"/>
        <v>1840</v>
      </c>
      <c r="R11" s="13">
        <f t="shared" si="4"/>
        <v>92</v>
      </c>
      <c r="S11" s="13">
        <f t="shared" si="2"/>
        <v>1932</v>
      </c>
      <c r="T11" s="56">
        <f t="shared" si="3"/>
        <v>6805.7099999999991</v>
      </c>
      <c r="U11" s="59" t="s">
        <v>41</v>
      </c>
      <c r="V11" s="46"/>
    </row>
    <row r="12" spans="1:23" ht="15" thickBot="1" x14ac:dyDescent="0.45">
      <c r="A12" s="37">
        <v>4</v>
      </c>
      <c r="B12" s="33" t="s">
        <v>40</v>
      </c>
      <c r="C12" s="34">
        <v>15</v>
      </c>
      <c r="D12" s="12">
        <v>422.43207547169811</v>
      </c>
      <c r="E12" s="35">
        <v>0.48</v>
      </c>
      <c r="F12" s="13">
        <v>6336.4811320754716</v>
      </c>
      <c r="G12" s="13">
        <v>70.02</v>
      </c>
      <c r="H12" s="13">
        <v>408.5</v>
      </c>
      <c r="I12" s="13">
        <v>0</v>
      </c>
      <c r="J12" s="13">
        <v>2315.25</v>
      </c>
      <c r="K12" s="13"/>
      <c r="L12" s="13"/>
      <c r="M12" s="13"/>
      <c r="N12" s="36"/>
      <c r="O12" s="13">
        <v>0</v>
      </c>
      <c r="P12" s="16">
        <v>0.2</v>
      </c>
      <c r="Q12" s="13">
        <f t="shared" si="0"/>
        <v>1267.2962264150945</v>
      </c>
      <c r="R12" s="13">
        <f t="shared" si="4"/>
        <v>63.364811320754725</v>
      </c>
      <c r="S12" s="13">
        <f t="shared" si="2"/>
        <v>1330.6610377358493</v>
      </c>
      <c r="T12" s="56">
        <f t="shared" si="3"/>
        <v>2212.0500943396219</v>
      </c>
      <c r="U12" s="60" t="s">
        <v>41</v>
      </c>
      <c r="V12" s="47"/>
    </row>
    <row r="13" spans="1:23" ht="15" thickBot="1" x14ac:dyDescent="0.45">
      <c r="A13" s="45">
        <v>5</v>
      </c>
      <c r="B13" s="38" t="s">
        <v>43</v>
      </c>
      <c r="C13" s="39">
        <v>26</v>
      </c>
      <c r="D13" s="23">
        <v>384.61538461538464</v>
      </c>
      <c r="E13" s="40">
        <v>0.83870967741935487</v>
      </c>
      <c r="F13" s="24">
        <v>10000</v>
      </c>
      <c r="G13" s="24">
        <v>253.06</v>
      </c>
      <c r="H13" s="24">
        <v>408.5</v>
      </c>
      <c r="I13" s="24">
        <v>0</v>
      </c>
      <c r="J13" s="24">
        <v>105</v>
      </c>
      <c r="K13" s="24"/>
      <c r="L13" s="24"/>
      <c r="M13" s="24"/>
      <c r="N13" s="25"/>
      <c r="O13" s="24">
        <v>0</v>
      </c>
      <c r="P13" s="26">
        <v>0.2</v>
      </c>
      <c r="Q13" s="24">
        <f t="shared" ref="Q13" si="5">F13*P13</f>
        <v>2000</v>
      </c>
      <c r="R13" s="24">
        <f t="shared" si="1"/>
        <v>100</v>
      </c>
      <c r="S13" s="24">
        <f t="shared" ref="S13" si="6">O13+Q13+R13</f>
        <v>2100</v>
      </c>
      <c r="T13" s="57">
        <f t="shared" ref="T13" si="7">F13-G13-H13-I13-J13-L13-K13-M13-N13-S13</f>
        <v>7133.4400000000005</v>
      </c>
      <c r="U13" s="60" t="s">
        <v>41</v>
      </c>
      <c r="V13" s="47"/>
    </row>
    <row r="14" spans="1:23" ht="15" thickBot="1" x14ac:dyDescent="0.45">
      <c r="A14" s="63" t="s">
        <v>21</v>
      </c>
      <c r="B14" s="64"/>
      <c r="C14" s="30">
        <f>SUM(C9:C13)</f>
        <v>101</v>
      </c>
      <c r="D14" s="30">
        <f>F14/C14</f>
        <v>353.91655486303347</v>
      </c>
      <c r="E14" s="31"/>
      <c r="F14" s="30">
        <f t="shared" ref="F14:O14" si="8">SUM(F9:F13)</f>
        <v>35745.572041166379</v>
      </c>
      <c r="G14" s="30">
        <f t="shared" si="8"/>
        <v>598.96</v>
      </c>
      <c r="H14" s="30">
        <f t="shared" si="8"/>
        <v>980.25</v>
      </c>
      <c r="I14" s="30">
        <f t="shared" si="8"/>
        <v>0</v>
      </c>
      <c r="J14" s="30">
        <f t="shared" si="8"/>
        <v>2721</v>
      </c>
      <c r="K14" s="30">
        <f t="shared" si="8"/>
        <v>0</v>
      </c>
      <c r="L14" s="30">
        <f t="shared" si="8"/>
        <v>0</v>
      </c>
      <c r="M14" s="30">
        <f t="shared" si="8"/>
        <v>0</v>
      </c>
      <c r="N14" s="30">
        <f t="shared" si="8"/>
        <v>-3800</v>
      </c>
      <c r="O14" s="30">
        <f t="shared" si="8"/>
        <v>0</v>
      </c>
      <c r="P14" s="30"/>
      <c r="Q14" s="30">
        <f>SUM(Q9:Q13)</f>
        <v>7149.1144082332767</v>
      </c>
      <c r="R14" s="30">
        <f>SUM(R9:R13)</f>
        <v>357.45572041166383</v>
      </c>
      <c r="S14" s="30">
        <f>SUM(S9:S13)</f>
        <v>7506.5701286449403</v>
      </c>
      <c r="T14" s="30">
        <f>SUM(T9:T13)</f>
        <v>27738.791912521439</v>
      </c>
      <c r="U14" s="30">
        <f>SUM(U9:U13)</f>
        <v>0</v>
      </c>
      <c r="V14" s="32"/>
      <c r="W14" s="14"/>
    </row>
    <row r="15" spans="1:23" x14ac:dyDescent="0.4">
      <c r="A15" s="3"/>
      <c r="B15" s="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3" x14ac:dyDescent="0.4">
      <c r="A16" s="3"/>
      <c r="B16" s="10"/>
      <c r="C16" s="3"/>
      <c r="D16" s="4"/>
      <c r="E16" s="5"/>
      <c r="F16" s="3"/>
      <c r="G16" s="3"/>
      <c r="H16" s="3"/>
      <c r="I16" s="3"/>
      <c r="J16" s="3"/>
      <c r="K16" s="8"/>
      <c r="L16" s="8"/>
      <c r="M16" s="8"/>
      <c r="N16" s="8"/>
      <c r="O16" s="76"/>
      <c r="P16" s="76"/>
      <c r="Q16" s="76"/>
      <c r="R16" s="11"/>
      <c r="S16" s="17"/>
      <c r="T16" s="17"/>
    </row>
    <row r="17" spans="1:23" x14ac:dyDescent="0.4">
      <c r="A17" s="3"/>
      <c r="B17" s="10"/>
      <c r="C17" s="3"/>
      <c r="D17" s="4"/>
      <c r="E17" s="5"/>
      <c r="F17" s="10"/>
      <c r="G17" s="3"/>
      <c r="H17" s="3"/>
      <c r="I17" s="3"/>
      <c r="J17" s="3"/>
      <c r="K17" s="3"/>
      <c r="L17" s="8"/>
      <c r="M17" s="8"/>
      <c r="N17" s="8"/>
      <c r="O17" s="8"/>
      <c r="P17" s="3"/>
      <c r="Q17" s="3"/>
      <c r="R17" s="3"/>
      <c r="S17" s="3"/>
      <c r="T17" s="3"/>
    </row>
    <row r="18" spans="1:23" x14ac:dyDescent="0.4">
      <c r="A18" s="3"/>
      <c r="B18" s="5"/>
      <c r="C18" s="10"/>
      <c r="D18" s="3"/>
      <c r="E18" s="3"/>
      <c r="F18" s="10"/>
      <c r="G18" s="3"/>
      <c r="H18" s="3"/>
      <c r="I18" s="3"/>
      <c r="J18" s="3"/>
      <c r="K18" s="3"/>
      <c r="L18" s="8"/>
      <c r="M18" s="8"/>
      <c r="N18" s="8"/>
      <c r="O18" s="8"/>
      <c r="P18" s="3"/>
      <c r="Q18" s="3"/>
      <c r="R18" s="3"/>
      <c r="S18" s="3"/>
      <c r="T18" s="3"/>
    </row>
    <row r="19" spans="1:23" x14ac:dyDescent="0.4">
      <c r="A19" s="3"/>
      <c r="F19" s="10"/>
      <c r="G19" s="3"/>
      <c r="H19" s="3"/>
      <c r="I19" s="3"/>
      <c r="J19" s="3"/>
      <c r="K19" s="3"/>
      <c r="L19" s="8"/>
      <c r="M19" s="27" t="s">
        <v>26</v>
      </c>
      <c r="N19" s="8"/>
      <c r="O19" s="8"/>
      <c r="P19" s="41"/>
      <c r="Q19" s="41"/>
      <c r="R19" s="41"/>
      <c r="S19" s="41"/>
      <c r="T19" s="3"/>
    </row>
    <row r="21" spans="1:23" x14ac:dyDescent="0.4">
      <c r="W21" s="15"/>
    </row>
    <row r="22" spans="1:23" x14ac:dyDescent="0.4">
      <c r="M22" s="27" t="s">
        <v>25</v>
      </c>
      <c r="P22" s="28"/>
      <c r="Q22" s="28"/>
      <c r="R22" s="28"/>
      <c r="S22" s="28"/>
      <c r="W22" s="15"/>
    </row>
    <row r="23" spans="1:23" x14ac:dyDescent="0.4">
      <c r="W23" s="15"/>
    </row>
    <row r="24" spans="1:23" x14ac:dyDescent="0.4">
      <c r="W24" s="15"/>
    </row>
  </sheetData>
  <mergeCells count="14">
    <mergeCell ref="O16:Q16"/>
    <mergeCell ref="N7:N8"/>
    <mergeCell ref="O7:S7"/>
    <mergeCell ref="T7:T8"/>
    <mergeCell ref="U7:U8"/>
    <mergeCell ref="V7:V8"/>
    <mergeCell ref="A14:B14"/>
    <mergeCell ref="A7:A8"/>
    <mergeCell ref="B7:B8"/>
    <mergeCell ref="C7:C8"/>
    <mergeCell ref="D7:D8"/>
    <mergeCell ref="E7:E8"/>
    <mergeCell ref="F7:F8"/>
    <mergeCell ref="G7:M7"/>
  </mergeCells>
  <phoneticPr fontId="10" type="noConversion"/>
  <pageMargins left="0.25" right="0.25" top="0.75" bottom="0.75" header="0.3" footer="0.3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9"/>
  <sheetViews>
    <sheetView workbookViewId="0">
      <selection activeCell="C13" sqref="C13"/>
    </sheetView>
  </sheetViews>
  <sheetFormatPr defaultRowHeight="14.6" x14ac:dyDescent="0.4"/>
  <cols>
    <col min="2" max="2" width="16.53515625" style="51" customWidth="1"/>
    <col min="3" max="3" width="16.84375" style="51" customWidth="1"/>
    <col min="4" max="4" width="25.07421875" customWidth="1"/>
  </cols>
  <sheetData>
    <row r="5" spans="1:4" ht="23.6" thickBot="1" x14ac:dyDescent="0.65">
      <c r="A5" s="77" t="s">
        <v>32</v>
      </c>
      <c r="B5" s="77"/>
      <c r="C5" s="77"/>
      <c r="D5" s="77"/>
    </row>
    <row r="6" spans="1:4" ht="15" thickBot="1" x14ac:dyDescent="0.45">
      <c r="A6" s="78" t="s">
        <v>33</v>
      </c>
      <c r="B6" s="78"/>
      <c r="C6" s="78"/>
      <c r="D6" s="78"/>
    </row>
    <row r="9" spans="1:4" ht="29.15" x14ac:dyDescent="0.4">
      <c r="A9" s="53" t="s">
        <v>22</v>
      </c>
      <c r="B9" s="52" t="s">
        <v>29</v>
      </c>
      <c r="C9" s="52" t="s">
        <v>30</v>
      </c>
      <c r="D9" s="53" t="s">
        <v>31</v>
      </c>
    </row>
  </sheetData>
  <mergeCells count="2">
    <mergeCell ref="A5:D5"/>
    <mergeCell ref="A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 (3)</vt:lpstr>
      <vt:lpstr>Balance</vt:lpstr>
      <vt:lpstr>'Sheet1 (3)'!Область_печати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Khayrulla Mirzayev</dc:creator>
  <cp:lastModifiedBy>Максим</cp:lastModifiedBy>
  <cp:lastPrinted>2023-01-20T11:18:49Z</cp:lastPrinted>
  <dcterms:created xsi:type="dcterms:W3CDTF">2020-09-15T12:24:28Z</dcterms:created>
  <dcterms:modified xsi:type="dcterms:W3CDTF">2023-03-21T21:15:57Z</dcterms:modified>
</cp:coreProperties>
</file>