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\htdocs\Dubai_project\"/>
    </mc:Choice>
  </mc:AlternateContent>
  <xr:revisionPtr revIDLastSave="0" documentId="8_{E5E24413-BF4C-4D05-BCA4-57BA867FEFEF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DECP209" sheetId="8" r:id="rId1"/>
    <sheet name="GM5202" sheetId="9" r:id="rId2"/>
    <sheet name="BC1507" sheetId="10" r:id="rId3"/>
    <sheet name="EGM215" sheetId="6" r:id="rId4"/>
    <sheet name="ER1706" sheetId="7" r:id="rId5"/>
    <sheet name="SVT1110" sheetId="11" r:id="rId6"/>
    <sheet name="LV715" sheetId="5" r:id="rId7"/>
    <sheet name="LS1818" sheetId="3" r:id="rId8"/>
    <sheet name="Balance" sheetId="4" state="hidden" r:id="rId9"/>
  </sheets>
  <definedNames>
    <definedName name="_xlnm.Print_Area" localSheetId="2">'BC1507'!$A$1:$T$28</definedName>
    <definedName name="_xlnm.Print_Area" localSheetId="0">DECP209!$A$1:$T$26</definedName>
    <definedName name="_xlnm.Print_Area" localSheetId="3">'EGM215'!$A$1:$T$29</definedName>
    <definedName name="_xlnm.Print_Area" localSheetId="4">'ER1706'!$A$1:$T$29</definedName>
    <definedName name="_xlnm.Print_Area" localSheetId="1">'GM5202'!$A$1:$T$27</definedName>
    <definedName name="_xlnm.Print_Area" localSheetId="7">'LS1818'!$A$1:$T$29</definedName>
    <definedName name="_xlnm.Print_Area" localSheetId="6">'LV715'!$A$1:$T$30</definedName>
    <definedName name="_xlnm.Print_Area" localSheetId="5">'SVT1110'!$A$1:$T$29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3" l="1"/>
  <c r="O18" i="3"/>
  <c r="N18" i="3"/>
  <c r="M18" i="3"/>
  <c r="L18" i="3"/>
  <c r="K18" i="3"/>
  <c r="J18" i="3"/>
  <c r="I18" i="3"/>
  <c r="H18" i="3"/>
  <c r="G18" i="3"/>
  <c r="O19" i="5"/>
  <c r="N19" i="5"/>
  <c r="M19" i="5"/>
  <c r="L19" i="5"/>
  <c r="K19" i="5"/>
  <c r="J19" i="5"/>
  <c r="I19" i="5"/>
  <c r="H19" i="5"/>
  <c r="G19" i="5"/>
  <c r="O18" i="11"/>
  <c r="N18" i="11"/>
  <c r="M18" i="11"/>
  <c r="L18" i="11"/>
  <c r="K18" i="11"/>
  <c r="J18" i="11"/>
  <c r="I18" i="11"/>
  <c r="H18" i="11"/>
  <c r="G18" i="11"/>
  <c r="N18" i="7"/>
  <c r="M18" i="7"/>
  <c r="L18" i="7"/>
  <c r="K18" i="7"/>
  <c r="J18" i="7"/>
  <c r="I18" i="7"/>
  <c r="H18" i="7"/>
  <c r="G18" i="7"/>
  <c r="O18" i="6"/>
  <c r="N18" i="6"/>
  <c r="M18" i="6"/>
  <c r="L18" i="6"/>
  <c r="K18" i="6"/>
  <c r="J18" i="6"/>
  <c r="I18" i="6"/>
  <c r="H18" i="6"/>
  <c r="O17" i="10"/>
  <c r="N17" i="10"/>
  <c r="M17" i="10"/>
  <c r="L17" i="10"/>
  <c r="K17" i="10"/>
  <c r="J17" i="10"/>
  <c r="I17" i="10"/>
  <c r="H17" i="10"/>
  <c r="G17" i="10"/>
  <c r="O16" i="9"/>
  <c r="N16" i="9"/>
  <c r="M16" i="9"/>
  <c r="L16" i="9"/>
  <c r="K16" i="9"/>
  <c r="J16" i="9"/>
  <c r="I16" i="9"/>
  <c r="H16" i="9"/>
  <c r="G16" i="9"/>
  <c r="N15" i="8"/>
  <c r="M15" i="8"/>
  <c r="L15" i="8"/>
  <c r="K15" i="8"/>
  <c r="J15" i="8"/>
  <c r="I15" i="8"/>
  <c r="H15" i="8"/>
  <c r="Q11" i="5" l="1"/>
  <c r="O15" i="8"/>
  <c r="G15" i="8"/>
  <c r="F15" i="8"/>
  <c r="C15" i="8"/>
  <c r="Q14" i="8"/>
  <c r="Q13" i="8"/>
  <c r="R13" i="8" s="1"/>
  <c r="S13" i="8" s="1"/>
  <c r="T13" i="8" s="1"/>
  <c r="Q12" i="8"/>
  <c r="Q11" i="8"/>
  <c r="R11" i="8" s="1"/>
  <c r="S11" i="8" s="1"/>
  <c r="T11" i="8" s="1"/>
  <c r="Q10" i="8"/>
  <c r="Q9" i="8"/>
  <c r="F16" i="9"/>
  <c r="C16" i="9"/>
  <c r="Q15" i="9"/>
  <c r="Q14" i="9"/>
  <c r="R14" i="9" s="1"/>
  <c r="S14" i="9" s="1"/>
  <c r="T14" i="9" s="1"/>
  <c r="Q13" i="9"/>
  <c r="Q12" i="9"/>
  <c r="R12" i="9" s="1"/>
  <c r="S12" i="9" s="1"/>
  <c r="T12" i="9" s="1"/>
  <c r="Q11" i="9"/>
  <c r="Q10" i="9"/>
  <c r="R10" i="9" s="1"/>
  <c r="S10" i="9" s="1"/>
  <c r="T10" i="9" s="1"/>
  <c r="Q9" i="9"/>
  <c r="F17" i="10"/>
  <c r="C17" i="10"/>
  <c r="Q14" i="10"/>
  <c r="Q13" i="10"/>
  <c r="Q12" i="10"/>
  <c r="R12" i="10" s="1"/>
  <c r="Q11" i="10"/>
  <c r="Q10" i="10"/>
  <c r="R10" i="10" s="1"/>
  <c r="Q9" i="10"/>
  <c r="Q16" i="6"/>
  <c r="Q15" i="6"/>
  <c r="Q14" i="6"/>
  <c r="R14" i="6" s="1"/>
  <c r="Q13" i="6"/>
  <c r="R13" i="6" s="1"/>
  <c r="Q12" i="6"/>
  <c r="Q11" i="6"/>
  <c r="R11" i="6" s="1"/>
  <c r="Q16" i="7"/>
  <c r="Q15" i="7"/>
  <c r="R15" i="7" s="1"/>
  <c r="S15" i="7" s="1"/>
  <c r="T15" i="7" s="1"/>
  <c r="Q14" i="7"/>
  <c r="Q13" i="7"/>
  <c r="R13" i="7" s="1"/>
  <c r="S13" i="7" s="1"/>
  <c r="T13" i="7" s="1"/>
  <c r="Q12" i="7"/>
  <c r="Q11" i="7"/>
  <c r="R11" i="7" s="1"/>
  <c r="S11" i="7" s="1"/>
  <c r="T11" i="7" s="1"/>
  <c r="Q16" i="11"/>
  <c r="Q15" i="11"/>
  <c r="Q14" i="11"/>
  <c r="Q13" i="11"/>
  <c r="Q12" i="11"/>
  <c r="Q11" i="11"/>
  <c r="Q17" i="5"/>
  <c r="Q16" i="5"/>
  <c r="R16" i="5" s="1"/>
  <c r="Q15" i="5"/>
  <c r="Q14" i="5"/>
  <c r="Q13" i="5"/>
  <c r="Q12" i="5"/>
  <c r="Q16" i="9" l="1"/>
  <c r="R9" i="8"/>
  <c r="Q15" i="8"/>
  <c r="R16" i="7"/>
  <c r="S16" i="7" s="1"/>
  <c r="T16" i="7" s="1"/>
  <c r="D16" i="9"/>
  <c r="R14" i="7"/>
  <c r="S14" i="7" s="1"/>
  <c r="T14" i="7" s="1"/>
  <c r="R12" i="7"/>
  <c r="S12" i="7" s="1"/>
  <c r="T12" i="7" s="1"/>
  <c r="R11" i="5"/>
  <c r="S11" i="5" s="1"/>
  <c r="T11" i="5" s="1"/>
  <c r="D15" i="8"/>
  <c r="R10" i="8"/>
  <c r="S10" i="8" s="1"/>
  <c r="T10" i="8" s="1"/>
  <c r="R12" i="8"/>
  <c r="S12" i="8" s="1"/>
  <c r="T12" i="8" s="1"/>
  <c r="R14" i="8"/>
  <c r="S14" i="8" s="1"/>
  <c r="T14" i="8" s="1"/>
  <c r="R9" i="9"/>
  <c r="R11" i="9"/>
  <c r="S11" i="9" s="1"/>
  <c r="T11" i="9" s="1"/>
  <c r="R13" i="9"/>
  <c r="S13" i="9" s="1"/>
  <c r="T13" i="9" s="1"/>
  <c r="R15" i="9"/>
  <c r="S15" i="9" s="1"/>
  <c r="T15" i="9" s="1"/>
  <c r="R9" i="10"/>
  <c r="R11" i="10"/>
  <c r="S11" i="10" s="1"/>
  <c r="T11" i="10" s="1"/>
  <c r="R13" i="10"/>
  <c r="S13" i="10" s="1"/>
  <c r="T13" i="10" s="1"/>
  <c r="R14" i="10"/>
  <c r="S14" i="10" s="1"/>
  <c r="T14" i="10" s="1"/>
  <c r="S10" i="10"/>
  <c r="T10" i="10" s="1"/>
  <c r="S12" i="10"/>
  <c r="T12" i="10" s="1"/>
  <c r="R15" i="6"/>
  <c r="S15" i="6" s="1"/>
  <c r="T15" i="6" s="1"/>
  <c r="S11" i="6"/>
  <c r="T11" i="6" s="1"/>
  <c r="S13" i="6"/>
  <c r="T13" i="6" s="1"/>
  <c r="R12" i="6"/>
  <c r="S12" i="6" s="1"/>
  <c r="T12" i="6" s="1"/>
  <c r="R16" i="6"/>
  <c r="S16" i="6" s="1"/>
  <c r="T16" i="6" s="1"/>
  <c r="S14" i="6"/>
  <c r="T14" i="6" s="1"/>
  <c r="R11" i="11"/>
  <c r="S11" i="11" s="1"/>
  <c r="T11" i="11" s="1"/>
  <c r="R13" i="11"/>
  <c r="S13" i="11" s="1"/>
  <c r="T13" i="11" s="1"/>
  <c r="R15" i="11"/>
  <c r="S15" i="11" s="1"/>
  <c r="T15" i="11" s="1"/>
  <c r="R12" i="11"/>
  <c r="S12" i="11" s="1"/>
  <c r="T12" i="11" s="1"/>
  <c r="R14" i="11"/>
  <c r="S14" i="11" s="1"/>
  <c r="T14" i="11" s="1"/>
  <c r="R16" i="11"/>
  <c r="S16" i="11" s="1"/>
  <c r="T16" i="11" s="1"/>
  <c r="R12" i="5"/>
  <c r="S12" i="5" s="1"/>
  <c r="T12" i="5" s="1"/>
  <c r="S16" i="5"/>
  <c r="T16" i="5" s="1"/>
  <c r="R14" i="5"/>
  <c r="S14" i="5" s="1"/>
  <c r="T14" i="5" s="1"/>
  <c r="R13" i="5"/>
  <c r="S13" i="5" s="1"/>
  <c r="T13" i="5" s="1"/>
  <c r="R15" i="5"/>
  <c r="S15" i="5" s="1"/>
  <c r="T15" i="5" s="1"/>
  <c r="R17" i="5"/>
  <c r="S17" i="5" s="1"/>
  <c r="T17" i="5" s="1"/>
  <c r="Q12" i="3"/>
  <c r="R12" i="3" s="1"/>
  <c r="Q13" i="3"/>
  <c r="Q14" i="3"/>
  <c r="Q15" i="3"/>
  <c r="Q16" i="3"/>
  <c r="R16" i="3" s="1"/>
  <c r="S9" i="8" l="1"/>
  <c r="R15" i="8"/>
  <c r="R16" i="9"/>
  <c r="S9" i="10"/>
  <c r="S9" i="9"/>
  <c r="S16" i="9" s="1"/>
  <c r="S12" i="3"/>
  <c r="T12" i="3" s="1"/>
  <c r="R13" i="3"/>
  <c r="S13" i="3" s="1"/>
  <c r="T13" i="3" s="1"/>
  <c r="R14" i="3"/>
  <c r="S14" i="3" s="1"/>
  <c r="T14" i="3" s="1"/>
  <c r="R15" i="3"/>
  <c r="S15" i="3" s="1"/>
  <c r="T15" i="3" s="1"/>
  <c r="S16" i="3"/>
  <c r="T16" i="3" s="1"/>
  <c r="T9" i="8" l="1"/>
  <c r="T15" i="8" s="1"/>
  <c r="S15" i="8"/>
  <c r="T9" i="10"/>
  <c r="T9" i="9"/>
  <c r="T16" i="9" s="1"/>
  <c r="F18" i="11" l="1"/>
  <c r="C18" i="11"/>
  <c r="Q17" i="11"/>
  <c r="R17" i="11" s="1"/>
  <c r="S17" i="11" s="1"/>
  <c r="T17" i="11" s="1"/>
  <c r="Q10" i="11"/>
  <c r="R10" i="11" s="1"/>
  <c r="S10" i="11" s="1"/>
  <c r="T10" i="11" s="1"/>
  <c r="Q9" i="11"/>
  <c r="Q18" i="11" s="1"/>
  <c r="D17" i="10"/>
  <c r="Q16" i="10"/>
  <c r="R16" i="10" s="1"/>
  <c r="S16" i="10" s="1"/>
  <c r="T16" i="10" s="1"/>
  <c r="Q15" i="10"/>
  <c r="O18" i="7"/>
  <c r="F18" i="7"/>
  <c r="C18" i="7"/>
  <c r="Q17" i="7"/>
  <c r="Q10" i="7"/>
  <c r="Q9" i="7"/>
  <c r="Q18" i="7" s="1"/>
  <c r="G18" i="6"/>
  <c r="F18" i="6"/>
  <c r="C18" i="6"/>
  <c r="Q17" i="6"/>
  <c r="R17" i="6" s="1"/>
  <c r="S17" i="6" s="1"/>
  <c r="T17" i="6" s="1"/>
  <c r="Q10" i="6"/>
  <c r="Q9" i="6"/>
  <c r="Q18" i="6" s="1"/>
  <c r="F19" i="5"/>
  <c r="C19" i="5"/>
  <c r="Q18" i="5"/>
  <c r="Q10" i="5"/>
  <c r="Q9" i="5"/>
  <c r="D18" i="11" l="1"/>
  <c r="Q19" i="5"/>
  <c r="Q17" i="10"/>
  <c r="D18" i="7"/>
  <c r="R10" i="6"/>
  <c r="D18" i="6"/>
  <c r="D19" i="5"/>
  <c r="R15" i="10"/>
  <c r="R17" i="10" s="1"/>
  <c r="R9" i="11"/>
  <c r="R10" i="7"/>
  <c r="S10" i="7" s="1"/>
  <c r="T10" i="7" s="1"/>
  <c r="R9" i="6"/>
  <c r="R9" i="7"/>
  <c r="R18" i="7" s="1"/>
  <c r="R17" i="7"/>
  <c r="S17" i="7" s="1"/>
  <c r="T17" i="7" s="1"/>
  <c r="S10" i="6"/>
  <c r="R10" i="5"/>
  <c r="R9" i="5"/>
  <c r="R19" i="5" s="1"/>
  <c r="R18" i="5"/>
  <c r="S18" i="5" s="1"/>
  <c r="T18" i="5" s="1"/>
  <c r="C89" i="4"/>
  <c r="C88" i="4"/>
  <c r="R18" i="6" l="1"/>
  <c r="S9" i="11"/>
  <c r="R18" i="11"/>
  <c r="T10" i="6"/>
  <c r="S10" i="5"/>
  <c r="S15" i="10"/>
  <c r="S17" i="10" s="1"/>
  <c r="S9" i="6"/>
  <c r="S18" i="6" s="1"/>
  <c r="S9" i="7"/>
  <c r="S18" i="7" s="1"/>
  <c r="S9" i="5"/>
  <c r="Q11" i="3"/>
  <c r="R11" i="3" s="1"/>
  <c r="Q9" i="3"/>
  <c r="Q10" i="3"/>
  <c r="T9" i="11" l="1"/>
  <c r="T18" i="11" s="1"/>
  <c r="S18" i="11"/>
  <c r="S19" i="5"/>
  <c r="T15" i="10"/>
  <c r="T17" i="10" s="1"/>
  <c r="T10" i="5"/>
  <c r="T9" i="6"/>
  <c r="T18" i="6" s="1"/>
  <c r="T9" i="7"/>
  <c r="T18" i="7" s="1"/>
  <c r="T9" i="5"/>
  <c r="T19" i="5" s="1"/>
  <c r="S11" i="3"/>
  <c r="T11" i="3" s="1"/>
  <c r="R9" i="3"/>
  <c r="R10" i="3"/>
  <c r="S10" i="3" s="1"/>
  <c r="T10" i="3" s="1"/>
  <c r="C90" i="4"/>
  <c r="S9" i="3" l="1"/>
  <c r="F18" i="3"/>
  <c r="C18" i="3"/>
  <c r="Q17" i="3"/>
  <c r="R17" i="3" l="1"/>
  <c r="R18" i="3" s="1"/>
  <c r="Q18" i="3"/>
  <c r="T9" i="3"/>
  <c r="D18" i="3"/>
  <c r="S17" i="3"/>
  <c r="T17" i="3" s="1"/>
  <c r="T18" i="3" l="1"/>
  <c r="S18" i="3"/>
</calcChain>
</file>

<file path=xl/sharedStrings.xml><?xml version="1.0" encoding="utf-8"?>
<sst xmlns="http://schemas.openxmlformats.org/spreadsheetml/2006/main" count="389" uniqueCount="60">
  <si>
    <t>Financial report on payment to the owner for short-term rental of real estate managed by Stonetree Vacation Homes Rental LLC</t>
  </si>
  <si>
    <t>№</t>
  </si>
  <si>
    <t>Nights of Rent</t>
  </si>
  <si>
    <t>Price for 1 night</t>
  </si>
  <si>
    <t xml:space="preserve">Occupancy % </t>
  </si>
  <si>
    <t>Rental amount</t>
  </si>
  <si>
    <t>Expenses for the apartments</t>
  </si>
  <si>
    <t>Owner's outstanding to Company</t>
  </si>
  <si>
    <t>Commission</t>
  </si>
  <si>
    <t>Amount to be paid</t>
  </si>
  <si>
    <t>DEWA</t>
  </si>
  <si>
    <t>DU / Etisalat</t>
  </si>
  <si>
    <t>Empower, Cooling, Deyaar</t>
  </si>
  <si>
    <r>
      <t xml:space="preserve">Operation expenses </t>
    </r>
    <r>
      <rPr>
        <b/>
        <sz val="9"/>
        <color theme="1"/>
        <rFont val="Book Antiqua"/>
        <family val="1"/>
      </rPr>
      <t>Maintenance</t>
    </r>
  </si>
  <si>
    <t>GAZ</t>
  </si>
  <si>
    <t>DTCM - permit and other expenses</t>
  </si>
  <si>
    <t>%-Autl or Fix</t>
  </si>
  <si>
    <t>%</t>
  </si>
  <si>
    <t>Amount</t>
  </si>
  <si>
    <t>VAT 5%</t>
  </si>
  <si>
    <t>Total commission</t>
  </si>
  <si>
    <t xml:space="preserve">TOTAL: </t>
  </si>
  <si>
    <t>Date</t>
  </si>
  <si>
    <t>Month</t>
  </si>
  <si>
    <t>Chief Finance Officer</t>
  </si>
  <si>
    <t>Accountant</t>
  </si>
  <si>
    <t>Cleaning</t>
  </si>
  <si>
    <t xml:space="preserve">Landlord : </t>
  </si>
  <si>
    <t>Amount To be Paid</t>
  </si>
  <si>
    <t>Amount Paid</t>
  </si>
  <si>
    <t>CONSOLIDATED REPORT BALANCE</t>
  </si>
  <si>
    <t>Apartment :</t>
  </si>
  <si>
    <t>Oct 2022</t>
  </si>
  <si>
    <t>Nov 2022</t>
  </si>
  <si>
    <t>Total Amount Paid</t>
  </si>
  <si>
    <t>Total Amount to be Paid</t>
  </si>
  <si>
    <t>Balance to Pay</t>
  </si>
  <si>
    <t>Jan 2023</t>
  </si>
  <si>
    <t>Dec 2022</t>
  </si>
  <si>
    <t>Date of Payment</t>
  </si>
  <si>
    <t>VIACHESLAV YUVENKO</t>
  </si>
  <si>
    <t>Sept 2022</t>
  </si>
  <si>
    <t>Aug 2022</t>
  </si>
  <si>
    <t>Jul 2022</t>
  </si>
  <si>
    <t>Jun 2022</t>
  </si>
  <si>
    <t>May 2022</t>
  </si>
  <si>
    <t>Lakeside Tower D 1818</t>
  </si>
  <si>
    <t>Viacheslav Yuvenko</t>
  </si>
  <si>
    <t>Lake View 715</t>
  </si>
  <si>
    <t>Sky View Tower 1110 NEW</t>
  </si>
  <si>
    <t xml:space="preserve">Elite Residence 1706 </t>
  </si>
  <si>
    <t>Emirates Garden II - Maple 2 215-NEW</t>
  </si>
  <si>
    <t>June 2022</t>
  </si>
  <si>
    <t>July 2022</t>
  </si>
  <si>
    <t>Bay Central 2 1507</t>
  </si>
  <si>
    <t>DEC Towers T2 P2-09</t>
  </si>
  <si>
    <t>Golden Mile 5 5-202</t>
  </si>
  <si>
    <t>Emirates Garden II - Maple 2 215</t>
  </si>
  <si>
    <t>Elite Residence 1706</t>
  </si>
  <si>
    <t>Sky View 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</si>
</sst>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sz val="10"/>
      <color theme="1"/>
      <name val="Book Antiqua"/>
      <family val="1"/>
    </font>
    <font>
      <b/>
      <sz val="11"/>
      <name val="Book Antiqua"/>
      <family val="1"/>
    </font>
    <font>
      <sz val="10"/>
      <name val="Arial Cyr"/>
      <charset val="204"/>
    </font>
    <font>
      <b/>
      <u val="doub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9" fontId="3" fillId="2" borderId="0" xfId="2" applyFont="1" applyFill="1" applyAlignment="1">
      <alignment horizontal="center" vertical="center" wrapText="1"/>
    </xf>
    <xf numFmtId="17" fontId="3" fillId="2" borderId="0" xfId="0" applyNumberFormat="1" applyFont="1" applyFill="1" applyAlignment="1">
      <alignment horizontal="center" vertical="center" wrapText="1"/>
    </xf>
    <xf numFmtId="43" fontId="7" fillId="2" borderId="0" xfId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43" fontId="6" fillId="2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0" fillId="3" borderId="0" xfId="0" applyFill="1"/>
    <xf numFmtId="9" fontId="3" fillId="2" borderId="1" xfId="2" applyFont="1" applyFill="1" applyBorder="1" applyAlignment="1">
      <alignment horizontal="center" vertical="center" wrapText="1"/>
    </xf>
    <xf numFmtId="165" fontId="7" fillId="2" borderId="0" xfId="0" applyNumberFormat="1" applyFont="1" applyFill="1" applyAlignment="1">
      <alignment vertical="center" wrapText="1"/>
    </xf>
    <xf numFmtId="43" fontId="6" fillId="2" borderId="9" xfId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/>
    </xf>
    <xf numFmtId="9" fontId="3" fillId="2" borderId="9" xfId="2" applyFont="1" applyFill="1" applyBorder="1" applyAlignment="1">
      <alignment horizontal="center" vertical="center" wrapText="1"/>
    </xf>
    <xf numFmtId="0" fontId="10" fillId="2" borderId="0" xfId="0" applyFont="1" applyFill="1"/>
    <xf numFmtId="0" fontId="0" fillId="2" borderId="12" xfId="0" applyFill="1" applyBorder="1"/>
    <xf numFmtId="0" fontId="4" fillId="2" borderId="10" xfId="0" applyFont="1" applyFill="1" applyBorder="1" applyAlignment="1">
      <alignment horizontal="center" vertical="center" wrapText="1"/>
    </xf>
    <xf numFmtId="43" fontId="7" fillId="2" borderId="8" xfId="1" applyFont="1" applyFill="1" applyBorder="1" applyAlignment="1">
      <alignment horizontal="center" vertical="center" wrapText="1"/>
    </xf>
    <xf numFmtId="9" fontId="7" fillId="2" borderId="8" xfId="2" applyFont="1" applyFill="1" applyBorder="1" applyAlignment="1">
      <alignment horizontal="center" vertical="center" wrapText="1"/>
    </xf>
    <xf numFmtId="16" fontId="3" fillId="2" borderId="1" xfId="0" quotePrefix="1" applyNumberFormat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9" fontId="6" fillId="2" borderId="1" xfId="2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16" fontId="3" fillId="2" borderId="9" xfId="0" quotePrefix="1" applyNumberFormat="1" applyFont="1" applyFill="1" applyBorder="1" applyAlignment="1">
      <alignment horizontal="left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9" fontId="6" fillId="2" borderId="9" xfId="2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3" fontId="0" fillId="0" borderId="0" xfId="1" applyFont="1"/>
    <xf numFmtId="0" fontId="2" fillId="2" borderId="0" xfId="0" applyFont="1" applyFill="1" applyAlignment="1">
      <alignment vertical="center"/>
    </xf>
    <xf numFmtId="43" fontId="0" fillId="0" borderId="0" xfId="1" applyFont="1" applyAlignment="1">
      <alignment horizontal="right"/>
    </xf>
    <xf numFmtId="43" fontId="9" fillId="0" borderId="0" xfId="1" applyFont="1"/>
    <xf numFmtId="0" fontId="10" fillId="0" borderId="1" xfId="0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 wrapText="1"/>
    </xf>
    <xf numFmtId="0" fontId="0" fillId="0" borderId="1" xfId="0" quotePrefix="1" applyBorder="1"/>
    <xf numFmtId="43" fontId="0" fillId="0" borderId="1" xfId="1" applyFont="1" applyBorder="1"/>
    <xf numFmtId="0" fontId="0" fillId="0" borderId="1" xfId="0" applyBorder="1"/>
    <xf numFmtId="43" fontId="0" fillId="0" borderId="1" xfId="1" applyFont="1" applyFill="1" applyBorder="1"/>
    <xf numFmtId="0" fontId="0" fillId="0" borderId="1" xfId="0" quotePrefix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Обычный" xfId="0" builtinId="0"/>
    <cellStyle name="Обычный 2" xfId="3" xr:uid="{00000000-0005-0000-0000-000003000000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647246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667202</xdr:colOff>
      <xdr:row>3</xdr:row>
      <xdr:rowOff>96612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6721" y="275432"/>
          <a:ext cx="2232825" cy="42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91440</xdr:rowOff>
    </xdr:from>
    <xdr:to>
      <xdr:col>2</xdr:col>
      <xdr:colOff>548805</xdr:colOff>
      <xdr:row>2</xdr:row>
      <xdr:rowOff>153739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1440"/>
          <a:ext cx="2232825" cy="42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1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1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1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1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1" ht="15.45" x14ac:dyDescent="0.4">
      <c r="A5" s="3"/>
      <c r="B5" s="37" t="s">
        <v>31</v>
      </c>
      <c r="C5" s="37" t="s">
        <v>55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1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1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1" x14ac:dyDescent="0.4">
      <c r="A9" s="31">
        <v>1</v>
      </c>
      <c r="B9" s="27" t="s">
        <v>41</v>
      </c>
      <c r="C9" s="28">
        <v>17</v>
      </c>
      <c r="D9" s="12">
        <v>145.29411764705881</v>
      </c>
      <c r="E9" s="29">
        <v>0.56669999999999998</v>
      </c>
      <c r="F9" s="13">
        <v>2470</v>
      </c>
      <c r="G9" s="13">
        <v>10</v>
      </c>
      <c r="H9" s="13">
        <v>584</v>
      </c>
      <c r="I9" s="13"/>
      <c r="J9" s="13"/>
      <c r="K9" s="13"/>
      <c r="L9" s="13"/>
      <c r="M9" s="13"/>
      <c r="N9" s="30"/>
      <c r="O9" s="13">
        <v>0</v>
      </c>
      <c r="P9" s="16">
        <v>0.2</v>
      </c>
      <c r="Q9" s="13">
        <f>F9*P9</f>
        <v>494</v>
      </c>
      <c r="R9" s="13">
        <f>Q9*5%</f>
        <v>24.700000000000003</v>
      </c>
      <c r="S9" s="13">
        <f>O9+Q9+R9</f>
        <v>518.70000000000005</v>
      </c>
      <c r="T9" s="13">
        <f>F9-G9-H9-I9-J9-L9-K9-M9-N9-S9</f>
        <v>1357.3</v>
      </c>
    </row>
    <row r="10" spans="1:21" x14ac:dyDescent="0.4">
      <c r="A10" s="31">
        <v>2</v>
      </c>
      <c r="B10" s="27" t="s">
        <v>32</v>
      </c>
      <c r="C10" s="28">
        <v>31</v>
      </c>
      <c r="D10" s="12">
        <v>223.11827956989245</v>
      </c>
      <c r="E10" s="29">
        <v>1</v>
      </c>
      <c r="F10" s="13">
        <v>6916.6666666666661</v>
      </c>
      <c r="G10" s="13">
        <v>168.51999999999998</v>
      </c>
      <c r="H10" s="13">
        <v>408.5</v>
      </c>
      <c r="I10" s="13"/>
      <c r="J10" s="13"/>
      <c r="K10" s="13"/>
      <c r="L10" s="13"/>
      <c r="M10" s="13"/>
      <c r="N10" s="30"/>
      <c r="O10" s="13">
        <v>0</v>
      </c>
      <c r="P10" s="16">
        <v>0.2</v>
      </c>
      <c r="Q10" s="13">
        <f>F10*P10</f>
        <v>1383.3333333333333</v>
      </c>
      <c r="R10" s="13">
        <f>Q10*5%</f>
        <v>69.166666666666671</v>
      </c>
      <c r="S10" s="13">
        <f>O10+Q10+R10</f>
        <v>1452.5</v>
      </c>
      <c r="T10" s="13">
        <f>F10-G10-H10-I10-J10-L10-K10-M10-N10-S10</f>
        <v>4887.1466666666656</v>
      </c>
    </row>
    <row r="11" spans="1:21" x14ac:dyDescent="0.4">
      <c r="A11" s="31">
        <v>3</v>
      </c>
      <c r="B11" s="27" t="s">
        <v>33</v>
      </c>
      <c r="C11" s="28">
        <v>30</v>
      </c>
      <c r="D11" s="12">
        <v>275.77777777777777</v>
      </c>
      <c r="E11" s="29">
        <v>1</v>
      </c>
      <c r="F11" s="13">
        <v>8273.3333333333339</v>
      </c>
      <c r="G11" s="13">
        <v>197.92</v>
      </c>
      <c r="H11" s="13">
        <v>408.5</v>
      </c>
      <c r="I11" s="13"/>
      <c r="J11" s="13"/>
      <c r="K11" s="13"/>
      <c r="L11" s="13"/>
      <c r="M11" s="13"/>
      <c r="N11" s="30"/>
      <c r="O11" s="13">
        <v>0</v>
      </c>
      <c r="P11" s="16">
        <v>0.2</v>
      </c>
      <c r="Q11" s="13">
        <f>F11*P11</f>
        <v>1654.666666666667</v>
      </c>
      <c r="R11" s="13">
        <f>Q11*5%</f>
        <v>82.733333333333348</v>
      </c>
      <c r="S11" s="13">
        <f>O11+Q11+R11</f>
        <v>1737.4000000000003</v>
      </c>
      <c r="T11" s="13">
        <f>F11-G11-H11-I11-J11-L11-K11-M11-N11-S11</f>
        <v>5929.5133333333333</v>
      </c>
    </row>
    <row r="12" spans="1:21" x14ac:dyDescent="0.4">
      <c r="A12" s="31">
        <v>4</v>
      </c>
      <c r="B12" s="27" t="s">
        <v>38</v>
      </c>
      <c r="C12" s="28">
        <v>23</v>
      </c>
      <c r="D12" s="12">
        <v>297.10158102766803</v>
      </c>
      <c r="E12" s="29">
        <v>0.74</v>
      </c>
      <c r="F12" s="13">
        <v>6833.3363636363647</v>
      </c>
      <c r="G12" s="13">
        <v>200.59</v>
      </c>
      <c r="H12" s="13">
        <v>408.5</v>
      </c>
      <c r="I12" s="13">
        <v>0</v>
      </c>
      <c r="J12" s="13">
        <v>91.25</v>
      </c>
      <c r="K12" s="13"/>
      <c r="L12" s="13"/>
      <c r="M12" s="13"/>
      <c r="N12" s="30"/>
      <c r="O12" s="13">
        <v>0</v>
      </c>
      <c r="P12" s="16">
        <v>0.2</v>
      </c>
      <c r="Q12" s="13">
        <f>F12*P12</f>
        <v>1366.667272727273</v>
      </c>
      <c r="R12" s="13">
        <f>Q12*5%</f>
        <v>68.333363636363657</v>
      </c>
      <c r="S12" s="13">
        <f>O12+Q12+R12</f>
        <v>1435.0006363636367</v>
      </c>
      <c r="T12" s="13">
        <f>F12-G12-H12-I12-J12-L12-K12-M12-N12-S12</f>
        <v>4697.9957272727279</v>
      </c>
    </row>
    <row r="13" spans="1:21" x14ac:dyDescent="0.4">
      <c r="A13" s="31">
        <v>5</v>
      </c>
      <c r="B13" s="27" t="s">
        <v>37</v>
      </c>
      <c r="C13" s="28">
        <v>31</v>
      </c>
      <c r="D13" s="12">
        <v>303.74774193548387</v>
      </c>
      <c r="E13" s="29">
        <v>1</v>
      </c>
      <c r="F13" s="13">
        <v>9416.18</v>
      </c>
      <c r="G13" s="13">
        <v>172.06</v>
      </c>
      <c r="H13" s="13">
        <v>408.5</v>
      </c>
      <c r="I13" s="13"/>
      <c r="J13" s="13"/>
      <c r="K13" s="13"/>
      <c r="L13" s="13"/>
      <c r="M13" s="13"/>
      <c r="N13" s="30"/>
      <c r="O13" s="13">
        <v>0</v>
      </c>
      <c r="P13" s="16">
        <v>0.2</v>
      </c>
      <c r="Q13" s="13">
        <f>F13*P13</f>
        <v>1883.2360000000001</v>
      </c>
      <c r="R13" s="13">
        <f>Q13*5%</f>
        <v>94.161800000000014</v>
      </c>
      <c r="S13" s="13">
        <f>O13+Q13+R13</f>
        <v>1977.3978000000002</v>
      </c>
      <c r="T13" s="13">
        <f>F13-G13-H13-I13-J13-L13-K13-M13-N13-S13</f>
        <v>6858.2222000000002</v>
      </c>
    </row>
    <row r="14" spans="1:21" ht="15" thickBot="1" x14ac:dyDescent="0.45">
      <c r="A14" s="36"/>
      <c r="B14" s="32"/>
      <c r="C14" s="33"/>
      <c r="D14" s="18"/>
      <c r="E14" s="34"/>
      <c r="F14" s="19"/>
      <c r="G14" s="19"/>
      <c r="H14" s="19"/>
      <c r="I14" s="19"/>
      <c r="J14" s="19"/>
      <c r="K14" s="19"/>
      <c r="L14" s="19"/>
      <c r="M14" s="19"/>
      <c r="N14" s="20"/>
      <c r="O14" s="19">
        <v>0</v>
      </c>
      <c r="P14" s="21">
        <v>0.2</v>
      </c>
      <c r="Q14" s="19">
        <f t="shared" ref="Q14" si="0">F14*P14</f>
        <v>0</v>
      </c>
      <c r="R14" s="19">
        <f t="shared" ref="R14" si="1">Q14*5%</f>
        <v>0</v>
      </c>
      <c r="S14" s="19">
        <f t="shared" ref="S14" si="2">O14+Q14+R14</f>
        <v>0</v>
      </c>
      <c r="T14" s="19">
        <f t="shared" ref="T14" si="3">F14-G14-H14-I14-J14-L14-K14-M14-N14-S14</f>
        <v>0</v>
      </c>
    </row>
    <row r="15" spans="1:21" ht="15" thickBot="1" x14ac:dyDescent="0.45">
      <c r="A15" s="50" t="s">
        <v>21</v>
      </c>
      <c r="B15" s="51"/>
      <c r="C15" s="25">
        <f>SUM(C9:C14)</f>
        <v>132</v>
      </c>
      <c r="D15" s="25">
        <f>F15/C15</f>
        <v>256.89027548209367</v>
      </c>
      <c r="E15" s="26"/>
      <c r="F15" s="25">
        <f>SUM(F9:F14)</f>
        <v>33909.516363636365</v>
      </c>
      <c r="G15" s="25">
        <f>SUM(G9:G14)</f>
        <v>749.08999999999992</v>
      </c>
      <c r="H15" s="25">
        <f t="shared" ref="H15:N15" si="4">SUM(H9:H14)</f>
        <v>2218</v>
      </c>
      <c r="I15" s="25">
        <f t="shared" si="4"/>
        <v>0</v>
      </c>
      <c r="J15" s="25">
        <f t="shared" si="4"/>
        <v>91.25</v>
      </c>
      <c r="K15" s="25">
        <f t="shared" si="4"/>
        <v>0</v>
      </c>
      <c r="L15" s="25">
        <f t="shared" si="4"/>
        <v>0</v>
      </c>
      <c r="M15" s="25">
        <f t="shared" si="4"/>
        <v>0</v>
      </c>
      <c r="N15" s="25">
        <f t="shared" si="4"/>
        <v>0</v>
      </c>
      <c r="O15" s="25">
        <f>SUM(O14:O14)</f>
        <v>0</v>
      </c>
      <c r="P15" s="25"/>
      <c r="Q15" s="25">
        <f t="shared" ref="Q15:T15" si="5">SUM(Q9:Q14)</f>
        <v>6781.9032727272725</v>
      </c>
      <c r="R15" s="25">
        <f t="shared" si="5"/>
        <v>339.09516363636368</v>
      </c>
      <c r="S15" s="25">
        <f t="shared" si="5"/>
        <v>7120.9984363636377</v>
      </c>
      <c r="T15" s="25">
        <f t="shared" si="5"/>
        <v>23730.177927272725</v>
      </c>
      <c r="U15" s="14"/>
    </row>
    <row r="16" spans="1:21" x14ac:dyDescent="0.4">
      <c r="A16" s="3"/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1" x14ac:dyDescent="0.4">
      <c r="A17" s="3"/>
      <c r="B17" s="10"/>
      <c r="C17" s="3"/>
      <c r="D17" s="4"/>
      <c r="E17" s="5"/>
      <c r="F17" s="3"/>
      <c r="G17" s="3"/>
      <c r="H17" s="3"/>
      <c r="I17" s="3"/>
      <c r="J17" s="3"/>
      <c r="K17" s="8"/>
      <c r="L17" s="8"/>
      <c r="M17" s="8"/>
      <c r="N17" s="8"/>
      <c r="O17" s="59"/>
      <c r="P17" s="59"/>
      <c r="Q17" s="59"/>
      <c r="R17" s="11"/>
      <c r="S17" s="17"/>
      <c r="T17" s="17"/>
    </row>
    <row r="18" spans="1:21" x14ac:dyDescent="0.4">
      <c r="A18" s="3"/>
      <c r="B18" s="5"/>
      <c r="C18" s="10"/>
      <c r="D18" s="3"/>
      <c r="E18" s="3"/>
      <c r="F18" s="3"/>
      <c r="G18" s="3"/>
      <c r="H18" s="3"/>
      <c r="I18" s="3"/>
      <c r="J18" s="3"/>
      <c r="K18" s="3"/>
      <c r="L18" s="8"/>
      <c r="M18" s="8"/>
      <c r="N18" s="8"/>
      <c r="O18" s="8"/>
      <c r="P18" s="3"/>
      <c r="Q18" s="3"/>
      <c r="R18" s="3"/>
      <c r="S18" s="3"/>
      <c r="T18" s="3"/>
    </row>
    <row r="19" spans="1:21" x14ac:dyDescent="0.4">
      <c r="A19" s="3"/>
      <c r="B19" s="5"/>
      <c r="C19" s="10"/>
      <c r="D19" s="3"/>
      <c r="E19" s="3"/>
      <c r="F19" s="3"/>
      <c r="G19" s="3"/>
      <c r="H19" s="3"/>
      <c r="I19" s="3"/>
      <c r="J19" s="3"/>
      <c r="K19" s="3"/>
      <c r="L19" s="8"/>
      <c r="M19" s="8"/>
      <c r="N19" s="8"/>
      <c r="O19" s="8"/>
      <c r="P19" s="3"/>
      <c r="Q19" s="3"/>
      <c r="R19" s="3"/>
      <c r="S19" s="3"/>
      <c r="T19" s="3"/>
    </row>
    <row r="20" spans="1:21" x14ac:dyDescent="0.4">
      <c r="A20" s="3"/>
      <c r="G20" s="3"/>
      <c r="H20" s="3"/>
      <c r="I20" s="3"/>
      <c r="J20" s="3"/>
      <c r="K20" s="3"/>
      <c r="L20" s="8"/>
      <c r="M20" s="22" t="s">
        <v>25</v>
      </c>
      <c r="N20" s="8"/>
      <c r="O20" s="8"/>
      <c r="P20" s="35"/>
      <c r="Q20" s="35"/>
      <c r="R20" s="35"/>
      <c r="S20" s="35"/>
      <c r="T20" s="3"/>
    </row>
    <row r="22" spans="1:21" x14ac:dyDescent="0.4">
      <c r="U22" s="15"/>
    </row>
    <row r="23" spans="1:21" x14ac:dyDescent="0.4">
      <c r="M23" s="22" t="s">
        <v>24</v>
      </c>
      <c r="P23" s="23"/>
      <c r="Q23" s="23"/>
      <c r="R23" s="23"/>
      <c r="S23" s="23"/>
      <c r="U23" s="15"/>
    </row>
    <row r="24" spans="1:21" x14ac:dyDescent="0.4">
      <c r="U24" s="15"/>
    </row>
    <row r="25" spans="1:21" x14ac:dyDescent="0.4">
      <c r="U25" s="15"/>
    </row>
  </sheetData>
  <mergeCells count="12">
    <mergeCell ref="O17:Q17"/>
    <mergeCell ref="A7:A8"/>
    <mergeCell ref="B7:B8"/>
    <mergeCell ref="C7:C8"/>
    <mergeCell ref="D7:D8"/>
    <mergeCell ref="E7:E8"/>
    <mergeCell ref="F7:F8"/>
    <mergeCell ref="A15:B15"/>
    <mergeCell ref="G7:M7"/>
    <mergeCell ref="N7:N8"/>
    <mergeCell ref="O7:S7"/>
    <mergeCell ref="T7:T8"/>
  </mergeCells>
  <pageMargins left="0.25" right="0.25" top="0.75" bottom="0.75" header="0.3" footer="0.3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2" style="9" bestFit="1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1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1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1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1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1" ht="15.45" x14ac:dyDescent="0.4">
      <c r="A5" s="3"/>
      <c r="B5" s="37" t="s">
        <v>31</v>
      </c>
      <c r="C5" s="37" t="s">
        <v>56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1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1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1" x14ac:dyDescent="0.4">
      <c r="A9" s="31">
        <v>1</v>
      </c>
      <c r="B9" s="27" t="s">
        <v>42</v>
      </c>
      <c r="C9" s="28">
        <v>15</v>
      </c>
      <c r="D9" s="12">
        <v>608.18181818181813</v>
      </c>
      <c r="E9" s="29">
        <v>0.48</v>
      </c>
      <c r="F9" s="13">
        <v>9122.7272727272721</v>
      </c>
      <c r="G9" s="13">
        <v>50.54</v>
      </c>
      <c r="H9" s="13">
        <v>0</v>
      </c>
      <c r="I9" s="13">
        <v>0</v>
      </c>
      <c r="J9" s="13">
        <v>3630</v>
      </c>
      <c r="K9" s="13"/>
      <c r="L9" s="13"/>
      <c r="M9" s="13"/>
      <c r="N9" s="30"/>
      <c r="O9" s="13">
        <v>0</v>
      </c>
      <c r="P9" s="16">
        <v>0.2</v>
      </c>
      <c r="Q9" s="13">
        <f t="shared" ref="Q9:Q14" si="0">F9*P9</f>
        <v>1824.5454545454545</v>
      </c>
      <c r="R9" s="13">
        <f t="shared" ref="R9" si="1">Q9*5%</f>
        <v>91.227272727272734</v>
      </c>
      <c r="S9" s="13">
        <f t="shared" ref="S9:S14" si="2">O9+Q9+R9</f>
        <v>1915.7727272727273</v>
      </c>
      <c r="T9" s="13">
        <f t="shared" ref="T9:T14" si="3">F9-G9-H9-I9-J9-L9-K9-M9-N9-S9</f>
        <v>3526.4145454545442</v>
      </c>
    </row>
    <row r="10" spans="1:21" x14ac:dyDescent="0.4">
      <c r="A10" s="31">
        <v>2</v>
      </c>
      <c r="B10" s="27" t="s">
        <v>41</v>
      </c>
      <c r="C10" s="28">
        <v>14</v>
      </c>
      <c r="D10" s="12">
        <v>630</v>
      </c>
      <c r="E10" s="29">
        <v>0.4667</v>
      </c>
      <c r="F10" s="13">
        <v>8820</v>
      </c>
      <c r="G10" s="13">
        <v>10</v>
      </c>
      <c r="H10" s="13">
        <v>399.53</v>
      </c>
      <c r="I10" s="13">
        <v>967.36</v>
      </c>
      <c r="J10" s="13"/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1764</v>
      </c>
      <c r="R10" s="13">
        <f>Q10*5%</f>
        <v>88.2</v>
      </c>
      <c r="S10" s="13">
        <f t="shared" si="2"/>
        <v>1852.2</v>
      </c>
      <c r="T10" s="13">
        <f t="shared" si="3"/>
        <v>5590.91</v>
      </c>
    </row>
    <row r="11" spans="1:21" x14ac:dyDescent="0.4">
      <c r="A11" s="31">
        <v>3</v>
      </c>
      <c r="B11" s="27" t="s">
        <v>32</v>
      </c>
      <c r="C11" s="28">
        <v>17</v>
      </c>
      <c r="D11" s="12">
        <v>293.7433155080214</v>
      </c>
      <c r="E11" s="29">
        <v>0.5484</v>
      </c>
      <c r="F11" s="13">
        <v>4993.636363636364</v>
      </c>
      <c r="G11" s="13">
        <v>210.36</v>
      </c>
      <c r="H11" s="13">
        <v>408.45</v>
      </c>
      <c r="I11" s="13">
        <v>702.01</v>
      </c>
      <c r="J11" s="13"/>
      <c r="K11" s="13">
        <v>264</v>
      </c>
      <c r="L11" s="13"/>
      <c r="M11" s="13"/>
      <c r="N11" s="30"/>
      <c r="O11" s="13">
        <v>0</v>
      </c>
      <c r="P11" s="16">
        <v>0.2</v>
      </c>
      <c r="Q11" s="13">
        <f t="shared" si="0"/>
        <v>998.72727272727286</v>
      </c>
      <c r="R11" s="13">
        <f>Q11*5%</f>
        <v>49.936363636363645</v>
      </c>
      <c r="S11" s="13">
        <f t="shared" si="2"/>
        <v>1048.6636363636364</v>
      </c>
      <c r="T11" s="13">
        <f t="shared" si="3"/>
        <v>2360.152727272728</v>
      </c>
    </row>
    <row r="12" spans="1:21" x14ac:dyDescent="0.4">
      <c r="A12" s="31">
        <v>4</v>
      </c>
      <c r="B12" s="27" t="s">
        <v>33</v>
      </c>
      <c r="C12" s="28">
        <v>30</v>
      </c>
      <c r="D12" s="12">
        <v>905.5151515151515</v>
      </c>
      <c r="E12" s="29">
        <v>1</v>
      </c>
      <c r="F12" s="13">
        <v>27165.454545454544</v>
      </c>
      <c r="G12" s="13">
        <v>312.82999999998253</v>
      </c>
      <c r="H12" s="13">
        <v>816.9</v>
      </c>
      <c r="I12" s="13">
        <v>642</v>
      </c>
      <c r="J12" s="13"/>
      <c r="K12" s="13">
        <v>264</v>
      </c>
      <c r="L12" s="13"/>
      <c r="M12" s="13"/>
      <c r="N12" s="30"/>
      <c r="O12" s="13">
        <v>0</v>
      </c>
      <c r="P12" s="16">
        <v>0.2</v>
      </c>
      <c r="Q12" s="13">
        <f t="shared" si="0"/>
        <v>5433.090909090909</v>
      </c>
      <c r="R12" s="13">
        <f>Q12*5%</f>
        <v>271.65454545454548</v>
      </c>
      <c r="S12" s="13">
        <f t="shared" si="2"/>
        <v>5704.7454545454548</v>
      </c>
      <c r="T12" s="13">
        <f t="shared" si="3"/>
        <v>19424.979090909103</v>
      </c>
    </row>
    <row r="13" spans="1:21" x14ac:dyDescent="0.4">
      <c r="A13" s="31">
        <v>5</v>
      </c>
      <c r="B13" s="27" t="s">
        <v>38</v>
      </c>
      <c r="C13" s="28">
        <v>31</v>
      </c>
      <c r="D13" s="12">
        <v>860.60615835777116</v>
      </c>
      <c r="E13" s="29">
        <v>1</v>
      </c>
      <c r="F13" s="13">
        <v>26678.790909090905</v>
      </c>
      <c r="G13" s="13">
        <v>1313.27</v>
      </c>
      <c r="H13" s="13">
        <v>408.5</v>
      </c>
      <c r="I13" s="13">
        <v>726.97</v>
      </c>
      <c r="J13" s="13">
        <v>118</v>
      </c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5335.7581818181816</v>
      </c>
      <c r="R13" s="13">
        <f>Q13*5%</f>
        <v>266.78790909090907</v>
      </c>
      <c r="S13" s="13">
        <f t="shared" si="2"/>
        <v>5602.5460909090907</v>
      </c>
      <c r="T13" s="13">
        <f t="shared" si="3"/>
        <v>18509.504818181813</v>
      </c>
    </row>
    <row r="14" spans="1:21" x14ac:dyDescent="0.4">
      <c r="A14" s="31">
        <v>6</v>
      </c>
      <c r="B14" s="27" t="s">
        <v>37</v>
      </c>
      <c r="C14" s="28">
        <v>31</v>
      </c>
      <c r="D14" s="12">
        <v>867.05741935483866</v>
      </c>
      <c r="E14" s="29">
        <v>1</v>
      </c>
      <c r="F14" s="13">
        <v>26878.78</v>
      </c>
      <c r="G14" s="13">
        <v>1309.3699999999999</v>
      </c>
      <c r="H14" s="13">
        <v>408.5</v>
      </c>
      <c r="I14" s="13">
        <v>604.67999999999995</v>
      </c>
      <c r="J14" s="13">
        <v>105</v>
      </c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5375.7560000000003</v>
      </c>
      <c r="R14" s="13">
        <f>Q14*5%</f>
        <v>268.7878</v>
      </c>
      <c r="S14" s="13">
        <f t="shared" si="2"/>
        <v>5644.5438000000004</v>
      </c>
      <c r="T14" s="13">
        <f t="shared" si="3"/>
        <v>18806.6862</v>
      </c>
    </row>
    <row r="15" spans="1:21" ht="15" thickBot="1" x14ac:dyDescent="0.45">
      <c r="A15" s="36"/>
      <c r="B15" s="32"/>
      <c r="C15" s="33"/>
      <c r="D15" s="18"/>
      <c r="E15" s="34"/>
      <c r="F15" s="19"/>
      <c r="G15" s="19"/>
      <c r="H15" s="19"/>
      <c r="I15" s="19"/>
      <c r="J15" s="19"/>
      <c r="K15" s="19"/>
      <c r="L15" s="19"/>
      <c r="M15" s="19"/>
      <c r="N15" s="20"/>
      <c r="O15" s="19">
        <v>0</v>
      </c>
      <c r="P15" s="21">
        <v>0.2</v>
      </c>
      <c r="Q15" s="19">
        <f t="shared" ref="Q15" si="4">F15*P15</f>
        <v>0</v>
      </c>
      <c r="R15" s="19">
        <f t="shared" ref="R15" si="5">Q15*5%</f>
        <v>0</v>
      </c>
      <c r="S15" s="19">
        <f t="shared" ref="S15" si="6">O15+Q15+R15</f>
        <v>0</v>
      </c>
      <c r="T15" s="19">
        <f t="shared" ref="T15" si="7">F15-G15-H15-I15-J15-L15-K15-M15-N15-S15</f>
        <v>0</v>
      </c>
    </row>
    <row r="16" spans="1:21" ht="15" thickBot="1" x14ac:dyDescent="0.45">
      <c r="A16" s="50" t="s">
        <v>21</v>
      </c>
      <c r="B16" s="51"/>
      <c r="C16" s="25">
        <f>SUM(C9:C15)</f>
        <v>138</v>
      </c>
      <c r="D16" s="25">
        <f>F16/C16</f>
        <v>751.15499341238467</v>
      </c>
      <c r="E16" s="26"/>
      <c r="F16" s="25">
        <f>SUM(F9:F15)</f>
        <v>103659.38909090908</v>
      </c>
      <c r="G16" s="25">
        <f t="shared" ref="G16:O16" si="8">SUM(G9:G15)</f>
        <v>3206.3699999999826</v>
      </c>
      <c r="H16" s="25">
        <f t="shared" si="8"/>
        <v>2441.88</v>
      </c>
      <c r="I16" s="25">
        <f t="shared" si="8"/>
        <v>3643.02</v>
      </c>
      <c r="J16" s="25">
        <f t="shared" si="8"/>
        <v>3853</v>
      </c>
      <c r="K16" s="25">
        <f t="shared" si="8"/>
        <v>528</v>
      </c>
      <c r="L16" s="25">
        <f t="shared" si="8"/>
        <v>0</v>
      </c>
      <c r="M16" s="25">
        <f t="shared" si="8"/>
        <v>0</v>
      </c>
      <c r="N16" s="25">
        <f t="shared" si="8"/>
        <v>0</v>
      </c>
      <c r="O16" s="25">
        <f t="shared" si="8"/>
        <v>0</v>
      </c>
      <c r="P16" s="25"/>
      <c r="Q16" s="25">
        <f t="shared" ref="Q16:T16" si="9">SUM(Q9:Q15)</f>
        <v>20731.87781818182</v>
      </c>
      <c r="R16" s="25">
        <f t="shared" si="9"/>
        <v>1036.593890909091</v>
      </c>
      <c r="S16" s="25">
        <f t="shared" si="9"/>
        <v>21768.471709090911</v>
      </c>
      <c r="T16" s="25">
        <f t="shared" si="9"/>
        <v>68218.647381818184</v>
      </c>
      <c r="U16" s="14"/>
    </row>
    <row r="17" spans="1:21" x14ac:dyDescent="0.4">
      <c r="A17" s="3"/>
      <c r="B17" s="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4">
      <c r="A18" s="3"/>
      <c r="B18" s="10"/>
      <c r="C18" s="3"/>
      <c r="D18" s="4"/>
      <c r="E18" s="5"/>
      <c r="F18" s="3"/>
      <c r="G18" s="3"/>
      <c r="H18" s="3"/>
      <c r="I18" s="3"/>
      <c r="J18" s="3"/>
      <c r="K18" s="8"/>
      <c r="L18" s="8"/>
      <c r="M18" s="8"/>
      <c r="N18" s="8"/>
      <c r="O18" s="59"/>
      <c r="P18" s="59"/>
      <c r="Q18" s="59"/>
      <c r="R18" s="11"/>
      <c r="S18" s="17"/>
      <c r="T18" s="17"/>
    </row>
    <row r="19" spans="1:21" x14ac:dyDescent="0.4">
      <c r="A19" s="3"/>
      <c r="B19" s="5"/>
      <c r="C19" s="10"/>
      <c r="D19" s="3"/>
      <c r="E19" s="3"/>
      <c r="F19" s="3"/>
      <c r="G19" s="3"/>
      <c r="H19" s="3"/>
      <c r="I19" s="3"/>
      <c r="J19" s="3"/>
      <c r="K19" s="3"/>
      <c r="L19" s="8"/>
      <c r="M19" s="8"/>
      <c r="N19" s="8"/>
      <c r="O19" s="8"/>
      <c r="P19" s="3"/>
      <c r="Q19" s="3"/>
      <c r="R19" s="3"/>
      <c r="S19" s="3"/>
      <c r="T19" s="3"/>
    </row>
    <row r="20" spans="1:21" x14ac:dyDescent="0.4">
      <c r="A20" s="3"/>
      <c r="B20" s="5"/>
      <c r="C20" s="10"/>
      <c r="D20" s="3"/>
      <c r="E20" s="3"/>
      <c r="F20" s="3"/>
      <c r="G20" s="3"/>
      <c r="H20" s="3"/>
      <c r="I20" s="3"/>
      <c r="J20" s="3"/>
      <c r="K20" s="3"/>
      <c r="L20" s="8"/>
      <c r="M20" s="8"/>
      <c r="N20" s="8"/>
      <c r="O20" s="8"/>
      <c r="P20" s="3"/>
      <c r="Q20" s="3"/>
      <c r="R20" s="3"/>
      <c r="S20" s="3"/>
      <c r="T20" s="3"/>
    </row>
    <row r="21" spans="1:21" x14ac:dyDescent="0.4">
      <c r="A21" s="3"/>
      <c r="G21" s="3"/>
      <c r="H21" s="3"/>
      <c r="I21" s="3"/>
      <c r="J21" s="3"/>
      <c r="K21" s="3"/>
      <c r="L21" s="8"/>
      <c r="M21" s="22" t="s">
        <v>25</v>
      </c>
      <c r="N21" s="8"/>
      <c r="O21" s="8"/>
      <c r="P21" s="35"/>
      <c r="Q21" s="35"/>
      <c r="R21" s="35"/>
      <c r="S21" s="35"/>
      <c r="T21" s="3"/>
    </row>
    <row r="23" spans="1:21" x14ac:dyDescent="0.4">
      <c r="U23" s="15"/>
    </row>
    <row r="24" spans="1:21" x14ac:dyDescent="0.4">
      <c r="M24" s="22" t="s">
        <v>24</v>
      </c>
      <c r="P24" s="23"/>
      <c r="Q24" s="23"/>
      <c r="R24" s="23"/>
      <c r="S24" s="23"/>
      <c r="U24" s="15"/>
    </row>
    <row r="25" spans="1:21" x14ac:dyDescent="0.4">
      <c r="U25" s="15"/>
    </row>
    <row r="26" spans="1:21" x14ac:dyDescent="0.4">
      <c r="U26" s="15"/>
    </row>
  </sheetData>
  <mergeCells count="12">
    <mergeCell ref="E7:E8"/>
    <mergeCell ref="F7:F8"/>
    <mergeCell ref="A16:B16"/>
    <mergeCell ref="A7:A8"/>
    <mergeCell ref="B7:B8"/>
    <mergeCell ref="C7:C8"/>
    <mergeCell ref="D7:D8"/>
    <mergeCell ref="G7:M7"/>
    <mergeCell ref="N7:N8"/>
    <mergeCell ref="O7:S7"/>
    <mergeCell ref="T7:T8"/>
    <mergeCell ref="O18:Q18"/>
  </mergeCells>
  <pageMargins left="0.25" right="0.25" top="0.75" bottom="0.75" header="0.3" footer="0.3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54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43</v>
      </c>
      <c r="C9" s="28">
        <v>20</v>
      </c>
      <c r="D9" s="12">
        <v>128.31808183050762</v>
      </c>
      <c r="E9" s="29">
        <v>0.6452</v>
      </c>
      <c r="F9" s="13">
        <v>2566.3616366101523</v>
      </c>
      <c r="G9" s="13">
        <v>61.56</v>
      </c>
      <c r="H9" s="13">
        <v>768.5</v>
      </c>
      <c r="I9" s="13"/>
      <c r="J9" s="13"/>
      <c r="K9" s="13"/>
      <c r="L9" s="13"/>
      <c r="M9" s="13"/>
      <c r="N9" s="30"/>
      <c r="O9" s="13">
        <v>0</v>
      </c>
      <c r="P9" s="16">
        <v>0.2</v>
      </c>
      <c r="Q9" s="13">
        <f t="shared" ref="Q9:Q15" si="0">F9*P9</f>
        <v>513.27232732203049</v>
      </c>
      <c r="R9" s="13">
        <f t="shared" ref="R9" si="1">Q9*5%</f>
        <v>25.663616366101525</v>
      </c>
      <c r="S9" s="13">
        <f t="shared" ref="S9:S15" si="2">O9+Q9+R9</f>
        <v>538.93594368813206</v>
      </c>
      <c r="T9" s="13">
        <f t="shared" ref="T9:T15" si="3">F9-G9-H9-I9-J9-L9-K9-M9-N9-S9</f>
        <v>1197.3656929220203</v>
      </c>
    </row>
    <row r="10" spans="1:20" x14ac:dyDescent="0.4">
      <c r="A10" s="31">
        <v>2</v>
      </c>
      <c r="B10" s="27" t="s">
        <v>42</v>
      </c>
      <c r="C10" s="28">
        <v>31</v>
      </c>
      <c r="D10" s="12">
        <v>235.92387097255377</v>
      </c>
      <c r="E10" s="29">
        <v>1</v>
      </c>
      <c r="F10" s="13">
        <v>7313.6400001491666</v>
      </c>
      <c r="G10" s="13">
        <v>185.11</v>
      </c>
      <c r="H10" s="13">
        <v>408.5</v>
      </c>
      <c r="I10" s="13">
        <v>433.61</v>
      </c>
      <c r="J10" s="13"/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1462.7280000298333</v>
      </c>
      <c r="R10" s="13">
        <f t="shared" ref="R10:R15" si="4">Q10*5%</f>
        <v>73.136400001491666</v>
      </c>
      <c r="S10" s="13">
        <f t="shared" si="2"/>
        <v>1535.864400031325</v>
      </c>
      <c r="T10" s="13">
        <f t="shared" si="3"/>
        <v>4750.555600117842</v>
      </c>
    </row>
    <row r="11" spans="1:20" x14ac:dyDescent="0.4">
      <c r="A11" s="31">
        <v>3</v>
      </c>
      <c r="B11" s="27" t="s">
        <v>41</v>
      </c>
      <c r="C11" s="28">
        <v>25</v>
      </c>
      <c r="D11" s="12">
        <v>266.13333333333333</v>
      </c>
      <c r="E11" s="29">
        <v>0.83330000000000004</v>
      </c>
      <c r="F11" s="13">
        <v>6653.333333333333</v>
      </c>
      <c r="G11" s="13">
        <v>269.33</v>
      </c>
      <c r="H11" s="13">
        <v>408.5</v>
      </c>
      <c r="I11" s="13">
        <v>576.04</v>
      </c>
      <c r="J11" s="13"/>
      <c r="K11" s="13"/>
      <c r="L11" s="13"/>
      <c r="M11" s="13"/>
      <c r="N11" s="30"/>
      <c r="O11" s="13">
        <v>0</v>
      </c>
      <c r="P11" s="16">
        <v>0.2</v>
      </c>
      <c r="Q11" s="13">
        <f t="shared" si="0"/>
        <v>1330.6666666666667</v>
      </c>
      <c r="R11" s="13">
        <f t="shared" si="4"/>
        <v>66.533333333333346</v>
      </c>
      <c r="S11" s="13">
        <f t="shared" si="2"/>
        <v>1397.2</v>
      </c>
      <c r="T11" s="13">
        <f t="shared" si="3"/>
        <v>4002.2633333333333</v>
      </c>
    </row>
    <row r="12" spans="1:20" x14ac:dyDescent="0.4">
      <c r="A12" s="31">
        <v>4</v>
      </c>
      <c r="B12" s="27" t="s">
        <v>32</v>
      </c>
      <c r="C12" s="28">
        <v>30</v>
      </c>
      <c r="D12" s="12">
        <v>369.11111111111109</v>
      </c>
      <c r="E12" s="29">
        <v>0.9677</v>
      </c>
      <c r="F12" s="13">
        <v>11073.333333333332</v>
      </c>
      <c r="G12" s="13">
        <v>152.69999999999999</v>
      </c>
      <c r="H12" s="13">
        <v>0</v>
      </c>
      <c r="I12" s="13">
        <v>371.02</v>
      </c>
      <c r="J12" s="13"/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2214.6666666666665</v>
      </c>
      <c r="R12" s="13">
        <f t="shared" si="4"/>
        <v>110.73333333333333</v>
      </c>
      <c r="S12" s="13">
        <f t="shared" si="2"/>
        <v>2325.3999999999996</v>
      </c>
      <c r="T12" s="13">
        <f t="shared" si="3"/>
        <v>8224.2133333333313</v>
      </c>
    </row>
    <row r="13" spans="1:20" x14ac:dyDescent="0.4">
      <c r="A13" s="31">
        <v>5</v>
      </c>
      <c r="B13" s="27" t="s">
        <v>33</v>
      </c>
      <c r="C13" s="28">
        <v>30</v>
      </c>
      <c r="D13" s="12">
        <v>493.31313131313146</v>
      </c>
      <c r="E13" s="29">
        <v>1</v>
      </c>
      <c r="F13" s="13">
        <v>14799.393939393944</v>
      </c>
      <c r="G13" s="13">
        <v>497.28</v>
      </c>
      <c r="H13" s="13">
        <v>408.5</v>
      </c>
      <c r="I13" s="13"/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2959.8787878787889</v>
      </c>
      <c r="R13" s="13">
        <f t="shared" si="4"/>
        <v>147.99393939393946</v>
      </c>
      <c r="S13" s="13">
        <f t="shared" si="2"/>
        <v>3107.8727272727283</v>
      </c>
      <c r="T13" s="13">
        <f t="shared" si="3"/>
        <v>10785.741212121215</v>
      </c>
    </row>
    <row r="14" spans="1:20" x14ac:dyDescent="0.4">
      <c r="A14" s="31">
        <v>6</v>
      </c>
      <c r="B14" s="27" t="s">
        <v>38</v>
      </c>
      <c r="C14" s="28">
        <v>27</v>
      </c>
      <c r="D14" s="12">
        <v>512.90673400673404</v>
      </c>
      <c r="E14" s="29">
        <v>0.87</v>
      </c>
      <c r="F14" s="13">
        <v>13848.481818181819</v>
      </c>
      <c r="G14" s="13">
        <v>472.39</v>
      </c>
      <c r="H14" s="13">
        <v>0</v>
      </c>
      <c r="I14" s="13">
        <v>311.8</v>
      </c>
      <c r="J14" s="13"/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2769.6963636363639</v>
      </c>
      <c r="R14" s="13">
        <f t="shared" si="4"/>
        <v>138.48481818181821</v>
      </c>
      <c r="S14" s="13">
        <f t="shared" si="2"/>
        <v>2908.1811818181823</v>
      </c>
      <c r="T14" s="13">
        <f t="shared" si="3"/>
        <v>10156.110636363639</v>
      </c>
    </row>
    <row r="15" spans="1:20" x14ac:dyDescent="0.4">
      <c r="A15" s="31">
        <v>7</v>
      </c>
      <c r="B15" s="27" t="s">
        <v>37</v>
      </c>
      <c r="C15" s="28">
        <v>31</v>
      </c>
      <c r="D15" s="12">
        <v>497.31161290322581</v>
      </c>
      <c r="E15" s="29">
        <v>1</v>
      </c>
      <c r="F15" s="13">
        <v>15416.66</v>
      </c>
      <c r="G15" s="13">
        <v>272.06</v>
      </c>
      <c r="H15" s="13">
        <v>408.5</v>
      </c>
      <c r="I15" s="13"/>
      <c r="J15" s="13"/>
      <c r="K15" s="13"/>
      <c r="L15" s="13"/>
      <c r="M15" s="13"/>
      <c r="N15" s="30"/>
      <c r="O15" s="13">
        <v>0</v>
      </c>
      <c r="P15" s="16">
        <v>0.2</v>
      </c>
      <c r="Q15" s="13">
        <f t="shared" si="0"/>
        <v>3083.3320000000003</v>
      </c>
      <c r="R15" s="13">
        <f t="shared" si="4"/>
        <v>154.16660000000002</v>
      </c>
      <c r="S15" s="13">
        <f t="shared" si="2"/>
        <v>3237.4986000000004</v>
      </c>
      <c r="T15" s="13">
        <f t="shared" si="3"/>
        <v>11498.6014</v>
      </c>
    </row>
    <row r="16" spans="1:20" ht="15" thickBot="1" x14ac:dyDescent="0.45">
      <c r="A16" s="31"/>
      <c r="B16" s="32"/>
      <c r="C16" s="33"/>
      <c r="D16" s="18"/>
      <c r="E16" s="34"/>
      <c r="F16" s="19"/>
      <c r="G16" s="19"/>
      <c r="H16" s="19"/>
      <c r="I16" s="19"/>
      <c r="J16" s="19"/>
      <c r="K16" s="19"/>
      <c r="L16" s="19"/>
      <c r="M16" s="19"/>
      <c r="N16" s="20"/>
      <c r="O16" s="19">
        <v>0</v>
      </c>
      <c r="P16" s="21">
        <v>0.2</v>
      </c>
      <c r="Q16" s="19">
        <f t="shared" ref="Q16" si="5">F16*P16</f>
        <v>0</v>
      </c>
      <c r="R16" s="19">
        <f t="shared" ref="R16" si="6">Q16*5%</f>
        <v>0</v>
      </c>
      <c r="S16" s="19">
        <f t="shared" ref="S16" si="7">O16+Q16+R16</f>
        <v>0</v>
      </c>
      <c r="T16" s="19">
        <f t="shared" ref="T16" si="8">F16-G16-H16-I16-J16-L16-K16-M16-N16-S16</f>
        <v>0</v>
      </c>
    </row>
    <row r="17" spans="1:21" ht="15" thickBot="1" x14ac:dyDescent="0.45">
      <c r="A17" s="50" t="s">
        <v>21</v>
      </c>
      <c r="B17" s="51"/>
      <c r="C17" s="25">
        <f>SUM(C9:C16)</f>
        <v>194</v>
      </c>
      <c r="D17" s="25">
        <f>F17/C17</f>
        <v>369.43919619073063</v>
      </c>
      <c r="E17" s="26"/>
      <c r="F17" s="25">
        <f>SUM(F9:F16)</f>
        <v>71671.204061001743</v>
      </c>
      <c r="G17" s="25">
        <f t="shared" ref="G17:O17" si="9">SUM(G9:G16)</f>
        <v>1910.4299999999998</v>
      </c>
      <c r="H17" s="25">
        <f t="shared" si="9"/>
        <v>2402.5</v>
      </c>
      <c r="I17" s="25">
        <f t="shared" si="9"/>
        <v>1692.47</v>
      </c>
      <c r="J17" s="25">
        <f t="shared" si="9"/>
        <v>0</v>
      </c>
      <c r="K17" s="25">
        <f t="shared" si="9"/>
        <v>0</v>
      </c>
      <c r="L17" s="25">
        <f t="shared" si="9"/>
        <v>0</v>
      </c>
      <c r="M17" s="25">
        <f t="shared" si="9"/>
        <v>0</v>
      </c>
      <c r="N17" s="25">
        <f t="shared" si="9"/>
        <v>0</v>
      </c>
      <c r="O17" s="25">
        <f t="shared" si="9"/>
        <v>0</v>
      </c>
      <c r="P17" s="25"/>
      <c r="Q17" s="25">
        <f t="shared" ref="Q17:T17" si="10">SUM(Q9:Q16)</f>
        <v>14334.240812200351</v>
      </c>
      <c r="R17" s="25">
        <f t="shared" si="10"/>
        <v>716.71204061001754</v>
      </c>
      <c r="S17" s="25">
        <f t="shared" si="10"/>
        <v>15050.952852810367</v>
      </c>
      <c r="T17" s="25">
        <f t="shared" si="10"/>
        <v>50614.85120819138</v>
      </c>
      <c r="U17" s="14"/>
    </row>
    <row r="18" spans="1:21" x14ac:dyDescent="0.4">
      <c r="A18" s="3"/>
      <c r="B18" s="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1" x14ac:dyDescent="0.4">
      <c r="A19" s="3"/>
      <c r="B19" s="10"/>
      <c r="C19" s="3"/>
      <c r="D19" s="4"/>
      <c r="E19" s="5"/>
      <c r="F19" s="3"/>
      <c r="G19" s="3"/>
      <c r="H19" s="3"/>
      <c r="I19" s="3"/>
      <c r="J19" s="3"/>
      <c r="K19" s="8"/>
      <c r="L19" s="8"/>
      <c r="M19" s="8"/>
      <c r="N19" s="8"/>
      <c r="O19" s="59"/>
      <c r="P19" s="59"/>
      <c r="Q19" s="59"/>
      <c r="R19" s="11"/>
      <c r="S19" s="17"/>
      <c r="T19" s="17"/>
    </row>
    <row r="20" spans="1:21" x14ac:dyDescent="0.4">
      <c r="A20" s="3"/>
      <c r="B20" s="5"/>
      <c r="C20" s="10"/>
      <c r="D20" s="3"/>
      <c r="E20" s="3"/>
      <c r="F20" s="3"/>
      <c r="G20" s="3"/>
      <c r="H20" s="3"/>
      <c r="I20" s="3"/>
      <c r="J20" s="3"/>
      <c r="K20" s="3"/>
      <c r="L20" s="8"/>
      <c r="M20" s="8"/>
      <c r="N20" s="8"/>
      <c r="O20" s="8"/>
      <c r="P20" s="3"/>
      <c r="Q20" s="3"/>
      <c r="R20" s="3"/>
      <c r="S20" s="3"/>
      <c r="T20" s="3"/>
    </row>
    <row r="21" spans="1:21" x14ac:dyDescent="0.4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">
      <c r="A22" s="3"/>
      <c r="G22" s="3"/>
      <c r="H22" s="3"/>
      <c r="I22" s="3"/>
      <c r="J22" s="3"/>
      <c r="K22" s="3"/>
      <c r="L22" s="8"/>
      <c r="M22" s="22" t="s">
        <v>25</v>
      </c>
      <c r="N22" s="8"/>
      <c r="O22" s="8"/>
      <c r="P22" s="35"/>
      <c r="Q22" s="35"/>
      <c r="R22" s="35"/>
      <c r="S22" s="35"/>
      <c r="T22" s="3"/>
    </row>
    <row r="24" spans="1:21" x14ac:dyDescent="0.4">
      <c r="U24" s="15"/>
    </row>
    <row r="25" spans="1:21" x14ac:dyDescent="0.4">
      <c r="M25" s="22" t="s">
        <v>24</v>
      </c>
      <c r="P25" s="23"/>
      <c r="Q25" s="23"/>
      <c r="R25" s="23"/>
      <c r="S25" s="23"/>
      <c r="U25" s="15"/>
    </row>
    <row r="26" spans="1:21" x14ac:dyDescent="0.4">
      <c r="U26" s="15"/>
    </row>
    <row r="27" spans="1:21" x14ac:dyDescent="0.4">
      <c r="U27" s="15"/>
    </row>
  </sheetData>
  <mergeCells count="12">
    <mergeCell ref="O19:Q19"/>
    <mergeCell ref="A7:A8"/>
    <mergeCell ref="B7:B8"/>
    <mergeCell ref="C7:C8"/>
    <mergeCell ref="D7:D8"/>
    <mergeCell ref="E7:E8"/>
    <mergeCell ref="F7:F8"/>
    <mergeCell ref="G7:M7"/>
    <mergeCell ref="N7:N8"/>
    <mergeCell ref="O7:S7"/>
    <mergeCell ref="T7:T8"/>
    <mergeCell ref="A17:B17"/>
  </mergeCells>
  <pageMargins left="0.25" right="0.25" top="0.75" bottom="0.75" header="0.3" footer="0.3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8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51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52</v>
      </c>
      <c r="C9" s="28"/>
      <c r="D9" s="12"/>
      <c r="E9" s="29"/>
      <c r="F9" s="13"/>
      <c r="G9" s="13"/>
      <c r="H9" s="13"/>
      <c r="I9" s="13"/>
      <c r="J9" s="13">
        <v>1892.75</v>
      </c>
      <c r="K9" s="13"/>
      <c r="L9" s="13"/>
      <c r="M9" s="13">
        <v>370</v>
      </c>
      <c r="N9" s="30"/>
      <c r="O9" s="13">
        <v>0</v>
      </c>
      <c r="P9" s="16">
        <v>0.2</v>
      </c>
      <c r="Q9" s="13">
        <f t="shared" ref="Q9:Q16" si="0">F9*P9</f>
        <v>0</v>
      </c>
      <c r="R9" s="13">
        <f>Q9*5%</f>
        <v>0</v>
      </c>
      <c r="S9" s="13">
        <f t="shared" ref="S9:S16" si="1">O9+Q9+R9</f>
        <v>0</v>
      </c>
      <c r="T9" s="13">
        <f t="shared" ref="T9:T16" si="2">F9-G9-H9-I9-J9-L9-K9-M9-N9-S9</f>
        <v>-2262.75</v>
      </c>
    </row>
    <row r="10" spans="1:20" x14ac:dyDescent="0.4">
      <c r="A10" s="31">
        <v>2</v>
      </c>
      <c r="B10" s="27" t="s">
        <v>43</v>
      </c>
      <c r="C10" s="28">
        <v>31</v>
      </c>
      <c r="D10" s="12">
        <v>121.17295601888051</v>
      </c>
      <c r="E10" s="29">
        <v>1</v>
      </c>
      <c r="F10" s="13">
        <v>3756.3616365852959</v>
      </c>
      <c r="G10" s="13">
        <v>640.35</v>
      </c>
      <c r="H10" s="13">
        <v>706.16</v>
      </c>
      <c r="I10" s="13">
        <v>0</v>
      </c>
      <c r="J10" s="13">
        <v>766.25</v>
      </c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751.27232731705919</v>
      </c>
      <c r="R10" s="13">
        <f t="shared" ref="R10:R17" si="3">Q10*5%</f>
        <v>37.563616365852958</v>
      </c>
      <c r="S10" s="13">
        <f t="shared" si="1"/>
        <v>788.8359436829121</v>
      </c>
      <c r="T10" s="13">
        <f t="shared" si="2"/>
        <v>854.76569290238399</v>
      </c>
    </row>
    <row r="11" spans="1:20" x14ac:dyDescent="0.4">
      <c r="A11" s="31">
        <v>3</v>
      </c>
      <c r="B11" s="27" t="s">
        <v>42</v>
      </c>
      <c r="C11" s="28">
        <v>31</v>
      </c>
      <c r="D11" s="12">
        <v>115.35699903953143</v>
      </c>
      <c r="E11" s="29">
        <v>1</v>
      </c>
      <c r="F11" s="13">
        <v>3576.0669702254745</v>
      </c>
      <c r="G11" s="13">
        <v>536.99</v>
      </c>
      <c r="H11" s="13">
        <v>408.45</v>
      </c>
      <c r="I11" s="13">
        <v>0</v>
      </c>
      <c r="J11" s="13">
        <v>642.75</v>
      </c>
      <c r="K11" s="13"/>
      <c r="L11" s="13"/>
      <c r="M11" s="13"/>
      <c r="N11" s="30"/>
      <c r="O11" s="13">
        <v>0</v>
      </c>
      <c r="P11" s="16">
        <v>0.2</v>
      </c>
      <c r="Q11" s="13">
        <f t="shared" si="0"/>
        <v>715.2133940450949</v>
      </c>
      <c r="R11" s="13">
        <f t="shared" si="3"/>
        <v>35.760669702254745</v>
      </c>
      <c r="S11" s="13">
        <f t="shared" si="1"/>
        <v>750.97406374734965</v>
      </c>
      <c r="T11" s="13">
        <f t="shared" si="2"/>
        <v>1236.9029064781253</v>
      </c>
    </row>
    <row r="12" spans="1:20" x14ac:dyDescent="0.4">
      <c r="A12" s="31">
        <v>4</v>
      </c>
      <c r="B12" s="27" t="s">
        <v>41</v>
      </c>
      <c r="C12" s="28">
        <v>30</v>
      </c>
      <c r="D12" s="12">
        <v>112.92929292929293</v>
      </c>
      <c r="E12" s="29">
        <v>1</v>
      </c>
      <c r="F12" s="13">
        <v>3387.878787878788</v>
      </c>
      <c r="G12" s="13">
        <v>520.20000000000005</v>
      </c>
      <c r="H12" s="13">
        <v>408.5</v>
      </c>
      <c r="I12" s="13">
        <v>0</v>
      </c>
      <c r="J12" s="13">
        <v>300.5</v>
      </c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677.57575757575762</v>
      </c>
      <c r="R12" s="13">
        <f>Q12*5%</f>
        <v>33.878787878787882</v>
      </c>
      <c r="S12" s="13">
        <f t="shared" si="1"/>
        <v>711.4545454545455</v>
      </c>
      <c r="T12" s="13">
        <f t="shared" si="2"/>
        <v>1447.2242424242427</v>
      </c>
    </row>
    <row r="13" spans="1:20" x14ac:dyDescent="0.4">
      <c r="A13" s="31">
        <v>5</v>
      </c>
      <c r="B13" s="27" t="s">
        <v>32</v>
      </c>
      <c r="C13" s="28">
        <v>31</v>
      </c>
      <c r="D13" s="12">
        <v>36.55913978494624</v>
      </c>
      <c r="E13" s="29">
        <v>1</v>
      </c>
      <c r="F13" s="13">
        <v>1133.3333333333335</v>
      </c>
      <c r="G13" s="13">
        <v>10</v>
      </c>
      <c r="H13" s="13">
        <v>408.5</v>
      </c>
      <c r="I13" s="13"/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226.66666666666671</v>
      </c>
      <c r="R13" s="13">
        <f>Q13*5%</f>
        <v>11.333333333333336</v>
      </c>
      <c r="S13" s="13">
        <f t="shared" si="1"/>
        <v>238.00000000000006</v>
      </c>
      <c r="T13" s="13">
        <f t="shared" si="2"/>
        <v>476.83333333333343</v>
      </c>
    </row>
    <row r="14" spans="1:20" x14ac:dyDescent="0.4">
      <c r="A14" s="31">
        <v>6</v>
      </c>
      <c r="B14" s="27" t="s">
        <v>33</v>
      </c>
      <c r="C14" s="28">
        <v>28</v>
      </c>
      <c r="D14" s="12">
        <v>165.13100649350648</v>
      </c>
      <c r="E14" s="29">
        <v>0.93333333333333335</v>
      </c>
      <c r="F14" s="13">
        <v>4623.6681818181814</v>
      </c>
      <c r="G14" s="13">
        <v>0</v>
      </c>
      <c r="H14" s="13">
        <v>408.5</v>
      </c>
      <c r="I14" s="13"/>
      <c r="J14" s="13"/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924.73363636363638</v>
      </c>
      <c r="R14" s="13">
        <f>Q14*5%</f>
        <v>46.236681818181822</v>
      </c>
      <c r="S14" s="13">
        <f t="shared" si="1"/>
        <v>970.97031818181824</v>
      </c>
      <c r="T14" s="13">
        <f t="shared" si="2"/>
        <v>3244.1978636363633</v>
      </c>
    </row>
    <row r="15" spans="1:20" x14ac:dyDescent="0.4">
      <c r="A15" s="31">
        <v>7</v>
      </c>
      <c r="B15" s="27" t="s">
        <v>38</v>
      </c>
      <c r="C15" s="28">
        <v>17</v>
      </c>
      <c r="D15" s="12">
        <v>181.27433155080212</v>
      </c>
      <c r="E15" s="29">
        <v>0.54</v>
      </c>
      <c r="F15" s="13">
        <v>3081.6636363636362</v>
      </c>
      <c r="G15" s="13">
        <v>986.92</v>
      </c>
      <c r="H15" s="13">
        <v>408.5</v>
      </c>
      <c r="I15" s="13"/>
      <c r="J15" s="13"/>
      <c r="K15" s="13"/>
      <c r="L15" s="13"/>
      <c r="M15" s="13">
        <v>300</v>
      </c>
      <c r="N15" s="30"/>
      <c r="O15" s="13">
        <v>0</v>
      </c>
      <c r="P15" s="16">
        <v>0.2</v>
      </c>
      <c r="Q15" s="13">
        <f t="shared" si="0"/>
        <v>616.33272727272731</v>
      </c>
      <c r="R15" s="13">
        <f>Q15*5%</f>
        <v>30.816636363636366</v>
      </c>
      <c r="S15" s="13">
        <f t="shared" si="1"/>
        <v>647.14936363636366</v>
      </c>
      <c r="T15" s="13">
        <f t="shared" si="2"/>
        <v>739.09427272727248</v>
      </c>
    </row>
    <row r="16" spans="1:20" x14ac:dyDescent="0.4">
      <c r="A16" s="31">
        <v>8</v>
      </c>
      <c r="B16" s="27" t="s">
        <v>37</v>
      </c>
      <c r="C16" s="28">
        <v>31</v>
      </c>
      <c r="D16" s="12">
        <v>163.35548387096776</v>
      </c>
      <c r="E16" s="29">
        <v>1</v>
      </c>
      <c r="F16" s="13">
        <v>5064.0200000000004</v>
      </c>
      <c r="G16" s="13">
        <v>0</v>
      </c>
      <c r="H16" s="13">
        <v>408.5</v>
      </c>
      <c r="I16" s="13"/>
      <c r="J16" s="13"/>
      <c r="K16" s="13"/>
      <c r="L16" s="13"/>
      <c r="M16" s="13"/>
      <c r="N16" s="30"/>
      <c r="O16" s="13">
        <v>0</v>
      </c>
      <c r="P16" s="16">
        <v>0.2</v>
      </c>
      <c r="Q16" s="13">
        <f t="shared" si="0"/>
        <v>1012.8040000000001</v>
      </c>
      <c r="R16" s="13">
        <f>Q16*5%</f>
        <v>50.640200000000007</v>
      </c>
      <c r="S16" s="13">
        <f t="shared" si="1"/>
        <v>1063.4442000000001</v>
      </c>
      <c r="T16" s="13">
        <f t="shared" si="2"/>
        <v>3592.0758000000005</v>
      </c>
    </row>
    <row r="17" spans="1:21" ht="15" thickBot="1" x14ac:dyDescent="0.45">
      <c r="A17" s="36"/>
      <c r="B17" s="32"/>
      <c r="C17" s="33"/>
      <c r="D17" s="18"/>
      <c r="E17" s="34"/>
      <c r="F17" s="19"/>
      <c r="G17" s="19"/>
      <c r="H17" s="19"/>
      <c r="I17" s="19"/>
      <c r="J17" s="19"/>
      <c r="K17" s="19"/>
      <c r="L17" s="19"/>
      <c r="M17" s="19"/>
      <c r="N17" s="20"/>
      <c r="O17" s="19">
        <v>0</v>
      </c>
      <c r="P17" s="21">
        <v>0.2</v>
      </c>
      <c r="Q17" s="19">
        <f t="shared" ref="Q17" si="4">F17*P17</f>
        <v>0</v>
      </c>
      <c r="R17" s="19">
        <f t="shared" si="3"/>
        <v>0</v>
      </c>
      <c r="S17" s="19">
        <f t="shared" ref="S17" si="5">O17+Q17+R17</f>
        <v>0</v>
      </c>
      <c r="T17" s="19">
        <f t="shared" ref="T17" si="6">F17-G17-H17-I17-J17-L17-K17-M17-N17-S17</f>
        <v>0</v>
      </c>
    </row>
    <row r="18" spans="1:21" ht="15" thickBot="1" x14ac:dyDescent="0.45">
      <c r="A18" s="50" t="s">
        <v>21</v>
      </c>
      <c r="B18" s="51"/>
      <c r="C18" s="25">
        <f>SUM(C9:C17)</f>
        <v>199</v>
      </c>
      <c r="D18" s="25">
        <f>F18/C18</f>
        <v>123.73363088545081</v>
      </c>
      <c r="E18" s="26"/>
      <c r="F18" s="25">
        <f>SUM(F9:F17)</f>
        <v>24622.99254620471</v>
      </c>
      <c r="G18" s="25">
        <f>SUM(G9:G17)</f>
        <v>2694.46</v>
      </c>
      <c r="H18" s="25">
        <f t="shared" ref="H18:O18" si="7">SUM(H9:H17)</f>
        <v>3157.1099999999997</v>
      </c>
      <c r="I18" s="25">
        <f t="shared" si="7"/>
        <v>0</v>
      </c>
      <c r="J18" s="25">
        <f t="shared" si="7"/>
        <v>3602.25</v>
      </c>
      <c r="K18" s="25">
        <f t="shared" si="7"/>
        <v>0</v>
      </c>
      <c r="L18" s="25">
        <f t="shared" si="7"/>
        <v>0</v>
      </c>
      <c r="M18" s="25">
        <f t="shared" si="7"/>
        <v>670</v>
      </c>
      <c r="N18" s="25">
        <f t="shared" si="7"/>
        <v>0</v>
      </c>
      <c r="O18" s="25">
        <f t="shared" si="7"/>
        <v>0</v>
      </c>
      <c r="P18" s="25"/>
      <c r="Q18" s="25">
        <f t="shared" ref="Q18:T18" si="8">SUM(Q9:Q17)</f>
        <v>4924.5985092409419</v>
      </c>
      <c r="R18" s="25">
        <f t="shared" si="8"/>
        <v>246.22992546204716</v>
      </c>
      <c r="S18" s="25">
        <f t="shared" si="8"/>
        <v>5170.8284347029885</v>
      </c>
      <c r="T18" s="25">
        <f t="shared" si="8"/>
        <v>9328.3441115017213</v>
      </c>
      <c r="U18" s="14"/>
    </row>
    <row r="19" spans="1:21" x14ac:dyDescent="0.4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4">
      <c r="A20" s="3"/>
      <c r="B20" s="10"/>
      <c r="C20" s="3"/>
      <c r="D20" s="4"/>
      <c r="E20" s="5"/>
      <c r="F20" s="3"/>
      <c r="G20" s="3"/>
      <c r="H20" s="3"/>
      <c r="I20" s="3"/>
      <c r="J20" s="3"/>
      <c r="K20" s="8"/>
      <c r="L20" s="8"/>
      <c r="M20" s="8"/>
      <c r="N20" s="8"/>
      <c r="O20" s="59"/>
      <c r="P20" s="59"/>
      <c r="Q20" s="59"/>
      <c r="R20" s="11"/>
      <c r="S20" s="17"/>
      <c r="T20" s="17"/>
    </row>
    <row r="21" spans="1:21" x14ac:dyDescent="0.4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">
      <c r="A23" s="3"/>
      <c r="G23" s="3"/>
      <c r="H23" s="3"/>
      <c r="I23" s="3"/>
      <c r="J23" s="3"/>
      <c r="K23" s="3"/>
      <c r="L23" s="8"/>
      <c r="M23" s="22" t="s">
        <v>25</v>
      </c>
      <c r="N23" s="8"/>
      <c r="O23" s="8"/>
      <c r="P23" s="35"/>
      <c r="Q23" s="35"/>
      <c r="R23" s="35"/>
      <c r="S23" s="35"/>
      <c r="T23" s="3"/>
    </row>
    <row r="25" spans="1:21" x14ac:dyDescent="0.4">
      <c r="U25" s="15"/>
    </row>
    <row r="26" spans="1:21" x14ac:dyDescent="0.4">
      <c r="M26" s="22" t="s">
        <v>24</v>
      </c>
      <c r="P26" s="23"/>
      <c r="Q26" s="23"/>
      <c r="R26" s="23"/>
      <c r="S26" s="23"/>
      <c r="U26" s="15"/>
    </row>
    <row r="27" spans="1:21" x14ac:dyDescent="0.4">
      <c r="U27" s="15"/>
    </row>
    <row r="28" spans="1:21" x14ac:dyDescent="0.4">
      <c r="U28" s="15"/>
    </row>
  </sheetData>
  <mergeCells count="12">
    <mergeCell ref="O20:Q20"/>
    <mergeCell ref="A7:A8"/>
    <mergeCell ref="B7:B8"/>
    <mergeCell ref="C7:C8"/>
    <mergeCell ref="D7:D8"/>
    <mergeCell ref="E7:E8"/>
    <mergeCell ref="F7:F8"/>
    <mergeCell ref="G7:M7"/>
    <mergeCell ref="N7:N8"/>
    <mergeCell ref="O7:S7"/>
    <mergeCell ref="T7:T8"/>
    <mergeCell ref="A18:B18"/>
  </mergeCells>
  <pageMargins left="0.25" right="0.25" top="0.75" bottom="0.75" header="0.3" footer="0.3"/>
  <pageSetup paperSize="9" scale="4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50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44</v>
      </c>
      <c r="C9" s="28">
        <v>18</v>
      </c>
      <c r="D9" s="12">
        <v>155.55555555555554</v>
      </c>
      <c r="E9" s="29">
        <v>0.6</v>
      </c>
      <c r="F9" s="13">
        <v>2800</v>
      </c>
      <c r="G9" s="13">
        <v>10</v>
      </c>
      <c r="H9" s="13">
        <v>150</v>
      </c>
      <c r="I9" s="13"/>
      <c r="J9" s="13"/>
      <c r="K9" s="13">
        <v>750</v>
      </c>
      <c r="L9" s="13"/>
      <c r="M9" s="13"/>
      <c r="N9" s="30">
        <v>300</v>
      </c>
      <c r="O9" s="13">
        <v>0</v>
      </c>
      <c r="P9" s="16">
        <v>0.2</v>
      </c>
      <c r="Q9" s="13">
        <f t="shared" ref="Q9:Q16" si="0">F9*P9</f>
        <v>560</v>
      </c>
      <c r="R9" s="13">
        <f>Q9*5%</f>
        <v>28</v>
      </c>
      <c r="S9" s="13">
        <f t="shared" ref="S9:S16" si="1">O9+Q9+R9</f>
        <v>588</v>
      </c>
      <c r="T9" s="13">
        <f t="shared" ref="T9:T16" si="2">F9-G9-H9-I9-J9-L9-K9-M9-N9-S9</f>
        <v>1002</v>
      </c>
    </row>
    <row r="10" spans="1:20" x14ac:dyDescent="0.4">
      <c r="A10" s="31">
        <v>2</v>
      </c>
      <c r="B10" s="27" t="s">
        <v>43</v>
      </c>
      <c r="C10" s="28">
        <v>31</v>
      </c>
      <c r="D10" s="12">
        <v>230.76259238071239</v>
      </c>
      <c r="E10" s="29">
        <v>1</v>
      </c>
      <c r="F10" s="13">
        <v>7153.6403638020838</v>
      </c>
      <c r="G10" s="13">
        <v>114.31</v>
      </c>
      <c r="H10" s="13">
        <v>320.25</v>
      </c>
      <c r="I10" s="13">
        <v>17.68</v>
      </c>
      <c r="J10" s="13"/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1430.7280727604168</v>
      </c>
      <c r="R10" s="13">
        <f t="shared" ref="R10:R17" si="3">Q10*5%</f>
        <v>71.536403638020843</v>
      </c>
      <c r="S10" s="13">
        <f t="shared" si="1"/>
        <v>1502.2644763984376</v>
      </c>
      <c r="T10" s="13">
        <f t="shared" si="2"/>
        <v>5199.135887403645</v>
      </c>
    </row>
    <row r="11" spans="1:20" x14ac:dyDescent="0.4">
      <c r="A11" s="31">
        <v>3</v>
      </c>
      <c r="B11" s="27" t="s">
        <v>42</v>
      </c>
      <c r="C11" s="28">
        <v>31</v>
      </c>
      <c r="D11" s="12">
        <v>227.30194714139171</v>
      </c>
      <c r="E11" s="29">
        <v>1</v>
      </c>
      <c r="F11" s="13">
        <v>7046.3603613831428</v>
      </c>
      <c r="G11" s="13">
        <v>139.69999999999999</v>
      </c>
      <c r="H11" s="13">
        <v>367.61</v>
      </c>
      <c r="I11" s="13"/>
      <c r="J11" s="13"/>
      <c r="K11" s="13"/>
      <c r="L11" s="13"/>
      <c r="M11" s="13"/>
      <c r="N11" s="30"/>
      <c r="O11" s="13">
        <v>0</v>
      </c>
      <c r="P11" s="16">
        <v>0.2</v>
      </c>
      <c r="Q11" s="13">
        <f t="shared" si="0"/>
        <v>1409.2720722766287</v>
      </c>
      <c r="R11" s="13">
        <f t="shared" si="3"/>
        <v>70.463603613831438</v>
      </c>
      <c r="S11" s="13">
        <f t="shared" si="1"/>
        <v>1479.7356758904602</v>
      </c>
      <c r="T11" s="13">
        <f t="shared" si="2"/>
        <v>5059.3146854926836</v>
      </c>
    </row>
    <row r="12" spans="1:20" x14ac:dyDescent="0.4">
      <c r="A12" s="31">
        <v>4</v>
      </c>
      <c r="B12" s="27" t="s">
        <v>41</v>
      </c>
      <c r="C12" s="28">
        <v>30</v>
      </c>
      <c r="D12" s="12">
        <v>272.28571428571433</v>
      </c>
      <c r="E12" s="29">
        <v>1</v>
      </c>
      <c r="F12" s="13">
        <v>8168.5714285714294</v>
      </c>
      <c r="G12" s="13">
        <v>119.43</v>
      </c>
      <c r="H12" s="13">
        <v>367.5</v>
      </c>
      <c r="I12" s="13"/>
      <c r="J12" s="13"/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1633.714285714286</v>
      </c>
      <c r="R12" s="13">
        <f>Q12*5%</f>
        <v>81.685714285714312</v>
      </c>
      <c r="S12" s="13">
        <f t="shared" si="1"/>
        <v>1715.4000000000003</v>
      </c>
      <c r="T12" s="13">
        <f t="shared" si="2"/>
        <v>5966.2414285714285</v>
      </c>
    </row>
    <row r="13" spans="1:20" x14ac:dyDescent="0.4">
      <c r="A13" s="31">
        <v>5</v>
      </c>
      <c r="B13" s="27" t="s">
        <v>32</v>
      </c>
      <c r="C13" s="28">
        <v>17</v>
      </c>
      <c r="D13" s="12">
        <v>465.1820728291317</v>
      </c>
      <c r="E13" s="29">
        <v>0.5484</v>
      </c>
      <c r="F13" s="13">
        <v>7908.0952380952385</v>
      </c>
      <c r="G13" s="13">
        <v>159.93</v>
      </c>
      <c r="H13" s="13">
        <v>367.5</v>
      </c>
      <c r="I13" s="13"/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1581.6190476190477</v>
      </c>
      <c r="R13" s="13">
        <f>Q13*5%</f>
        <v>79.080952380952397</v>
      </c>
      <c r="S13" s="13">
        <f t="shared" si="1"/>
        <v>1660.7</v>
      </c>
      <c r="T13" s="13">
        <f t="shared" si="2"/>
        <v>5719.9652380952384</v>
      </c>
    </row>
    <row r="14" spans="1:20" x14ac:dyDescent="0.4">
      <c r="A14" s="31">
        <v>6</v>
      </c>
      <c r="B14" s="27" t="s">
        <v>33</v>
      </c>
      <c r="C14" s="28">
        <v>30</v>
      </c>
      <c r="D14" s="12">
        <v>438.93939393939399</v>
      </c>
      <c r="E14" s="29">
        <v>1</v>
      </c>
      <c r="F14" s="13">
        <v>13168.18181818182</v>
      </c>
      <c r="G14" s="13">
        <v>284.45999999999998</v>
      </c>
      <c r="H14" s="13">
        <v>735.25</v>
      </c>
      <c r="I14" s="13">
        <v>0</v>
      </c>
      <c r="J14" s="13">
        <v>1150.75</v>
      </c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2633.636363636364</v>
      </c>
      <c r="R14" s="13">
        <f>Q14*5%</f>
        <v>131.68181818181822</v>
      </c>
      <c r="S14" s="13">
        <f t="shared" si="1"/>
        <v>2765.318181818182</v>
      </c>
      <c r="T14" s="13">
        <f t="shared" si="2"/>
        <v>8232.4036363636387</v>
      </c>
    </row>
    <row r="15" spans="1:20" x14ac:dyDescent="0.4">
      <c r="A15" s="31">
        <v>7</v>
      </c>
      <c r="B15" s="27" t="s">
        <v>38</v>
      </c>
      <c r="C15" s="28">
        <v>27</v>
      </c>
      <c r="D15" s="12">
        <v>441.97542087542092</v>
      </c>
      <c r="E15" s="29">
        <v>0.87</v>
      </c>
      <c r="F15" s="13">
        <v>11933.336363636365</v>
      </c>
      <c r="G15" s="13">
        <v>262.24</v>
      </c>
      <c r="H15" s="13"/>
      <c r="I15" s="13"/>
      <c r="J15" s="13"/>
      <c r="K15" s="13"/>
      <c r="L15" s="13"/>
      <c r="M15" s="13"/>
      <c r="N15" s="30"/>
      <c r="O15" s="13">
        <v>0</v>
      </c>
      <c r="P15" s="16">
        <v>0.2</v>
      </c>
      <c r="Q15" s="13">
        <f t="shared" si="0"/>
        <v>2386.667272727273</v>
      </c>
      <c r="R15" s="13">
        <f>Q15*5%</f>
        <v>119.33336363636366</v>
      </c>
      <c r="S15" s="13">
        <f t="shared" si="1"/>
        <v>2506.0006363636367</v>
      </c>
      <c r="T15" s="13">
        <f t="shared" si="2"/>
        <v>9165.0957272727283</v>
      </c>
    </row>
    <row r="16" spans="1:20" x14ac:dyDescent="0.4">
      <c r="A16" s="31">
        <v>8</v>
      </c>
      <c r="B16" s="27" t="s">
        <v>37</v>
      </c>
      <c r="C16" s="28">
        <v>21</v>
      </c>
      <c r="D16" s="12">
        <v>408.57142857142856</v>
      </c>
      <c r="E16" s="29">
        <v>0.67741935483870963</v>
      </c>
      <c r="F16" s="13">
        <v>8580</v>
      </c>
      <c r="G16" s="13">
        <v>184.5</v>
      </c>
      <c r="H16" s="13">
        <v>367.5</v>
      </c>
      <c r="I16" s="13"/>
      <c r="J16" s="13"/>
      <c r="K16" s="13"/>
      <c r="L16" s="13"/>
      <c r="M16" s="13"/>
      <c r="N16" s="30"/>
      <c r="O16" s="13">
        <v>0</v>
      </c>
      <c r="P16" s="16">
        <v>0.2</v>
      </c>
      <c r="Q16" s="13">
        <f t="shared" si="0"/>
        <v>1716</v>
      </c>
      <c r="R16" s="13">
        <f>Q16*5%</f>
        <v>85.800000000000011</v>
      </c>
      <c r="S16" s="13">
        <f t="shared" si="1"/>
        <v>1801.8</v>
      </c>
      <c r="T16" s="13">
        <f t="shared" si="2"/>
        <v>6226.2</v>
      </c>
    </row>
    <row r="17" spans="1:21" ht="15" thickBot="1" x14ac:dyDescent="0.45">
      <c r="A17" s="36"/>
      <c r="B17" s="32"/>
      <c r="C17" s="33"/>
      <c r="D17" s="18"/>
      <c r="E17" s="34"/>
      <c r="F17" s="19"/>
      <c r="G17" s="19"/>
      <c r="H17" s="19"/>
      <c r="I17" s="19"/>
      <c r="J17" s="19"/>
      <c r="K17" s="19"/>
      <c r="L17" s="19"/>
      <c r="M17" s="19"/>
      <c r="N17" s="20"/>
      <c r="O17" s="19">
        <v>0</v>
      </c>
      <c r="P17" s="21">
        <v>0.2</v>
      </c>
      <c r="Q17" s="19">
        <f t="shared" ref="Q17" si="4">F17*P17</f>
        <v>0</v>
      </c>
      <c r="R17" s="19">
        <f t="shared" si="3"/>
        <v>0</v>
      </c>
      <c r="S17" s="19">
        <f t="shared" ref="S17" si="5">O17+Q17+R17</f>
        <v>0</v>
      </c>
      <c r="T17" s="19">
        <f t="shared" ref="T17" si="6">F17-G17-H17-I17-J17-L17-K17-M17-N17-S17</f>
        <v>0</v>
      </c>
    </row>
    <row r="18" spans="1:21" ht="15" thickBot="1" x14ac:dyDescent="0.45">
      <c r="A18" s="50" t="s">
        <v>21</v>
      </c>
      <c r="B18" s="51"/>
      <c r="C18" s="25">
        <f>SUM(C9:C17)</f>
        <v>205</v>
      </c>
      <c r="D18" s="25">
        <f>F18/C18</f>
        <v>325.64968572521991</v>
      </c>
      <c r="E18" s="26"/>
      <c r="F18" s="25">
        <f>SUM(F9:F17)</f>
        <v>66758.185573670082</v>
      </c>
      <c r="G18" s="25">
        <f t="shared" ref="G18:N18" si="7">SUM(G9:G17)</f>
        <v>1274.57</v>
      </c>
      <c r="H18" s="25">
        <f t="shared" si="7"/>
        <v>2675.61</v>
      </c>
      <c r="I18" s="25">
        <f t="shared" si="7"/>
        <v>17.68</v>
      </c>
      <c r="J18" s="25">
        <f t="shared" si="7"/>
        <v>1150.75</v>
      </c>
      <c r="K18" s="25">
        <f t="shared" si="7"/>
        <v>750</v>
      </c>
      <c r="L18" s="25">
        <f t="shared" si="7"/>
        <v>0</v>
      </c>
      <c r="M18" s="25">
        <f t="shared" si="7"/>
        <v>0</v>
      </c>
      <c r="N18" s="25">
        <f t="shared" si="7"/>
        <v>300</v>
      </c>
      <c r="O18" s="25">
        <f>SUM(O9:O17)</f>
        <v>0</v>
      </c>
      <c r="P18" s="25"/>
      <c r="Q18" s="25">
        <f t="shared" ref="Q18:T18" si="8">SUM(Q9:Q17)</f>
        <v>13351.637114734016</v>
      </c>
      <c r="R18" s="25">
        <f t="shared" si="8"/>
        <v>667.58185573670085</v>
      </c>
      <c r="S18" s="25">
        <f t="shared" si="8"/>
        <v>14019.218970470716</v>
      </c>
      <c r="T18" s="25">
        <f t="shared" si="8"/>
        <v>46570.356603199354</v>
      </c>
      <c r="U18" s="14"/>
    </row>
    <row r="19" spans="1:21" x14ac:dyDescent="0.4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4">
      <c r="A20" s="3"/>
      <c r="B20" s="10"/>
      <c r="C20" s="3"/>
      <c r="D20" s="4"/>
      <c r="E20" s="5"/>
      <c r="F20" s="3"/>
      <c r="G20" s="3"/>
      <c r="H20" s="3"/>
      <c r="I20" s="3"/>
      <c r="J20" s="3"/>
      <c r="K20" s="8"/>
      <c r="L20" s="8"/>
      <c r="M20" s="8"/>
      <c r="N20" s="8"/>
      <c r="O20" s="59"/>
      <c r="P20" s="59"/>
      <c r="Q20" s="59"/>
      <c r="R20" s="11"/>
      <c r="S20" s="17"/>
      <c r="T20" s="17"/>
    </row>
    <row r="21" spans="1:21" x14ac:dyDescent="0.4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">
      <c r="A23" s="3"/>
      <c r="G23" s="3"/>
      <c r="H23" s="3"/>
      <c r="I23" s="3"/>
      <c r="J23" s="3"/>
      <c r="K23" s="3"/>
      <c r="L23" s="8"/>
      <c r="M23" s="22" t="s">
        <v>25</v>
      </c>
      <c r="N23" s="8"/>
      <c r="O23" s="8"/>
      <c r="P23" s="35"/>
      <c r="Q23" s="35"/>
      <c r="R23" s="35"/>
      <c r="S23" s="35"/>
      <c r="T23" s="3"/>
    </row>
    <row r="25" spans="1:21" x14ac:dyDescent="0.4">
      <c r="U25" s="15"/>
    </row>
    <row r="26" spans="1:21" x14ac:dyDescent="0.4">
      <c r="M26" s="22" t="s">
        <v>24</v>
      </c>
      <c r="P26" s="23"/>
      <c r="Q26" s="23"/>
      <c r="R26" s="23"/>
      <c r="S26" s="23"/>
      <c r="U26" s="15"/>
    </row>
    <row r="27" spans="1:21" x14ac:dyDescent="0.4">
      <c r="U27" s="15"/>
    </row>
    <row r="28" spans="1:21" x14ac:dyDescent="0.4">
      <c r="U28" s="15"/>
    </row>
  </sheetData>
  <mergeCells count="12">
    <mergeCell ref="O20:Q20"/>
    <mergeCell ref="A7:A8"/>
    <mergeCell ref="B7:B8"/>
    <mergeCell ref="C7:C8"/>
    <mergeCell ref="D7:D8"/>
    <mergeCell ref="E7:E8"/>
    <mergeCell ref="F7:F8"/>
    <mergeCell ref="G7:M7"/>
    <mergeCell ref="N7:N8"/>
    <mergeCell ref="O7:S7"/>
    <mergeCell ref="T7:T8"/>
    <mergeCell ref="A18:B18"/>
  </mergeCells>
  <pageMargins left="0.25" right="0.25" top="0.75" bottom="0.75" header="0.3" footer="0.3"/>
  <pageSetup paperSize="9"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8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49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44</v>
      </c>
      <c r="C9" s="28">
        <v>29</v>
      </c>
      <c r="D9" s="12">
        <v>94.357366771159874</v>
      </c>
      <c r="E9" s="29">
        <v>0.9667</v>
      </c>
      <c r="F9" s="13">
        <v>2736.3636363636365</v>
      </c>
      <c r="G9" s="13">
        <v>10</v>
      </c>
      <c r="H9" s="13">
        <v>408.5</v>
      </c>
      <c r="I9" s="13">
        <v>0</v>
      </c>
      <c r="J9" s="13">
        <v>0</v>
      </c>
      <c r="K9" s="13">
        <v>0</v>
      </c>
      <c r="L9" s="13">
        <v>370</v>
      </c>
      <c r="M9" s="13"/>
      <c r="N9" s="30"/>
      <c r="O9" s="13">
        <v>0</v>
      </c>
      <c r="P9" s="16">
        <v>0.2</v>
      </c>
      <c r="Q9" s="13">
        <f t="shared" ref="Q9:Q16" si="0">F9*P9</f>
        <v>547.27272727272737</v>
      </c>
      <c r="R9" s="13">
        <f>Q9*5%</f>
        <v>27.36363636363637</v>
      </c>
      <c r="S9" s="13">
        <f t="shared" ref="S9:S16" si="1">O9+Q9+R9</f>
        <v>574.63636363636374</v>
      </c>
      <c r="T9" s="13">
        <f t="shared" ref="T9:T16" si="2">F9-G9-H9-I9-J9-L9-K9-M9-N9-S9</f>
        <v>1373.2272727272727</v>
      </c>
    </row>
    <row r="10" spans="1:20" x14ac:dyDescent="0.4">
      <c r="A10" s="31">
        <v>2</v>
      </c>
      <c r="B10" s="27" t="s">
        <v>43</v>
      </c>
      <c r="C10" s="28">
        <v>20</v>
      </c>
      <c r="D10" s="12">
        <v>283.31798182864173</v>
      </c>
      <c r="E10" s="29">
        <v>0.6452</v>
      </c>
      <c r="F10" s="13">
        <v>5666.3596365728345</v>
      </c>
      <c r="G10" s="13">
        <v>92.03</v>
      </c>
      <c r="H10" s="13">
        <v>233</v>
      </c>
      <c r="I10" s="13">
        <v>0</v>
      </c>
      <c r="J10" s="13">
        <v>5.75</v>
      </c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1133.2719273145669</v>
      </c>
      <c r="R10" s="13">
        <f t="shared" ref="R10:R17" si="3">Q10*5%</f>
        <v>56.663596365728353</v>
      </c>
      <c r="S10" s="13">
        <f t="shared" si="1"/>
        <v>1189.9355236802953</v>
      </c>
      <c r="T10" s="13">
        <f t="shared" si="2"/>
        <v>4145.6441128925399</v>
      </c>
    </row>
    <row r="11" spans="1:20" x14ac:dyDescent="0.4">
      <c r="A11" s="31">
        <v>3</v>
      </c>
      <c r="B11" s="27" t="s">
        <v>42</v>
      </c>
      <c r="C11" s="28">
        <v>31</v>
      </c>
      <c r="D11" s="12">
        <v>296.68645162055583</v>
      </c>
      <c r="E11" s="29">
        <v>1</v>
      </c>
      <c r="F11" s="13">
        <v>9197.2800002372314</v>
      </c>
      <c r="G11" s="13">
        <v>202.99</v>
      </c>
      <c r="H11" s="13">
        <v>367.61</v>
      </c>
      <c r="I11" s="13"/>
      <c r="J11" s="13"/>
      <c r="K11" s="13"/>
      <c r="L11" s="13"/>
      <c r="M11" s="13"/>
      <c r="N11" s="30"/>
      <c r="O11" s="13">
        <v>0</v>
      </c>
      <c r="P11" s="16">
        <v>0.2</v>
      </c>
      <c r="Q11" s="13">
        <f t="shared" si="0"/>
        <v>1839.4560000474464</v>
      </c>
      <c r="R11" s="13">
        <f t="shared" si="3"/>
        <v>91.972800002372324</v>
      </c>
      <c r="S11" s="13">
        <f t="shared" si="1"/>
        <v>1931.4288000498188</v>
      </c>
      <c r="T11" s="13">
        <f t="shared" si="2"/>
        <v>6695.251200187412</v>
      </c>
    </row>
    <row r="12" spans="1:20" x14ac:dyDescent="0.4">
      <c r="A12" s="31">
        <v>4</v>
      </c>
      <c r="B12" s="27" t="s">
        <v>41</v>
      </c>
      <c r="C12" s="28">
        <v>12</v>
      </c>
      <c r="D12" s="12">
        <v>318.4848484848485</v>
      </c>
      <c r="E12" s="29">
        <v>0.4</v>
      </c>
      <c r="F12" s="13">
        <v>3821.818181818182</v>
      </c>
      <c r="G12" s="13">
        <v>188.81</v>
      </c>
      <c r="H12" s="13">
        <v>367.5</v>
      </c>
      <c r="I12" s="13">
        <v>0</v>
      </c>
      <c r="J12" s="13">
        <v>5.75</v>
      </c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764.36363636363649</v>
      </c>
      <c r="R12" s="13">
        <f>Q12*5%</f>
        <v>38.218181818181826</v>
      </c>
      <c r="S12" s="13">
        <f t="shared" si="1"/>
        <v>802.58181818181833</v>
      </c>
      <c r="T12" s="13">
        <f t="shared" si="2"/>
        <v>2457.1763636363639</v>
      </c>
    </row>
    <row r="13" spans="1:20" x14ac:dyDescent="0.4">
      <c r="A13" s="31">
        <v>5</v>
      </c>
      <c r="B13" s="27" t="s">
        <v>32</v>
      </c>
      <c r="C13" s="28">
        <v>27</v>
      </c>
      <c r="D13" s="12">
        <v>366.66666666666669</v>
      </c>
      <c r="E13" s="29">
        <v>0.87009999999999998</v>
      </c>
      <c r="F13" s="13">
        <v>9900</v>
      </c>
      <c r="G13" s="13">
        <v>181.24</v>
      </c>
      <c r="H13" s="13">
        <v>367.5</v>
      </c>
      <c r="I13" s="13"/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1980</v>
      </c>
      <c r="R13" s="13">
        <f>Q13*5%</f>
        <v>99</v>
      </c>
      <c r="S13" s="13">
        <f t="shared" si="1"/>
        <v>2079</v>
      </c>
      <c r="T13" s="13">
        <f t="shared" si="2"/>
        <v>7272.26</v>
      </c>
    </row>
    <row r="14" spans="1:20" x14ac:dyDescent="0.4">
      <c r="A14" s="31">
        <v>6</v>
      </c>
      <c r="B14" s="27" t="s">
        <v>33</v>
      </c>
      <c r="C14" s="28">
        <v>26</v>
      </c>
      <c r="D14" s="12">
        <v>566.66666666666663</v>
      </c>
      <c r="E14" s="29">
        <v>0.8666666666666667</v>
      </c>
      <c r="F14" s="13">
        <v>14733.333333333332</v>
      </c>
      <c r="G14" s="13">
        <v>170.72</v>
      </c>
      <c r="H14" s="13">
        <v>735</v>
      </c>
      <c r="I14" s="13">
        <v>0</v>
      </c>
      <c r="J14" s="13">
        <v>22.25</v>
      </c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2946.6666666666665</v>
      </c>
      <c r="R14" s="13">
        <f>Q14*5%</f>
        <v>147.33333333333334</v>
      </c>
      <c r="S14" s="13">
        <f t="shared" si="1"/>
        <v>3094</v>
      </c>
      <c r="T14" s="13">
        <f t="shared" si="2"/>
        <v>10711.363333333333</v>
      </c>
    </row>
    <row r="15" spans="1:20" x14ac:dyDescent="0.4">
      <c r="A15" s="31">
        <v>7</v>
      </c>
      <c r="B15" s="27" t="s">
        <v>38</v>
      </c>
      <c r="C15" s="28">
        <v>11</v>
      </c>
      <c r="D15" s="12">
        <v>513.63636363636363</v>
      </c>
      <c r="E15" s="29">
        <v>0.35</v>
      </c>
      <c r="F15" s="13">
        <v>5650</v>
      </c>
      <c r="G15" s="13">
        <v>799.38</v>
      </c>
      <c r="H15" s="13">
        <v>0</v>
      </c>
      <c r="I15" s="13">
        <v>0</v>
      </c>
      <c r="J15" s="13">
        <v>25.75</v>
      </c>
      <c r="K15" s="13"/>
      <c r="L15" s="13"/>
      <c r="M15" s="13"/>
      <c r="N15" s="30"/>
      <c r="O15" s="13">
        <v>0</v>
      </c>
      <c r="P15" s="16">
        <v>0.2</v>
      </c>
      <c r="Q15" s="13">
        <f t="shared" si="0"/>
        <v>1130</v>
      </c>
      <c r="R15" s="13">
        <f>Q15*5%</f>
        <v>56.5</v>
      </c>
      <c r="S15" s="13">
        <f t="shared" si="1"/>
        <v>1186.5</v>
      </c>
      <c r="T15" s="13">
        <f t="shared" si="2"/>
        <v>3638.37</v>
      </c>
    </row>
    <row r="16" spans="1:20" x14ac:dyDescent="0.4">
      <c r="A16" s="31">
        <v>8</v>
      </c>
      <c r="B16" s="27" t="s">
        <v>37</v>
      </c>
      <c r="C16" s="28">
        <v>31</v>
      </c>
      <c r="D16" s="12">
        <v>483.33290322580643</v>
      </c>
      <c r="E16" s="29">
        <v>1</v>
      </c>
      <c r="F16" s="13">
        <v>14983.32</v>
      </c>
      <c r="G16" s="13">
        <v>1052.4100000000001</v>
      </c>
      <c r="H16" s="13">
        <v>367.5</v>
      </c>
      <c r="I16" s="13">
        <v>0</v>
      </c>
      <c r="J16" s="13">
        <v>3601.5</v>
      </c>
      <c r="K16" s="13"/>
      <c r="L16" s="13"/>
      <c r="M16" s="13"/>
      <c r="N16" s="30"/>
      <c r="O16" s="13">
        <v>0</v>
      </c>
      <c r="P16" s="16">
        <v>0.2</v>
      </c>
      <c r="Q16" s="13">
        <f t="shared" si="0"/>
        <v>2996.6640000000002</v>
      </c>
      <c r="R16" s="13">
        <f>Q16*5%</f>
        <v>149.83320000000001</v>
      </c>
      <c r="S16" s="13">
        <f t="shared" si="1"/>
        <v>3146.4972000000002</v>
      </c>
      <c r="T16" s="13">
        <f t="shared" si="2"/>
        <v>6815.4128000000001</v>
      </c>
    </row>
    <row r="17" spans="1:21" ht="15" thickBot="1" x14ac:dyDescent="0.45">
      <c r="A17" s="36"/>
      <c r="B17" s="32"/>
      <c r="C17" s="33"/>
      <c r="D17" s="18"/>
      <c r="E17" s="34"/>
      <c r="F17" s="19"/>
      <c r="G17" s="19"/>
      <c r="H17" s="19"/>
      <c r="I17" s="19"/>
      <c r="J17" s="19"/>
      <c r="K17" s="19"/>
      <c r="L17" s="19"/>
      <c r="M17" s="19"/>
      <c r="N17" s="20"/>
      <c r="O17" s="19">
        <v>0</v>
      </c>
      <c r="P17" s="21">
        <v>0.2</v>
      </c>
      <c r="Q17" s="19">
        <f t="shared" ref="Q17" si="4">F17*P17</f>
        <v>0</v>
      </c>
      <c r="R17" s="19">
        <f t="shared" si="3"/>
        <v>0</v>
      </c>
      <c r="S17" s="19">
        <f t="shared" ref="S17" si="5">O17+Q17+R17</f>
        <v>0</v>
      </c>
      <c r="T17" s="19">
        <f t="shared" ref="T17" si="6">F17-G17-H17-I17-J17-L17-K17-M17-N17-S17</f>
        <v>0</v>
      </c>
    </row>
    <row r="18" spans="1:21" ht="15" thickBot="1" x14ac:dyDescent="0.45">
      <c r="A18" s="50" t="s">
        <v>21</v>
      </c>
      <c r="B18" s="51"/>
      <c r="C18" s="25">
        <f>SUM(C9:C17)</f>
        <v>187</v>
      </c>
      <c r="D18" s="25">
        <f>F18/C18</f>
        <v>356.62285983061616</v>
      </c>
      <c r="E18" s="26"/>
      <c r="F18" s="25">
        <f>SUM(F9:F17)</f>
        <v>66688.474788325228</v>
      </c>
      <c r="G18" s="25">
        <f t="shared" ref="G18:O18" si="7">SUM(G9:G17)</f>
        <v>2697.58</v>
      </c>
      <c r="H18" s="25">
        <f t="shared" si="7"/>
        <v>2846.61</v>
      </c>
      <c r="I18" s="25">
        <f t="shared" si="7"/>
        <v>0</v>
      </c>
      <c r="J18" s="25">
        <f t="shared" si="7"/>
        <v>3661</v>
      </c>
      <c r="K18" s="25">
        <f t="shared" si="7"/>
        <v>0</v>
      </c>
      <c r="L18" s="25">
        <f t="shared" si="7"/>
        <v>370</v>
      </c>
      <c r="M18" s="25">
        <f t="shared" si="7"/>
        <v>0</v>
      </c>
      <c r="N18" s="25">
        <f t="shared" si="7"/>
        <v>0</v>
      </c>
      <c r="O18" s="25">
        <f t="shared" si="7"/>
        <v>0</v>
      </c>
      <c r="P18" s="25"/>
      <c r="Q18" s="25">
        <f t="shared" ref="Q18:T18" si="8">SUM(Q9:Q17)</f>
        <v>13337.694957665044</v>
      </c>
      <c r="R18" s="25">
        <f t="shared" si="8"/>
        <v>666.88474788325232</v>
      </c>
      <c r="S18" s="25">
        <f t="shared" si="8"/>
        <v>14004.579705548296</v>
      </c>
      <c r="T18" s="25">
        <f t="shared" si="8"/>
        <v>43108.705082776927</v>
      </c>
      <c r="U18" s="14"/>
    </row>
    <row r="19" spans="1:21" x14ac:dyDescent="0.4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4">
      <c r="A20" s="3"/>
      <c r="B20" s="10"/>
      <c r="C20" s="3"/>
      <c r="D20" s="4"/>
      <c r="E20" s="5"/>
      <c r="F20" s="3"/>
      <c r="G20" s="3"/>
      <c r="H20" s="3"/>
      <c r="I20" s="3"/>
      <c r="J20" s="3"/>
      <c r="K20" s="8"/>
      <c r="L20" s="8"/>
      <c r="M20" s="8"/>
      <c r="N20" s="8"/>
      <c r="O20" s="59"/>
      <c r="P20" s="59"/>
      <c r="Q20" s="59"/>
      <c r="R20" s="11"/>
      <c r="S20" s="17"/>
      <c r="T20" s="17"/>
    </row>
    <row r="21" spans="1:21" x14ac:dyDescent="0.4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">
      <c r="A23" s="3"/>
      <c r="G23" s="3"/>
      <c r="H23" s="3"/>
      <c r="I23" s="3"/>
      <c r="J23" s="3"/>
      <c r="K23" s="3"/>
      <c r="L23" s="8"/>
      <c r="M23" s="22" t="s">
        <v>25</v>
      </c>
      <c r="N23" s="8"/>
      <c r="O23" s="8"/>
      <c r="P23" s="35"/>
      <c r="Q23" s="35"/>
      <c r="R23" s="35"/>
      <c r="S23" s="35"/>
      <c r="T23" s="3"/>
    </row>
    <row r="25" spans="1:21" x14ac:dyDescent="0.4">
      <c r="U25" s="15"/>
    </row>
    <row r="26" spans="1:21" x14ac:dyDescent="0.4">
      <c r="M26" s="22" t="s">
        <v>24</v>
      </c>
      <c r="P26" s="23"/>
      <c r="Q26" s="23"/>
      <c r="R26" s="23"/>
      <c r="S26" s="23"/>
      <c r="U26" s="15"/>
    </row>
    <row r="27" spans="1:21" x14ac:dyDescent="0.4">
      <c r="U27" s="15"/>
    </row>
    <row r="28" spans="1:21" x14ac:dyDescent="0.4">
      <c r="U28" s="15"/>
    </row>
  </sheetData>
  <mergeCells count="12">
    <mergeCell ref="O20:Q20"/>
    <mergeCell ref="A7:A8"/>
    <mergeCell ref="B7:B8"/>
    <mergeCell ref="C7:C8"/>
    <mergeCell ref="D7:D8"/>
    <mergeCell ref="E7:E8"/>
    <mergeCell ref="F7:F8"/>
    <mergeCell ref="G7:M7"/>
    <mergeCell ref="N7:N8"/>
    <mergeCell ref="O7:S7"/>
    <mergeCell ref="T7:T8"/>
    <mergeCell ref="A18:B18"/>
  </mergeCells>
  <pageMargins left="0.25" right="0.25" top="0.75" bottom="0.75" header="0.3" footer="0.3"/>
  <pageSetup paperSize="9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9"/>
  <sheetViews>
    <sheetView view="pageBreakPreview" zoomScale="60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48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45</v>
      </c>
      <c r="C9" s="28">
        <v>2</v>
      </c>
      <c r="D9" s="12">
        <v>91.818181818181813</v>
      </c>
      <c r="E9" s="29">
        <v>6.4500000000000002E-2</v>
      </c>
      <c r="F9" s="13">
        <v>183.63636363636363</v>
      </c>
      <c r="G9" s="13">
        <v>412.95</v>
      </c>
      <c r="H9" s="13">
        <v>0</v>
      </c>
      <c r="I9" s="13">
        <v>2000</v>
      </c>
      <c r="J9" s="13">
        <v>0</v>
      </c>
      <c r="K9" s="13">
        <v>0</v>
      </c>
      <c r="L9" s="13">
        <v>0</v>
      </c>
      <c r="M9" s="13">
        <v>370</v>
      </c>
      <c r="N9" s="30">
        <v>300</v>
      </c>
      <c r="O9" s="13">
        <v>0</v>
      </c>
      <c r="P9" s="16">
        <v>0.2</v>
      </c>
      <c r="Q9" s="13">
        <f t="shared" ref="Q9:Q17" si="0">F9*P9</f>
        <v>36.727272727272727</v>
      </c>
      <c r="R9" s="13">
        <f>Q9*5%</f>
        <v>1.8363636363636364</v>
      </c>
      <c r="S9" s="13">
        <f t="shared" ref="S9:S17" si="1">O9+Q9+R9</f>
        <v>38.563636363636363</v>
      </c>
      <c r="T9" s="13">
        <f t="shared" ref="T9:T17" si="2">F9-G9-H9-I9-J9-L9-K9-M9-N9-S9</f>
        <v>-2937.8772727272726</v>
      </c>
    </row>
    <row r="10" spans="1:20" x14ac:dyDescent="0.4">
      <c r="A10" s="31">
        <v>2</v>
      </c>
      <c r="B10" s="27" t="s">
        <v>44</v>
      </c>
      <c r="C10" s="28">
        <v>29</v>
      </c>
      <c r="D10" s="12">
        <v>183.32288401253916</v>
      </c>
      <c r="E10" s="29">
        <v>0.9667</v>
      </c>
      <c r="F10" s="13">
        <v>5316.363636363636</v>
      </c>
      <c r="G10" s="13">
        <v>205.3</v>
      </c>
      <c r="H10" s="13">
        <v>374</v>
      </c>
      <c r="I10" s="13">
        <v>246.75</v>
      </c>
      <c r="J10" s="13"/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1063.2727272727273</v>
      </c>
      <c r="R10" s="13">
        <f t="shared" ref="R10:R18" si="3">Q10*5%</f>
        <v>53.163636363636364</v>
      </c>
      <c r="S10" s="13">
        <f t="shared" si="1"/>
        <v>1116.4363636363637</v>
      </c>
      <c r="T10" s="13">
        <f t="shared" si="2"/>
        <v>3373.8772727272722</v>
      </c>
    </row>
    <row r="11" spans="1:20" x14ac:dyDescent="0.4">
      <c r="A11" s="31">
        <v>3</v>
      </c>
      <c r="B11" s="27" t="s">
        <v>43</v>
      </c>
      <c r="C11" s="28">
        <v>23</v>
      </c>
      <c r="D11" s="12">
        <v>166.68001582372227</v>
      </c>
      <c r="E11" s="29">
        <v>0.7419</v>
      </c>
      <c r="F11" s="13">
        <v>3833.6403639456121</v>
      </c>
      <c r="G11" s="13">
        <v>186.51</v>
      </c>
      <c r="H11" s="13">
        <v>0</v>
      </c>
      <c r="I11" s="13">
        <v>277</v>
      </c>
      <c r="J11" s="13"/>
      <c r="K11" s="13"/>
      <c r="L11" s="13"/>
      <c r="M11" s="13"/>
      <c r="N11" s="30"/>
      <c r="O11" s="13">
        <v>0</v>
      </c>
      <c r="P11" s="16">
        <v>0.2</v>
      </c>
      <c r="Q11" s="13">
        <f t="shared" si="0"/>
        <v>766.72807278912251</v>
      </c>
      <c r="R11" s="13">
        <f t="shared" ref="R11" si="4">Q11*5%</f>
        <v>38.33640363945613</v>
      </c>
      <c r="S11" s="13">
        <f t="shared" si="1"/>
        <v>805.06447642857859</v>
      </c>
      <c r="T11" s="13">
        <f t="shared" si="2"/>
        <v>2565.0658875170334</v>
      </c>
    </row>
    <row r="12" spans="1:20" x14ac:dyDescent="0.4">
      <c r="A12" s="31">
        <v>4</v>
      </c>
      <c r="B12" s="27" t="s">
        <v>42</v>
      </c>
      <c r="C12" s="28">
        <v>31</v>
      </c>
      <c r="D12" s="12">
        <v>166.65677420035948</v>
      </c>
      <c r="E12" s="29">
        <v>1</v>
      </c>
      <c r="F12" s="13">
        <v>5166.3600002111434</v>
      </c>
      <c r="G12" s="13">
        <v>190.3</v>
      </c>
      <c r="H12" s="13">
        <v>408.5</v>
      </c>
      <c r="I12" s="13">
        <v>164.95</v>
      </c>
      <c r="J12" s="13"/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1033.2720000422287</v>
      </c>
      <c r="R12" s="13">
        <f t="shared" si="3"/>
        <v>51.663600002111437</v>
      </c>
      <c r="S12" s="13">
        <f t="shared" si="1"/>
        <v>1084.9356000443402</v>
      </c>
      <c r="T12" s="13">
        <f t="shared" si="2"/>
        <v>3317.674400166803</v>
      </c>
    </row>
    <row r="13" spans="1:20" x14ac:dyDescent="0.4">
      <c r="A13" s="31">
        <v>5</v>
      </c>
      <c r="B13" s="27" t="s">
        <v>41</v>
      </c>
      <c r="C13" s="28">
        <v>30</v>
      </c>
      <c r="D13" s="12">
        <v>172</v>
      </c>
      <c r="E13" s="29">
        <v>1</v>
      </c>
      <c r="F13" s="13">
        <v>5160</v>
      </c>
      <c r="G13" s="13">
        <v>204</v>
      </c>
      <c r="H13" s="13">
        <v>408.5</v>
      </c>
      <c r="I13" s="13">
        <v>150.05000000000001</v>
      </c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1032</v>
      </c>
      <c r="R13" s="13">
        <f>Q13*5%</f>
        <v>51.6</v>
      </c>
      <c r="S13" s="13">
        <f t="shared" si="1"/>
        <v>1083.5999999999999</v>
      </c>
      <c r="T13" s="13">
        <f t="shared" si="2"/>
        <v>3313.85</v>
      </c>
    </row>
    <row r="14" spans="1:20" x14ac:dyDescent="0.4">
      <c r="A14" s="31">
        <v>6</v>
      </c>
      <c r="B14" s="27" t="s">
        <v>32</v>
      </c>
      <c r="C14" s="28">
        <v>31</v>
      </c>
      <c r="D14" s="12">
        <v>210.96774193548387</v>
      </c>
      <c r="E14" s="29">
        <v>1</v>
      </c>
      <c r="F14" s="13">
        <v>6540</v>
      </c>
      <c r="G14" s="13">
        <v>10</v>
      </c>
      <c r="H14" s="13">
        <v>408.5</v>
      </c>
      <c r="I14" s="13">
        <v>184.7</v>
      </c>
      <c r="J14" s="13"/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1308</v>
      </c>
      <c r="R14" s="13">
        <f>Q14*5%</f>
        <v>65.400000000000006</v>
      </c>
      <c r="S14" s="13">
        <f t="shared" si="1"/>
        <v>1373.4</v>
      </c>
      <c r="T14" s="13">
        <f t="shared" si="2"/>
        <v>4563.3999999999996</v>
      </c>
    </row>
    <row r="15" spans="1:20" x14ac:dyDescent="0.4">
      <c r="A15" s="31">
        <v>7</v>
      </c>
      <c r="B15" s="27" t="s">
        <v>33</v>
      </c>
      <c r="C15" s="28">
        <v>28</v>
      </c>
      <c r="D15" s="12">
        <v>225.47619047619045</v>
      </c>
      <c r="E15" s="29">
        <v>0.93333333333333335</v>
      </c>
      <c r="F15" s="13">
        <v>6313.333333333333</v>
      </c>
      <c r="G15" s="13">
        <v>0</v>
      </c>
      <c r="H15" s="13">
        <v>408.5</v>
      </c>
      <c r="I15" s="13">
        <v>186.8</v>
      </c>
      <c r="J15" s="13"/>
      <c r="K15" s="13"/>
      <c r="L15" s="13"/>
      <c r="M15" s="13"/>
      <c r="N15" s="30"/>
      <c r="O15" s="13">
        <v>0</v>
      </c>
      <c r="P15" s="16">
        <v>0.2</v>
      </c>
      <c r="Q15" s="13">
        <f t="shared" si="0"/>
        <v>1262.6666666666667</v>
      </c>
      <c r="R15" s="13">
        <f>Q15*5%</f>
        <v>63.13333333333334</v>
      </c>
      <c r="S15" s="13">
        <f t="shared" si="1"/>
        <v>1325.8000000000002</v>
      </c>
      <c r="T15" s="13">
        <f t="shared" si="2"/>
        <v>4392.2333333333327</v>
      </c>
    </row>
    <row r="16" spans="1:20" x14ac:dyDescent="0.4">
      <c r="A16" s="31">
        <v>8</v>
      </c>
      <c r="B16" s="27" t="s">
        <v>38</v>
      </c>
      <c r="C16" s="28">
        <v>26</v>
      </c>
      <c r="D16" s="12">
        <v>328.78181818181815</v>
      </c>
      <c r="E16" s="29">
        <v>0.83</v>
      </c>
      <c r="F16" s="13">
        <v>8548.3272727272724</v>
      </c>
      <c r="G16" s="13">
        <v>0</v>
      </c>
      <c r="H16" s="13">
        <v>408.5</v>
      </c>
      <c r="I16" s="13">
        <v>233.1</v>
      </c>
      <c r="J16" s="13"/>
      <c r="K16" s="13"/>
      <c r="L16" s="13"/>
      <c r="M16" s="13"/>
      <c r="N16" s="30"/>
      <c r="O16" s="13">
        <v>0</v>
      </c>
      <c r="P16" s="16">
        <v>0.2</v>
      </c>
      <c r="Q16" s="13">
        <f t="shared" si="0"/>
        <v>1709.6654545454546</v>
      </c>
      <c r="R16" s="13">
        <f>Q16*5%</f>
        <v>85.483272727272734</v>
      </c>
      <c r="S16" s="13">
        <f t="shared" si="1"/>
        <v>1795.1487272727275</v>
      </c>
      <c r="T16" s="13">
        <f t="shared" si="2"/>
        <v>6111.5785454545448</v>
      </c>
    </row>
    <row r="17" spans="1:21" x14ac:dyDescent="0.4">
      <c r="A17" s="31">
        <v>9</v>
      </c>
      <c r="B17" s="27" t="s">
        <v>37</v>
      </c>
      <c r="C17" s="28">
        <v>31</v>
      </c>
      <c r="D17" s="12">
        <v>237.30709677419352</v>
      </c>
      <c r="E17" s="29">
        <v>1</v>
      </c>
      <c r="F17" s="13">
        <v>7356.5199999999995</v>
      </c>
      <c r="G17" s="13">
        <v>0</v>
      </c>
      <c r="H17" s="13">
        <v>408.45</v>
      </c>
      <c r="I17" s="13">
        <v>255.15</v>
      </c>
      <c r="J17" s="13"/>
      <c r="K17" s="13"/>
      <c r="L17" s="13"/>
      <c r="M17" s="13"/>
      <c r="N17" s="30"/>
      <c r="O17" s="13">
        <v>0</v>
      </c>
      <c r="P17" s="16">
        <v>0.2</v>
      </c>
      <c r="Q17" s="13">
        <f t="shared" si="0"/>
        <v>1471.3040000000001</v>
      </c>
      <c r="R17" s="13">
        <f>Q17*5%</f>
        <v>73.565200000000004</v>
      </c>
      <c r="S17" s="13">
        <f t="shared" si="1"/>
        <v>1544.8692000000001</v>
      </c>
      <c r="T17" s="13">
        <f t="shared" si="2"/>
        <v>5148.0508</v>
      </c>
    </row>
    <row r="18" spans="1:21" ht="15" thickBot="1" x14ac:dyDescent="0.45">
      <c r="A18" s="36"/>
      <c r="B18" s="32"/>
      <c r="C18" s="33"/>
      <c r="D18" s="18"/>
      <c r="E18" s="34"/>
      <c r="F18" s="19"/>
      <c r="G18" s="19"/>
      <c r="H18" s="19"/>
      <c r="I18" s="19"/>
      <c r="J18" s="19"/>
      <c r="K18" s="19"/>
      <c r="L18" s="19"/>
      <c r="M18" s="19"/>
      <c r="N18" s="20"/>
      <c r="O18" s="19">
        <v>0</v>
      </c>
      <c r="P18" s="21">
        <v>0.2</v>
      </c>
      <c r="Q18" s="19">
        <f t="shared" ref="Q18" si="5">F18*P18</f>
        <v>0</v>
      </c>
      <c r="R18" s="19">
        <f t="shared" si="3"/>
        <v>0</v>
      </c>
      <c r="S18" s="19">
        <f t="shared" ref="S18" si="6">O18+Q18+R18</f>
        <v>0</v>
      </c>
      <c r="T18" s="19">
        <f t="shared" ref="T18" si="7">F18-G18-H18-I18-J18-L18-K18-M18-N18-S18</f>
        <v>0</v>
      </c>
    </row>
    <row r="19" spans="1:21" ht="15" thickBot="1" x14ac:dyDescent="0.45">
      <c r="A19" s="50" t="s">
        <v>21</v>
      </c>
      <c r="B19" s="51"/>
      <c r="C19" s="25">
        <f>SUM(C9:C18)</f>
        <v>231</v>
      </c>
      <c r="D19" s="25">
        <f>F19/C19</f>
        <v>209.60251502258595</v>
      </c>
      <c r="E19" s="26"/>
      <c r="F19" s="25">
        <f>SUM(F9:F18)</f>
        <v>48418.180970217356</v>
      </c>
      <c r="G19" s="25">
        <f t="shared" ref="G19:T19" si="8">SUM(G9:G18)</f>
        <v>1209.06</v>
      </c>
      <c r="H19" s="25">
        <f t="shared" si="8"/>
        <v>2824.95</v>
      </c>
      <c r="I19" s="25">
        <f t="shared" si="8"/>
        <v>3698.5</v>
      </c>
      <c r="J19" s="25">
        <f t="shared" si="8"/>
        <v>0</v>
      </c>
      <c r="K19" s="25">
        <f t="shared" si="8"/>
        <v>0</v>
      </c>
      <c r="L19" s="25">
        <f t="shared" si="8"/>
        <v>0</v>
      </c>
      <c r="M19" s="25">
        <f t="shared" si="8"/>
        <v>370</v>
      </c>
      <c r="N19" s="25">
        <f t="shared" si="8"/>
        <v>300</v>
      </c>
      <c r="O19" s="25">
        <f t="shared" si="8"/>
        <v>0</v>
      </c>
      <c r="P19" s="25"/>
      <c r="Q19" s="25">
        <f t="shared" si="8"/>
        <v>9683.6361940434726</v>
      </c>
      <c r="R19" s="25">
        <f t="shared" si="8"/>
        <v>484.18180970217361</v>
      </c>
      <c r="S19" s="25">
        <f t="shared" si="8"/>
        <v>10167.818003745644</v>
      </c>
      <c r="T19" s="25">
        <f t="shared" si="8"/>
        <v>29847.852966471713</v>
      </c>
      <c r="U19" s="14"/>
    </row>
    <row r="20" spans="1:21" x14ac:dyDescent="0.4">
      <c r="A20" s="3"/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1" x14ac:dyDescent="0.4">
      <c r="A21" s="3"/>
      <c r="B21" s="10"/>
      <c r="C21" s="3"/>
      <c r="D21" s="4"/>
      <c r="E21" s="5"/>
      <c r="F21" s="3"/>
      <c r="G21" s="3"/>
      <c r="H21" s="3"/>
      <c r="I21" s="3"/>
      <c r="J21" s="3"/>
      <c r="K21" s="8"/>
      <c r="L21" s="8"/>
      <c r="M21" s="8"/>
      <c r="N21" s="8"/>
      <c r="O21" s="59"/>
      <c r="P21" s="59"/>
      <c r="Q21" s="59"/>
      <c r="R21" s="11"/>
      <c r="S21" s="17"/>
      <c r="T21" s="17"/>
    </row>
    <row r="22" spans="1:21" x14ac:dyDescent="0.4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">
      <c r="A23" s="3"/>
      <c r="B23" s="5"/>
      <c r="C23" s="10"/>
      <c r="D23" s="3"/>
      <c r="E23" s="3"/>
      <c r="F23" s="3"/>
      <c r="G23" s="3"/>
      <c r="H23" s="3"/>
      <c r="I23" s="3"/>
      <c r="J23" s="3"/>
      <c r="K23" s="3"/>
      <c r="L23" s="8"/>
      <c r="M23" s="8"/>
      <c r="N23" s="8"/>
      <c r="O23" s="8"/>
      <c r="P23" s="3"/>
      <c r="Q23" s="3"/>
      <c r="R23" s="3"/>
      <c r="S23" s="3"/>
      <c r="T23" s="3"/>
    </row>
    <row r="24" spans="1:21" x14ac:dyDescent="0.4">
      <c r="A24" s="3"/>
      <c r="G24" s="3"/>
      <c r="H24" s="3"/>
      <c r="I24" s="3"/>
      <c r="J24" s="3"/>
      <c r="K24" s="3"/>
      <c r="L24" s="8"/>
      <c r="M24" s="22" t="s">
        <v>25</v>
      </c>
      <c r="N24" s="8"/>
      <c r="O24" s="8"/>
      <c r="P24" s="35"/>
      <c r="Q24" s="35"/>
      <c r="R24" s="35"/>
      <c r="S24" s="35"/>
      <c r="T24" s="3"/>
    </row>
    <row r="26" spans="1:21" x14ac:dyDescent="0.4">
      <c r="U26" s="15"/>
    </row>
    <row r="27" spans="1:21" x14ac:dyDescent="0.4">
      <c r="M27" s="22" t="s">
        <v>24</v>
      </c>
      <c r="P27" s="23"/>
      <c r="Q27" s="23"/>
      <c r="R27" s="23"/>
      <c r="S27" s="23"/>
      <c r="U27" s="15"/>
    </row>
    <row r="28" spans="1:21" x14ac:dyDescent="0.4">
      <c r="U28" s="15"/>
    </row>
    <row r="29" spans="1:21" x14ac:dyDescent="0.4">
      <c r="U29" s="15"/>
    </row>
  </sheetData>
  <mergeCells count="12">
    <mergeCell ref="O21:Q21"/>
    <mergeCell ref="A7:A8"/>
    <mergeCell ref="B7:B8"/>
    <mergeCell ref="C7:C8"/>
    <mergeCell ref="D7:D8"/>
    <mergeCell ref="E7:E8"/>
    <mergeCell ref="F7:F8"/>
    <mergeCell ref="G7:M7"/>
    <mergeCell ref="N7:N8"/>
    <mergeCell ref="O7:S7"/>
    <mergeCell ref="T7:T8"/>
    <mergeCell ref="A19:B19"/>
  </mergeCells>
  <pageMargins left="0.25" right="0.25" top="0.75" bottom="0.75" header="0.3" footer="0.3"/>
  <pageSetup paperSize="9" scale="4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tabSelected="1" view="pageBreakPreview" topLeftCell="A6" zoomScale="94" zoomScaleNormal="70" workbookViewId="0"/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5.07421875" style="9" customWidth="1" outlineLevel="1"/>
    <col min="20" max="20" width="15.07421875" style="9" customWidth="1"/>
    <col min="21" max="16384" width="9.07421875" style="9"/>
  </cols>
  <sheetData>
    <row r="1" spans="1:20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5" customHeight="1" x14ac:dyDescent="0.4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5" x14ac:dyDescent="0.4">
      <c r="A4" s="1"/>
      <c r="B4" s="37" t="s">
        <v>27</v>
      </c>
      <c r="C4" s="40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5" x14ac:dyDescent="0.4">
      <c r="A5" s="3"/>
      <c r="B5" s="37" t="s">
        <v>31</v>
      </c>
      <c r="C5" s="37" t="s">
        <v>46</v>
      </c>
      <c r="D5" s="37"/>
      <c r="E5" s="37"/>
      <c r="F5" s="37"/>
      <c r="I5" s="1"/>
      <c r="J5" s="1"/>
      <c r="K5" s="38"/>
      <c r="L5" s="38"/>
      <c r="P5" s="3"/>
      <c r="Q5" s="3"/>
      <c r="R5" s="3"/>
      <c r="S5" s="3"/>
      <c r="T5" s="3"/>
    </row>
    <row r="6" spans="1:20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4">
      <c r="A7" s="60" t="s">
        <v>1</v>
      </c>
      <c r="B7" s="62" t="s">
        <v>23</v>
      </c>
      <c r="C7" s="55" t="s">
        <v>2</v>
      </c>
      <c r="D7" s="64" t="s">
        <v>3</v>
      </c>
      <c r="E7" s="55" t="s">
        <v>4</v>
      </c>
      <c r="F7" s="62" t="s">
        <v>5</v>
      </c>
      <c r="G7" s="52" t="s">
        <v>6</v>
      </c>
      <c r="H7" s="53"/>
      <c r="I7" s="53"/>
      <c r="J7" s="53"/>
      <c r="K7" s="53"/>
      <c r="L7" s="53"/>
      <c r="M7" s="54"/>
      <c r="N7" s="55" t="s">
        <v>7</v>
      </c>
      <c r="O7" s="52" t="s">
        <v>8</v>
      </c>
      <c r="P7" s="53"/>
      <c r="Q7" s="53"/>
      <c r="R7" s="53"/>
      <c r="S7" s="54"/>
      <c r="T7" s="57" t="s">
        <v>9</v>
      </c>
    </row>
    <row r="8" spans="1:20" ht="58.3" x14ac:dyDescent="0.4">
      <c r="A8" s="61"/>
      <c r="B8" s="63"/>
      <c r="C8" s="56"/>
      <c r="D8" s="65"/>
      <c r="E8" s="56"/>
      <c r="F8" s="63"/>
      <c r="G8" s="24" t="s">
        <v>10</v>
      </c>
      <c r="H8" s="24" t="s">
        <v>11</v>
      </c>
      <c r="I8" s="24" t="s">
        <v>12</v>
      </c>
      <c r="J8" s="24" t="s">
        <v>13</v>
      </c>
      <c r="K8" s="24" t="s">
        <v>26</v>
      </c>
      <c r="L8" s="24" t="s">
        <v>14</v>
      </c>
      <c r="M8" s="24" t="s">
        <v>15</v>
      </c>
      <c r="N8" s="56"/>
      <c r="O8" s="24" t="s">
        <v>16</v>
      </c>
      <c r="P8" s="24" t="s">
        <v>17</v>
      </c>
      <c r="Q8" s="24" t="s">
        <v>18</v>
      </c>
      <c r="R8" s="24" t="s">
        <v>19</v>
      </c>
      <c r="S8" s="24" t="s">
        <v>20</v>
      </c>
      <c r="T8" s="58"/>
    </row>
    <row r="9" spans="1:20" x14ac:dyDescent="0.4">
      <c r="A9" s="31">
        <v>1</v>
      </c>
      <c r="B9" s="27" t="s">
        <v>44</v>
      </c>
      <c r="C9" s="28">
        <v>18</v>
      </c>
      <c r="D9" s="12">
        <v>133.63636363636363</v>
      </c>
      <c r="E9" s="29">
        <v>0.6</v>
      </c>
      <c r="F9" s="13">
        <v>2405.4545454545455</v>
      </c>
      <c r="G9" s="13">
        <v>415.39</v>
      </c>
      <c r="H9" s="13">
        <v>150</v>
      </c>
      <c r="I9" s="13">
        <v>141.75</v>
      </c>
      <c r="J9" s="13"/>
      <c r="K9" s="13"/>
      <c r="L9" s="13"/>
      <c r="M9" s="13"/>
      <c r="N9" s="30"/>
      <c r="O9" s="13">
        <v>0</v>
      </c>
      <c r="P9" s="16">
        <v>0.2</v>
      </c>
      <c r="Q9" s="13">
        <f t="shared" ref="Q9:Q16" si="0">F9*P9</f>
        <v>481.09090909090912</v>
      </c>
      <c r="R9" s="13">
        <f>Q9*5%</f>
        <v>24.054545454545458</v>
      </c>
      <c r="S9" s="13">
        <f t="shared" ref="S9:S16" si="1">O9+Q9+R9</f>
        <v>505.14545454545458</v>
      </c>
      <c r="T9" s="13">
        <f t="shared" ref="T9:T16" si="2">F9-G9-H9-I9-J9-L9-K9-M9-N9-S9</f>
        <v>1193.169090909091</v>
      </c>
    </row>
    <row r="10" spans="1:20" x14ac:dyDescent="0.4">
      <c r="A10" s="31">
        <v>2</v>
      </c>
      <c r="B10" s="27" t="s">
        <v>53</v>
      </c>
      <c r="C10" s="28">
        <v>31</v>
      </c>
      <c r="D10" s="12">
        <v>120.08803897452351</v>
      </c>
      <c r="E10" s="29">
        <v>1</v>
      </c>
      <c r="F10" s="13">
        <v>3722.729208210229</v>
      </c>
      <c r="G10" s="13">
        <v>10</v>
      </c>
      <c r="H10" s="13">
        <v>408.5</v>
      </c>
      <c r="I10" s="13">
        <v>228</v>
      </c>
      <c r="J10" s="13"/>
      <c r="K10" s="13"/>
      <c r="L10" s="13"/>
      <c r="M10" s="13"/>
      <c r="N10" s="30"/>
      <c r="O10" s="13">
        <v>0</v>
      </c>
      <c r="P10" s="16">
        <v>0.2</v>
      </c>
      <c r="Q10" s="13">
        <f t="shared" si="0"/>
        <v>744.54584164204584</v>
      </c>
      <c r="R10" s="13">
        <f t="shared" ref="R10:R17" si="3">Q10*5%</f>
        <v>37.227292082102295</v>
      </c>
      <c r="S10" s="13">
        <f t="shared" si="1"/>
        <v>781.77313372414812</v>
      </c>
      <c r="T10" s="13">
        <f t="shared" si="2"/>
        <v>2294.456074486081</v>
      </c>
    </row>
    <row r="11" spans="1:20" x14ac:dyDescent="0.4">
      <c r="A11" s="31">
        <v>3</v>
      </c>
      <c r="B11" s="27" t="s">
        <v>42</v>
      </c>
      <c r="C11" s="28">
        <v>31</v>
      </c>
      <c r="D11" s="12">
        <v>134.19354838709677</v>
      </c>
      <c r="E11" s="29">
        <v>1</v>
      </c>
      <c r="F11" s="13">
        <v>4160</v>
      </c>
      <c r="G11" s="13">
        <v>291.25</v>
      </c>
      <c r="H11" s="13">
        <v>408.45</v>
      </c>
      <c r="I11" s="13">
        <v>233.9</v>
      </c>
      <c r="J11" s="13">
        <v>0</v>
      </c>
      <c r="K11" s="13"/>
      <c r="L11" s="13">
        <v>82.63</v>
      </c>
      <c r="M11" s="13"/>
      <c r="N11" s="30"/>
      <c r="O11" s="13">
        <v>0</v>
      </c>
      <c r="P11" s="16">
        <v>0.2</v>
      </c>
      <c r="Q11" s="13">
        <f t="shared" si="0"/>
        <v>832</v>
      </c>
      <c r="R11" s="13">
        <f t="shared" si="3"/>
        <v>41.6</v>
      </c>
      <c r="S11" s="13">
        <f t="shared" si="1"/>
        <v>873.6</v>
      </c>
      <c r="T11" s="13">
        <f t="shared" si="2"/>
        <v>2270.17</v>
      </c>
    </row>
    <row r="12" spans="1:20" x14ac:dyDescent="0.4">
      <c r="A12" s="31">
        <v>4</v>
      </c>
      <c r="B12" s="27" t="s">
        <v>41</v>
      </c>
      <c r="C12" s="28">
        <v>30</v>
      </c>
      <c r="D12" s="12">
        <v>129.09090909090909</v>
      </c>
      <c r="E12" s="29">
        <v>1</v>
      </c>
      <c r="F12" s="13">
        <v>3872.7272727272725</v>
      </c>
      <c r="G12" s="13">
        <v>258.45999999999998</v>
      </c>
      <c r="H12" s="13">
        <v>408.5</v>
      </c>
      <c r="I12" s="13">
        <v>272.89999999999998</v>
      </c>
      <c r="J12" s="13"/>
      <c r="K12" s="13"/>
      <c r="L12" s="13"/>
      <c r="M12" s="13"/>
      <c r="N12" s="30"/>
      <c r="O12" s="13">
        <v>0</v>
      </c>
      <c r="P12" s="16">
        <v>0.2</v>
      </c>
      <c r="Q12" s="13">
        <f t="shared" si="0"/>
        <v>774.5454545454545</v>
      </c>
      <c r="R12" s="13">
        <f>Q12*5%</f>
        <v>38.727272727272727</v>
      </c>
      <c r="S12" s="13">
        <f t="shared" si="1"/>
        <v>813.27272727272725</v>
      </c>
      <c r="T12" s="13">
        <f t="shared" si="2"/>
        <v>2119.5945454545454</v>
      </c>
    </row>
    <row r="13" spans="1:20" x14ac:dyDescent="0.4">
      <c r="A13" s="31">
        <v>5</v>
      </c>
      <c r="B13" s="27" t="s">
        <v>32</v>
      </c>
      <c r="C13" s="28">
        <v>31</v>
      </c>
      <c r="D13" s="12">
        <v>129.67741935483872</v>
      </c>
      <c r="E13" s="29">
        <v>1</v>
      </c>
      <c r="F13" s="13">
        <v>4020</v>
      </c>
      <c r="G13" s="13">
        <v>138.91999999999999</v>
      </c>
      <c r="H13" s="13">
        <v>0</v>
      </c>
      <c r="I13" s="13">
        <v>354.8</v>
      </c>
      <c r="J13" s="13"/>
      <c r="K13" s="13"/>
      <c r="L13" s="13"/>
      <c r="M13" s="13"/>
      <c r="N13" s="30"/>
      <c r="O13" s="13">
        <v>0</v>
      </c>
      <c r="P13" s="16">
        <v>0.2</v>
      </c>
      <c r="Q13" s="13">
        <f t="shared" si="0"/>
        <v>804</v>
      </c>
      <c r="R13" s="13">
        <f>Q13*5%</f>
        <v>40.200000000000003</v>
      </c>
      <c r="S13" s="13">
        <f t="shared" si="1"/>
        <v>844.2</v>
      </c>
      <c r="T13" s="13">
        <f t="shared" si="2"/>
        <v>2682.08</v>
      </c>
    </row>
    <row r="14" spans="1:20" x14ac:dyDescent="0.4">
      <c r="A14" s="31">
        <v>6</v>
      </c>
      <c r="B14" s="27" t="s">
        <v>33</v>
      </c>
      <c r="C14" s="28">
        <v>24</v>
      </c>
      <c r="D14" s="12">
        <v>225.55555555555557</v>
      </c>
      <c r="E14" s="29">
        <v>0.8</v>
      </c>
      <c r="F14" s="13">
        <v>5413.3333333333339</v>
      </c>
      <c r="G14" s="13">
        <v>113.98</v>
      </c>
      <c r="H14" s="13">
        <v>408.5</v>
      </c>
      <c r="I14" s="13">
        <v>301.25</v>
      </c>
      <c r="J14" s="13">
        <v>90.25</v>
      </c>
      <c r="K14" s="13"/>
      <c r="L14" s="13"/>
      <c r="M14" s="13"/>
      <c r="N14" s="30"/>
      <c r="O14" s="13">
        <v>0</v>
      </c>
      <c r="P14" s="16">
        <v>0.2</v>
      </c>
      <c r="Q14" s="13">
        <f t="shared" si="0"/>
        <v>1082.6666666666667</v>
      </c>
      <c r="R14" s="13">
        <f>Q14*5%</f>
        <v>54.13333333333334</v>
      </c>
      <c r="S14" s="13">
        <f t="shared" si="1"/>
        <v>1136.8000000000002</v>
      </c>
      <c r="T14" s="13">
        <f t="shared" si="2"/>
        <v>3362.5533333333342</v>
      </c>
    </row>
    <row r="15" spans="1:20" x14ac:dyDescent="0.4">
      <c r="A15" s="31">
        <v>7</v>
      </c>
      <c r="B15" s="27" t="s">
        <v>38</v>
      </c>
      <c r="C15" s="28">
        <v>26</v>
      </c>
      <c r="D15" s="12">
        <v>183.33321678321678</v>
      </c>
      <c r="E15" s="29">
        <v>0.83</v>
      </c>
      <c r="F15" s="13">
        <v>4766.6636363636362</v>
      </c>
      <c r="G15" s="13">
        <v>197.92</v>
      </c>
      <c r="H15" s="13">
        <v>408.4</v>
      </c>
      <c r="I15" s="13">
        <v>291.8</v>
      </c>
      <c r="J15" s="13"/>
      <c r="K15" s="13"/>
      <c r="L15" s="13"/>
      <c r="M15" s="13"/>
      <c r="N15" s="30"/>
      <c r="O15" s="13">
        <v>0</v>
      </c>
      <c r="P15" s="16">
        <v>0.2</v>
      </c>
      <c r="Q15" s="13">
        <f t="shared" si="0"/>
        <v>953.33272727272731</v>
      </c>
      <c r="R15" s="13">
        <f>Q15*5%</f>
        <v>47.666636363636371</v>
      </c>
      <c r="S15" s="13">
        <f t="shared" si="1"/>
        <v>1000.9993636363637</v>
      </c>
      <c r="T15" s="13">
        <f t="shared" si="2"/>
        <v>2867.5442727272725</v>
      </c>
    </row>
    <row r="16" spans="1:20" x14ac:dyDescent="0.4">
      <c r="A16" s="31">
        <v>8</v>
      </c>
      <c r="B16" s="27" t="s">
        <v>37</v>
      </c>
      <c r="C16" s="28">
        <v>17</v>
      </c>
      <c r="D16" s="12">
        <v>143.33294117647057</v>
      </c>
      <c r="E16" s="29">
        <v>0.54838709677419351</v>
      </c>
      <c r="F16" s="13">
        <v>2436.66</v>
      </c>
      <c r="G16" s="13">
        <v>72.37</v>
      </c>
      <c r="H16" s="13">
        <v>408.5</v>
      </c>
      <c r="I16" s="13">
        <v>204.75</v>
      </c>
      <c r="J16" s="13"/>
      <c r="K16" s="13"/>
      <c r="L16" s="13"/>
      <c r="M16" s="13"/>
      <c r="N16" s="30"/>
      <c r="O16" s="13">
        <v>0</v>
      </c>
      <c r="P16" s="16">
        <v>0.2</v>
      </c>
      <c r="Q16" s="13">
        <f t="shared" si="0"/>
        <v>487.33199999999999</v>
      </c>
      <c r="R16" s="13">
        <f>Q16*5%</f>
        <v>24.366600000000002</v>
      </c>
      <c r="S16" s="13">
        <f t="shared" si="1"/>
        <v>511.6986</v>
      </c>
      <c r="T16" s="13">
        <f t="shared" si="2"/>
        <v>1239.3414</v>
      </c>
    </row>
    <row r="17" spans="1:21" ht="15" thickBot="1" x14ac:dyDescent="0.45">
      <c r="A17" s="36"/>
      <c r="B17" s="32"/>
      <c r="C17" s="33"/>
      <c r="D17" s="18"/>
      <c r="E17" s="34"/>
      <c r="F17" s="19"/>
      <c r="G17" s="19"/>
      <c r="H17" s="19"/>
      <c r="I17" s="19"/>
      <c r="J17" s="19"/>
      <c r="K17" s="19"/>
      <c r="L17" s="19"/>
      <c r="M17" s="19"/>
      <c r="N17" s="20"/>
      <c r="O17" s="19">
        <v>0</v>
      </c>
      <c r="P17" s="21">
        <v>0.2</v>
      </c>
      <c r="Q17" s="19">
        <f t="shared" ref="Q17" si="4">F17*P17</f>
        <v>0</v>
      </c>
      <c r="R17" s="19">
        <f t="shared" si="3"/>
        <v>0</v>
      </c>
      <c r="S17" s="19">
        <f t="shared" ref="S17" si="5">O17+Q17+R17</f>
        <v>0</v>
      </c>
      <c r="T17" s="19">
        <f t="shared" ref="T17" si="6">F17-G17-H17-I17-J17-L17-K17-M17-N17-S17</f>
        <v>0</v>
      </c>
    </row>
    <row r="18" spans="1:21" ht="15" thickBot="1" x14ac:dyDescent="0.45">
      <c r="A18" s="50" t="s">
        <v>21</v>
      </c>
      <c r="B18" s="51"/>
      <c r="C18" s="25">
        <f>SUM(C9:C17)</f>
        <v>208</v>
      </c>
      <c r="D18" s="25">
        <f>F18/C18</f>
        <v>148.06523075042796</v>
      </c>
      <c r="E18" s="26"/>
      <c r="F18" s="25">
        <f>SUM(F9:F17)</f>
        <v>30797.567996089016</v>
      </c>
      <c r="G18" s="25">
        <f t="shared" ref="G18:T18" si="7">SUM(G9:G17)</f>
        <v>1498.29</v>
      </c>
      <c r="H18" s="25">
        <f t="shared" si="7"/>
        <v>2600.85</v>
      </c>
      <c r="I18" s="25">
        <f t="shared" si="7"/>
        <v>2029.1499999999999</v>
      </c>
      <c r="J18" s="25">
        <f t="shared" si="7"/>
        <v>90.25</v>
      </c>
      <c r="K18" s="25">
        <f t="shared" si="7"/>
        <v>0</v>
      </c>
      <c r="L18" s="25">
        <f t="shared" si="7"/>
        <v>82.63</v>
      </c>
      <c r="M18" s="25">
        <f t="shared" si="7"/>
        <v>0</v>
      </c>
      <c r="N18" s="25">
        <f t="shared" si="7"/>
        <v>0</v>
      </c>
      <c r="O18" s="25">
        <f t="shared" si="7"/>
        <v>0</v>
      </c>
      <c r="P18" s="25">
        <f t="shared" si="7"/>
        <v>1.7999999999999998</v>
      </c>
      <c r="Q18" s="25">
        <f t="shared" si="7"/>
        <v>6159.5135992178039</v>
      </c>
      <c r="R18" s="25">
        <f t="shared" si="7"/>
        <v>307.9756799608902</v>
      </c>
      <c r="S18" s="25">
        <f t="shared" si="7"/>
        <v>6467.4892791786933</v>
      </c>
      <c r="T18" s="25">
        <f t="shared" si="7"/>
        <v>18028.908716910322</v>
      </c>
      <c r="U18" s="14"/>
    </row>
    <row r="19" spans="1:21" x14ac:dyDescent="0.4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4">
      <c r="A20" s="3"/>
      <c r="B20" s="10"/>
      <c r="C20" s="3"/>
      <c r="D20" s="4"/>
      <c r="E20" s="5"/>
      <c r="F20" s="3"/>
      <c r="G20" s="3"/>
      <c r="H20" s="3"/>
      <c r="I20" s="3"/>
      <c r="J20" s="3"/>
      <c r="K20" s="8"/>
      <c r="L20" s="8"/>
      <c r="M20" s="8"/>
      <c r="N20" s="8"/>
      <c r="O20" s="59"/>
      <c r="P20" s="59"/>
      <c r="Q20" s="59"/>
      <c r="R20" s="11"/>
      <c r="S20" s="17"/>
      <c r="T20" s="17"/>
    </row>
    <row r="21" spans="1:21" x14ac:dyDescent="0.4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">
      <c r="A23" s="3"/>
      <c r="G23" s="3"/>
      <c r="H23" s="3"/>
      <c r="I23" s="3"/>
      <c r="J23" s="3"/>
      <c r="K23" s="3"/>
      <c r="L23" s="8"/>
      <c r="M23" s="22" t="s">
        <v>25</v>
      </c>
      <c r="N23" s="8"/>
      <c r="O23" s="8"/>
      <c r="P23" s="35"/>
      <c r="Q23" s="35"/>
      <c r="R23" s="35"/>
      <c r="S23" s="35"/>
      <c r="T23" s="3"/>
    </row>
    <row r="25" spans="1:21" x14ac:dyDescent="0.4">
      <c r="U25" s="15"/>
    </row>
    <row r="26" spans="1:21" x14ac:dyDescent="0.4">
      <c r="M26" s="22" t="s">
        <v>24</v>
      </c>
      <c r="P26" s="23"/>
      <c r="Q26" s="23"/>
      <c r="R26" s="23"/>
      <c r="S26" s="23"/>
      <c r="U26" s="15"/>
    </row>
    <row r="27" spans="1:21" x14ac:dyDescent="0.4">
      <c r="U27" s="15"/>
    </row>
    <row r="28" spans="1:21" x14ac:dyDescent="0.4">
      <c r="U28" s="15"/>
    </row>
  </sheetData>
  <mergeCells count="12">
    <mergeCell ref="T7:T8"/>
    <mergeCell ref="E7:E8"/>
    <mergeCell ref="F7:F8"/>
    <mergeCell ref="G7:M7"/>
    <mergeCell ref="O20:Q20"/>
    <mergeCell ref="N7:N8"/>
    <mergeCell ref="O7:S7"/>
    <mergeCell ref="A18:B18"/>
    <mergeCell ref="A7:A8"/>
    <mergeCell ref="B7:B8"/>
    <mergeCell ref="C7:C8"/>
    <mergeCell ref="D7:D8"/>
  </mergeCells>
  <phoneticPr fontId="11" type="noConversion"/>
  <pageMargins left="0.25" right="0.25" top="0.75" bottom="0.75" header="0.3" footer="0.3"/>
  <pageSetup paperSize="9" scale="4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D90"/>
  <sheetViews>
    <sheetView topLeftCell="A46" workbookViewId="0">
      <selection activeCell="G73" sqref="G73"/>
    </sheetView>
  </sheetViews>
  <sheetFormatPr defaultRowHeight="14.6" x14ac:dyDescent="0.4"/>
  <cols>
    <col min="2" max="2" width="16.53515625" style="39" customWidth="1"/>
    <col min="3" max="3" width="16.84375" style="39" customWidth="1"/>
    <col min="4" max="4" width="30.07421875" customWidth="1"/>
    <col min="7" max="7" width="9.3046875" bestFit="1" customWidth="1"/>
    <col min="9" max="9" width="9.3046875" bestFit="1" customWidth="1"/>
  </cols>
  <sheetData>
    <row r="5" spans="1:4" ht="23.6" thickBot="1" x14ac:dyDescent="0.65">
      <c r="A5" s="66" t="s">
        <v>40</v>
      </c>
      <c r="B5" s="66"/>
      <c r="C5" s="66"/>
      <c r="D5" s="66"/>
    </row>
    <row r="6" spans="1:4" ht="15" thickBot="1" x14ac:dyDescent="0.45">
      <c r="A6" s="67" t="s">
        <v>30</v>
      </c>
      <c r="B6" s="67"/>
      <c r="C6" s="67"/>
      <c r="D6" s="67"/>
    </row>
    <row r="9" spans="1:4" ht="29.15" x14ac:dyDescent="0.4">
      <c r="A9" s="43" t="s">
        <v>22</v>
      </c>
      <c r="B9" s="44" t="s">
        <v>28</v>
      </c>
      <c r="C9" s="44" t="s">
        <v>29</v>
      </c>
      <c r="D9" s="43" t="s">
        <v>39</v>
      </c>
    </row>
    <row r="10" spans="1:4" x14ac:dyDescent="0.4">
      <c r="A10" s="49" t="s">
        <v>45</v>
      </c>
      <c r="B10" s="44"/>
      <c r="C10" s="44"/>
      <c r="D10" s="47" t="s">
        <v>55</v>
      </c>
    </row>
    <row r="11" spans="1:4" x14ac:dyDescent="0.4">
      <c r="A11" s="43"/>
      <c r="B11" s="44"/>
      <c r="C11" s="44"/>
      <c r="D11" s="47" t="s">
        <v>57</v>
      </c>
    </row>
    <row r="12" spans="1:4" x14ac:dyDescent="0.4">
      <c r="A12" s="43"/>
      <c r="B12" s="44"/>
      <c r="C12" s="44"/>
      <c r="D12" s="47" t="s">
        <v>58</v>
      </c>
    </row>
    <row r="13" spans="1:4" x14ac:dyDescent="0.4">
      <c r="A13" s="43"/>
      <c r="B13" s="44"/>
      <c r="C13" s="44"/>
      <c r="D13" s="47" t="s">
        <v>59</v>
      </c>
    </row>
    <row r="14" spans="1:4" x14ac:dyDescent="0.4">
      <c r="A14" s="43"/>
      <c r="B14" s="39">
        <v>-2937.8772727272726</v>
      </c>
      <c r="C14" s="44"/>
      <c r="D14" s="47" t="s">
        <v>48</v>
      </c>
    </row>
    <row r="15" spans="1:4" x14ac:dyDescent="0.4">
      <c r="A15" s="43"/>
      <c r="B15" s="44"/>
      <c r="C15" s="44"/>
      <c r="D15" s="47" t="s">
        <v>56</v>
      </c>
    </row>
    <row r="16" spans="1:4" x14ac:dyDescent="0.4">
      <c r="A16" s="43"/>
      <c r="B16" s="44"/>
      <c r="C16" s="44"/>
      <c r="D16" s="47" t="s">
        <v>54</v>
      </c>
    </row>
    <row r="17" spans="1:4" x14ac:dyDescent="0.4">
      <c r="A17" s="43"/>
      <c r="B17" s="44"/>
      <c r="C17" s="44"/>
      <c r="D17" s="47" t="s">
        <v>46</v>
      </c>
    </row>
    <row r="18" spans="1:4" x14ac:dyDescent="0.4">
      <c r="A18" s="45" t="s">
        <v>44</v>
      </c>
      <c r="B18" s="46"/>
      <c r="C18" s="46"/>
      <c r="D18" s="47" t="s">
        <v>55</v>
      </c>
    </row>
    <row r="19" spans="1:4" x14ac:dyDescent="0.4">
      <c r="A19" s="47"/>
      <c r="B19" s="46"/>
      <c r="C19" s="46"/>
      <c r="D19" s="47" t="s">
        <v>57</v>
      </c>
    </row>
    <row r="20" spans="1:4" x14ac:dyDescent="0.4">
      <c r="A20" s="47"/>
      <c r="B20" s="46"/>
      <c r="C20" s="48"/>
      <c r="D20" s="47" t="s">
        <v>58</v>
      </c>
    </row>
    <row r="21" spans="1:4" x14ac:dyDescent="0.4">
      <c r="A21" s="47"/>
      <c r="B21" s="46"/>
      <c r="C21" s="48"/>
      <c r="D21" s="47" t="s">
        <v>59</v>
      </c>
    </row>
    <row r="22" spans="1:4" x14ac:dyDescent="0.4">
      <c r="A22" s="47"/>
      <c r="B22" s="39">
        <v>3373.8772727272722</v>
      </c>
      <c r="C22" s="46"/>
      <c r="D22" s="47" t="s">
        <v>48</v>
      </c>
    </row>
    <row r="23" spans="1:4" x14ac:dyDescent="0.4">
      <c r="A23" s="47"/>
      <c r="B23" s="46"/>
      <c r="C23" s="46"/>
      <c r="D23" s="47" t="s">
        <v>56</v>
      </c>
    </row>
    <row r="24" spans="1:4" x14ac:dyDescent="0.4">
      <c r="A24" s="47"/>
      <c r="B24" s="46"/>
      <c r="C24" s="48"/>
      <c r="D24" s="47" t="s">
        <v>54</v>
      </c>
    </row>
    <row r="25" spans="1:4" x14ac:dyDescent="0.4">
      <c r="A25" s="47"/>
      <c r="B25" s="46">
        <v>1193.169090909091</v>
      </c>
      <c r="C25" s="48"/>
      <c r="D25" s="47" t="s">
        <v>46</v>
      </c>
    </row>
    <row r="26" spans="1:4" x14ac:dyDescent="0.4">
      <c r="A26" s="45" t="s">
        <v>43</v>
      </c>
      <c r="B26" s="46"/>
      <c r="C26" s="48"/>
      <c r="D26" s="47" t="s">
        <v>55</v>
      </c>
    </row>
    <row r="27" spans="1:4" x14ac:dyDescent="0.4">
      <c r="A27" s="45"/>
      <c r="B27" s="46"/>
      <c r="C27" s="48"/>
      <c r="D27" s="47" t="s">
        <v>57</v>
      </c>
    </row>
    <row r="28" spans="1:4" x14ac:dyDescent="0.4">
      <c r="A28" s="45"/>
      <c r="B28" s="46"/>
      <c r="C28" s="48"/>
      <c r="D28" s="47" t="s">
        <v>58</v>
      </c>
    </row>
    <row r="29" spans="1:4" x14ac:dyDescent="0.4">
      <c r="A29" s="45"/>
      <c r="B29" s="46"/>
      <c r="C29" s="48"/>
      <c r="D29" s="47" t="s">
        <v>59</v>
      </c>
    </row>
    <row r="30" spans="1:4" x14ac:dyDescent="0.4">
      <c r="A30" s="45"/>
      <c r="B30" s="39">
        <v>2565.0658875170334</v>
      </c>
      <c r="C30" s="48"/>
      <c r="D30" s="47" t="s">
        <v>48</v>
      </c>
    </row>
    <row r="31" spans="1:4" x14ac:dyDescent="0.4">
      <c r="A31" s="45"/>
      <c r="B31" s="46"/>
      <c r="C31" s="48"/>
      <c r="D31" s="47" t="s">
        <v>56</v>
      </c>
    </row>
    <row r="32" spans="1:4" x14ac:dyDescent="0.4">
      <c r="A32" s="45"/>
      <c r="B32" s="46"/>
      <c r="C32" s="48"/>
      <c r="D32" s="47" t="s">
        <v>54</v>
      </c>
    </row>
    <row r="33" spans="1:4" x14ac:dyDescent="0.4">
      <c r="A33" s="45"/>
      <c r="B33" s="46">
        <v>2294.456074486081</v>
      </c>
      <c r="C33" s="48"/>
      <c r="D33" s="47" t="s">
        <v>46</v>
      </c>
    </row>
    <row r="34" spans="1:4" x14ac:dyDescent="0.4">
      <c r="A34" s="45" t="s">
        <v>42</v>
      </c>
      <c r="B34" s="46"/>
      <c r="C34" s="48"/>
      <c r="D34" s="47" t="s">
        <v>55</v>
      </c>
    </row>
    <row r="35" spans="1:4" x14ac:dyDescent="0.4">
      <c r="A35" s="45"/>
      <c r="B35" s="46"/>
      <c r="C35" s="48"/>
      <c r="D35" s="47" t="s">
        <v>57</v>
      </c>
    </row>
    <row r="36" spans="1:4" x14ac:dyDescent="0.4">
      <c r="A36" s="45"/>
      <c r="B36" s="46"/>
      <c r="C36" s="48"/>
      <c r="D36" s="47" t="s">
        <v>58</v>
      </c>
    </row>
    <row r="37" spans="1:4" x14ac:dyDescent="0.4">
      <c r="A37" s="45"/>
      <c r="B37" s="46"/>
      <c r="C37" s="48"/>
      <c r="D37" s="47" t="s">
        <v>59</v>
      </c>
    </row>
    <row r="38" spans="1:4" x14ac:dyDescent="0.4">
      <c r="A38" s="45"/>
      <c r="B38" s="39">
        <v>3317.674400166803</v>
      </c>
      <c r="C38" s="48"/>
      <c r="D38" s="47" t="s">
        <v>48</v>
      </c>
    </row>
    <row r="39" spans="1:4" x14ac:dyDescent="0.4">
      <c r="A39" s="45"/>
      <c r="B39" s="46"/>
      <c r="C39" s="48"/>
      <c r="D39" s="47" t="s">
        <v>56</v>
      </c>
    </row>
    <row r="40" spans="1:4" x14ac:dyDescent="0.4">
      <c r="A40" s="45"/>
      <c r="B40" s="46"/>
      <c r="C40" s="48"/>
      <c r="D40" s="47" t="s">
        <v>54</v>
      </c>
    </row>
    <row r="41" spans="1:4" x14ac:dyDescent="0.4">
      <c r="A41" s="45"/>
      <c r="B41" s="46">
        <v>2270.17</v>
      </c>
      <c r="C41" s="48"/>
      <c r="D41" s="47" t="s">
        <v>46</v>
      </c>
    </row>
    <row r="42" spans="1:4" x14ac:dyDescent="0.4">
      <c r="A42" s="45" t="s">
        <v>41</v>
      </c>
      <c r="B42" s="46"/>
      <c r="C42" s="48"/>
      <c r="D42" s="47" t="s">
        <v>55</v>
      </c>
    </row>
    <row r="43" spans="1:4" x14ac:dyDescent="0.4">
      <c r="A43" s="45"/>
      <c r="B43" s="46"/>
      <c r="C43" s="48"/>
      <c r="D43" s="47" t="s">
        <v>57</v>
      </c>
    </row>
    <row r="44" spans="1:4" x14ac:dyDescent="0.4">
      <c r="A44" s="45"/>
      <c r="B44" s="46"/>
      <c r="C44" s="48"/>
      <c r="D44" s="47" t="s">
        <v>58</v>
      </c>
    </row>
    <row r="45" spans="1:4" x14ac:dyDescent="0.4">
      <c r="A45" s="45"/>
      <c r="B45" s="46"/>
      <c r="C45" s="48"/>
      <c r="D45" s="47" t="s">
        <v>59</v>
      </c>
    </row>
    <row r="46" spans="1:4" x14ac:dyDescent="0.4">
      <c r="A46" s="45"/>
      <c r="B46" s="39">
        <v>3313.85</v>
      </c>
      <c r="C46" s="48"/>
      <c r="D46" s="47" t="s">
        <v>48</v>
      </c>
    </row>
    <row r="47" spans="1:4" x14ac:dyDescent="0.4">
      <c r="A47" s="45"/>
      <c r="B47" s="46"/>
      <c r="C47" s="48"/>
      <c r="D47" s="47" t="s">
        <v>56</v>
      </c>
    </row>
    <row r="48" spans="1:4" x14ac:dyDescent="0.4">
      <c r="A48" s="45"/>
      <c r="B48" s="46"/>
      <c r="C48" s="48"/>
      <c r="D48" s="47" t="s">
        <v>54</v>
      </c>
    </row>
    <row r="49" spans="1:4" x14ac:dyDescent="0.4">
      <c r="A49" s="45"/>
      <c r="B49" s="46">
        <v>2119.5945454545454</v>
      </c>
      <c r="C49" s="48"/>
      <c r="D49" s="47" t="s">
        <v>46</v>
      </c>
    </row>
    <row r="50" spans="1:4" x14ac:dyDescent="0.4">
      <c r="A50" s="45" t="s">
        <v>32</v>
      </c>
      <c r="B50" s="46"/>
      <c r="C50" s="48"/>
      <c r="D50" s="47" t="s">
        <v>55</v>
      </c>
    </row>
    <row r="51" spans="1:4" x14ac:dyDescent="0.4">
      <c r="A51" s="45"/>
      <c r="B51" s="46"/>
      <c r="C51" s="48"/>
      <c r="D51" s="47" t="s">
        <v>57</v>
      </c>
    </row>
    <row r="52" spans="1:4" x14ac:dyDescent="0.4">
      <c r="A52" s="45"/>
      <c r="B52" s="46"/>
      <c r="C52" s="48"/>
      <c r="D52" s="47" t="s">
        <v>58</v>
      </c>
    </row>
    <row r="53" spans="1:4" x14ac:dyDescent="0.4">
      <c r="A53" s="45"/>
      <c r="B53" s="46"/>
      <c r="C53" s="48"/>
      <c r="D53" s="47" t="s">
        <v>59</v>
      </c>
    </row>
    <row r="54" spans="1:4" x14ac:dyDescent="0.4">
      <c r="A54" s="45"/>
      <c r="B54" s="39">
        <v>4563.3999999999996</v>
      </c>
      <c r="C54" s="48"/>
      <c r="D54" s="47" t="s">
        <v>48</v>
      </c>
    </row>
    <row r="55" spans="1:4" x14ac:dyDescent="0.4">
      <c r="A55" s="45"/>
      <c r="B55" s="46"/>
      <c r="C55" s="48"/>
      <c r="D55" s="47" t="s">
        <v>56</v>
      </c>
    </row>
    <row r="56" spans="1:4" x14ac:dyDescent="0.4">
      <c r="A56" s="45"/>
      <c r="B56" s="46"/>
      <c r="C56" s="48"/>
      <c r="D56" s="47" t="s">
        <v>54</v>
      </c>
    </row>
    <row r="57" spans="1:4" x14ac:dyDescent="0.4">
      <c r="A57" s="45"/>
      <c r="B57" s="46">
        <v>2682.08</v>
      </c>
      <c r="C57" s="48"/>
      <c r="D57" s="47" t="s">
        <v>46</v>
      </c>
    </row>
    <row r="58" spans="1:4" x14ac:dyDescent="0.4">
      <c r="A58" s="45" t="s">
        <v>33</v>
      </c>
      <c r="B58" s="46"/>
      <c r="C58" s="48"/>
      <c r="D58" s="47" t="s">
        <v>55</v>
      </c>
    </row>
    <row r="59" spans="1:4" x14ac:dyDescent="0.4">
      <c r="A59" s="45"/>
      <c r="B59" s="46"/>
      <c r="C59" s="48"/>
      <c r="D59" s="47" t="s">
        <v>57</v>
      </c>
    </row>
    <row r="60" spans="1:4" x14ac:dyDescent="0.4">
      <c r="A60" s="45"/>
      <c r="B60" s="46"/>
      <c r="C60" s="48"/>
      <c r="D60" s="47" t="s">
        <v>58</v>
      </c>
    </row>
    <row r="61" spans="1:4" x14ac:dyDescent="0.4">
      <c r="A61" s="45"/>
      <c r="B61" s="46"/>
      <c r="C61" s="48"/>
      <c r="D61" s="47" t="s">
        <v>59</v>
      </c>
    </row>
    <row r="62" spans="1:4" x14ac:dyDescent="0.4">
      <c r="A62" s="45"/>
      <c r="B62" s="39">
        <v>4392.2333333333327</v>
      </c>
      <c r="C62" s="48"/>
      <c r="D62" s="47" t="s">
        <v>48</v>
      </c>
    </row>
    <row r="63" spans="1:4" x14ac:dyDescent="0.4">
      <c r="A63" s="45"/>
      <c r="B63" s="46"/>
      <c r="C63" s="48"/>
      <c r="D63" s="47" t="s">
        <v>56</v>
      </c>
    </row>
    <row r="64" spans="1:4" x14ac:dyDescent="0.4">
      <c r="A64" s="45"/>
      <c r="B64" s="46"/>
      <c r="C64" s="48"/>
      <c r="D64" s="47" t="s">
        <v>54</v>
      </c>
    </row>
    <row r="65" spans="1:4" x14ac:dyDescent="0.4">
      <c r="B65" s="46">
        <v>3362.5533333333342</v>
      </c>
      <c r="C65" s="48"/>
      <c r="D65" s="47" t="s">
        <v>46</v>
      </c>
    </row>
    <row r="66" spans="1:4" x14ac:dyDescent="0.4">
      <c r="A66" s="45" t="s">
        <v>38</v>
      </c>
      <c r="B66" s="46"/>
      <c r="C66" s="48"/>
      <c r="D66" s="47" t="s">
        <v>55</v>
      </c>
    </row>
    <row r="67" spans="1:4" x14ac:dyDescent="0.4">
      <c r="A67" s="45"/>
      <c r="B67" s="46"/>
      <c r="C67" s="48"/>
      <c r="D67" s="47" t="s">
        <v>57</v>
      </c>
    </row>
    <row r="68" spans="1:4" x14ac:dyDescent="0.4">
      <c r="A68" s="45"/>
      <c r="B68" s="46"/>
      <c r="C68" s="48"/>
      <c r="D68" s="47" t="s">
        <v>58</v>
      </c>
    </row>
    <row r="69" spans="1:4" x14ac:dyDescent="0.4">
      <c r="A69" s="45"/>
      <c r="B69" s="46"/>
      <c r="C69" s="48"/>
      <c r="D69" s="47" t="s">
        <v>59</v>
      </c>
    </row>
    <row r="70" spans="1:4" x14ac:dyDescent="0.4">
      <c r="A70" s="45"/>
      <c r="B70" s="46">
        <v>6111.5785454545448</v>
      </c>
      <c r="C70" s="48"/>
      <c r="D70" s="47" t="s">
        <v>48</v>
      </c>
    </row>
    <row r="71" spans="1:4" x14ac:dyDescent="0.4">
      <c r="A71" s="45"/>
      <c r="B71" s="46"/>
      <c r="C71" s="48"/>
      <c r="D71" s="47" t="s">
        <v>56</v>
      </c>
    </row>
    <row r="72" spans="1:4" x14ac:dyDescent="0.4">
      <c r="A72" s="45"/>
      <c r="B72" s="46"/>
      <c r="C72" s="48"/>
      <c r="D72" s="47" t="s">
        <v>54</v>
      </c>
    </row>
    <row r="73" spans="1:4" x14ac:dyDescent="0.4">
      <c r="B73" s="46">
        <v>2867.5442727272725</v>
      </c>
      <c r="C73" s="48"/>
      <c r="D73" s="47" t="s">
        <v>46</v>
      </c>
    </row>
    <row r="74" spans="1:4" x14ac:dyDescent="0.4">
      <c r="A74" s="45" t="s">
        <v>37</v>
      </c>
      <c r="B74" s="46"/>
      <c r="C74" s="48"/>
      <c r="D74" s="47" t="s">
        <v>55</v>
      </c>
    </row>
    <row r="75" spans="1:4" x14ac:dyDescent="0.4">
      <c r="A75" s="45"/>
      <c r="B75" s="46"/>
      <c r="C75" s="48"/>
      <c r="D75" s="47" t="s">
        <v>57</v>
      </c>
    </row>
    <row r="76" spans="1:4" x14ac:dyDescent="0.4">
      <c r="A76" s="45"/>
      <c r="B76" s="46"/>
      <c r="C76" s="48"/>
      <c r="D76" s="47" t="s">
        <v>58</v>
      </c>
    </row>
    <row r="77" spans="1:4" x14ac:dyDescent="0.4">
      <c r="A77" s="45"/>
      <c r="B77" s="46"/>
      <c r="C77" s="48"/>
      <c r="D77" s="47" t="s">
        <v>59</v>
      </c>
    </row>
    <row r="78" spans="1:4" x14ac:dyDescent="0.4">
      <c r="A78" s="45"/>
      <c r="B78" s="46">
        <v>5148.0508</v>
      </c>
      <c r="C78" s="48"/>
      <c r="D78" s="47" t="s">
        <v>48</v>
      </c>
    </row>
    <row r="79" spans="1:4" x14ac:dyDescent="0.4">
      <c r="A79" s="45"/>
      <c r="B79" s="46"/>
      <c r="C79" s="48"/>
      <c r="D79" s="47" t="s">
        <v>56</v>
      </c>
    </row>
    <row r="80" spans="1:4" x14ac:dyDescent="0.4">
      <c r="A80" s="45"/>
      <c r="B80" s="46"/>
      <c r="C80" s="48"/>
      <c r="D80" s="47" t="s">
        <v>54</v>
      </c>
    </row>
    <row r="81" spans="1:4" x14ac:dyDescent="0.4">
      <c r="A81" s="45"/>
      <c r="B81" s="46">
        <v>1239.3414</v>
      </c>
      <c r="C81" s="48"/>
      <c r="D81" s="47" t="s">
        <v>46</v>
      </c>
    </row>
    <row r="82" spans="1:4" x14ac:dyDescent="0.4">
      <c r="A82" s="45"/>
      <c r="B82" s="46"/>
      <c r="C82" s="48"/>
      <c r="D82" s="47"/>
    </row>
    <row r="83" spans="1:4" x14ac:dyDescent="0.4">
      <c r="A83" s="45"/>
      <c r="B83" s="46"/>
      <c r="C83" s="48"/>
      <c r="D83" s="47"/>
    </row>
    <row r="84" spans="1:4" x14ac:dyDescent="0.4">
      <c r="A84" s="45"/>
      <c r="B84" s="46"/>
      <c r="C84" s="46"/>
      <c r="D84" s="47"/>
    </row>
    <row r="88" spans="1:4" x14ac:dyDescent="0.4">
      <c r="B88" s="41" t="s">
        <v>35</v>
      </c>
      <c r="C88" s="39">
        <f>SUM(B22:B84)</f>
        <v>50814.638956109309</v>
      </c>
    </row>
    <row r="89" spans="1:4" x14ac:dyDescent="0.4">
      <c r="B89" s="41" t="s">
        <v>34</v>
      </c>
      <c r="C89" s="39">
        <f>SUM(C22:C84)</f>
        <v>0</v>
      </c>
    </row>
    <row r="90" spans="1:4" ht="15.9" x14ac:dyDescent="0.55000000000000004">
      <c r="B90" s="41" t="s">
        <v>36</v>
      </c>
      <c r="C90" s="42">
        <f>C88-C89</f>
        <v>50814.638956109309</v>
      </c>
    </row>
  </sheetData>
  <mergeCells count="2">
    <mergeCell ref="A5:D5"/>
    <mergeCell ref="A6:D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DECP209</vt:lpstr>
      <vt:lpstr>GM5202</vt:lpstr>
      <vt:lpstr>BC1507</vt:lpstr>
      <vt:lpstr>EGM215</vt:lpstr>
      <vt:lpstr>ER1706</vt:lpstr>
      <vt:lpstr>SVT1110</vt:lpstr>
      <vt:lpstr>LV715</vt:lpstr>
      <vt:lpstr>LS1818</vt:lpstr>
      <vt:lpstr>Balance</vt:lpstr>
      <vt:lpstr>'BC1507'!Область_печати</vt:lpstr>
      <vt:lpstr>DECP209!Область_печати</vt:lpstr>
      <vt:lpstr>'EGM215'!Область_печати</vt:lpstr>
      <vt:lpstr>'ER1706'!Область_печати</vt:lpstr>
      <vt:lpstr>'GM5202'!Область_печати</vt:lpstr>
      <vt:lpstr>'LS1818'!Область_печати</vt:lpstr>
      <vt:lpstr>'LV715'!Область_печати</vt:lpstr>
      <vt:lpstr>'SVT1110'!Область_печати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Khayrulla Mirzayev</dc:creator>
  <cp:lastModifiedBy>Максим</cp:lastModifiedBy>
  <cp:lastPrinted>2023-02-14T10:49:59Z</cp:lastPrinted>
  <dcterms:created xsi:type="dcterms:W3CDTF">2020-09-15T12:24:28Z</dcterms:created>
  <dcterms:modified xsi:type="dcterms:W3CDTF">2023-03-21T21:35:23Z</dcterms:modified>
</cp:coreProperties>
</file>