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400_data_analytics/shellbase_bal/data/nc/conditional_sampling_ncdmf/datasheets/"/>
    </mc:Choice>
  </mc:AlternateContent>
  <xr:revisionPtr revIDLastSave="0" documentId="13_ncr:1_{6EA167EC-3155-D443-AECC-2C946E85469C}" xr6:coauthVersionLast="46" xr6:coauthVersionMax="46" xr10:uidLastSave="{00000000-0000-0000-0000-000000000000}"/>
  <bookViews>
    <workbookView xWindow="700" yWindow="1120" windowWidth="20940" windowHeight="13940" xr2:uid="{00000000-000D-0000-FFFF-FFFF00000000}"/>
  </bookViews>
  <sheets>
    <sheet name="COND FC" sheetId="1" r:id="rId1"/>
  </sheets>
  <definedNames>
    <definedName name="_Dist_Bin" hidden="1">'COND FC'!$I$38:$I$39</definedName>
    <definedName name="_Dist_Values" hidden="1">'COND FC'!$G$4:$G$32</definedName>
    <definedName name="_Key1" hidden="1">'COND FC'!$B$1715</definedName>
    <definedName name="_Key2" hidden="1">'COND FC'!$C$1716</definedName>
    <definedName name="_Order1" hidden="1">0</definedName>
    <definedName name="_Order2" hidden="1">255</definedName>
    <definedName name="_Sort" hidden="1">'COND FC'!$B$4:$H$1755</definedName>
    <definedName name="_xlnm.Print_Area" localSheetId="0">'COND FC'!$DH$1:$DM$18</definedName>
    <definedName name="_xlnm.Print_Titles" localSheetId="0">'COND FC'!$B:$C</definedName>
    <definedName name="Print_Titles_MI" localSheetId="0">'COND FC'!$B:$C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CJ1" i="1"/>
</calcChain>
</file>

<file path=xl/sharedStrings.xml><?xml version="1.0" encoding="utf-8"?>
<sst xmlns="http://schemas.openxmlformats.org/spreadsheetml/2006/main" count="13" uniqueCount="13">
  <si>
    <t>STATION</t>
  </si>
  <si>
    <t>NO.</t>
  </si>
  <si>
    <t>Mk.#11</t>
  </si>
  <si>
    <t>A</t>
  </si>
  <si>
    <t>Off Salter Path</t>
  </si>
  <si>
    <t>Off Pine Knoll Shores</t>
  </si>
  <si>
    <t>Off Aquarium</t>
  </si>
  <si>
    <t>2018 Sta. #</t>
  </si>
  <si>
    <t>BS9</t>
  </si>
  <si>
    <t>BS19</t>
  </si>
  <si>
    <t>BS20</t>
  </si>
  <si>
    <t>BS21</t>
  </si>
  <si>
    <t>lab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</si>
</sst>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"/>
    <numFmt numFmtId="165" formatCode="0.0"/>
    <numFmt numFmtId="166" formatCode="mm/dd/yy;@"/>
  </numFmts>
  <fonts count="3" x14ac:knownFonts="1">
    <font>
      <sz val="12"/>
      <name val="Arial"/>
      <family val="2"/>
    </font>
    <font>
      <sz val="10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165" fontId="0" fillId="0" borderId="0">
      <alignment horizontal="center"/>
    </xf>
  </cellStyleXfs>
  <cellXfs count="22">
    <xf numFmtId="165" fontId="0" fillId="0" borderId="0" xfId="0">
      <alignment horizont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>
      <alignment horizontal="center"/>
    </xf>
    <xf numFmtId="166" fontId="1" fillId="0" borderId="0" xfId="0" applyNumberFormat="1" applyFont="1" applyAlignment="1" applyProtection="1">
      <alignment horizontal="center"/>
    </xf>
    <xf numFmtId="166" fontId="1" fillId="0" borderId="1" xfId="0" applyNumberFormat="1" applyFont="1" applyBorder="1" applyProtection="1">
      <alignment horizontal="center"/>
    </xf>
    <xf numFmtId="166" fontId="1" fillId="0" borderId="2" xfId="0" applyNumberFormat="1" applyFont="1" applyBorder="1" applyProtection="1">
      <alignment horizontal="center"/>
    </xf>
    <xf numFmtId="166" fontId="1" fillId="0" borderId="0" xfId="0" applyNumberFormat="1" applyFont="1" applyBorder="1" applyProtection="1">
      <alignment horizontal="center"/>
    </xf>
    <xf numFmtId="166" fontId="2" fillId="0" borderId="0" xfId="0" applyNumberFormat="1" applyFo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NumberFormat="1" applyFont="1" applyAlignment="1" applyProtection="1">
      <alignment horizontal="right"/>
    </xf>
    <xf numFmtId="165" fontId="1" fillId="0" borderId="0" xfId="0" applyFont="1" applyAlignment="1" applyProtection="1">
      <alignment horizontal="center"/>
    </xf>
    <xf numFmtId="164" fontId="1" fillId="0" borderId="0" xfId="0" applyNumberFormat="1" applyFont="1" applyAlignment="1" applyProtection="1">
      <alignment horizontal="center"/>
    </xf>
    <xf numFmtId="165" fontId="1" fillId="0" borderId="0" xfId="0" applyFont="1" applyAlignment="1">
      <alignment horizontal="center"/>
    </xf>
    <xf numFmtId="165" fontId="1" fillId="0" borderId="0" xfId="0" applyFont="1">
      <alignment horizontal="center"/>
    </xf>
    <xf numFmtId="0" fontId="1" fillId="0" borderId="0" xfId="0" applyNumberFormat="1" applyFont="1" applyAlignment="1" applyProtection="1">
      <alignment horizontal="left"/>
    </xf>
    <xf numFmtId="165" fontId="1" fillId="0" borderId="0" xfId="0" applyFont="1" applyProtection="1">
      <alignment horizontal="center"/>
    </xf>
    <xf numFmtId="14" fontId="1" fillId="0" borderId="0" xfId="0" applyNumberFormat="1" applyFont="1" applyBorder="1" applyProtection="1">
      <alignment horizontal="center"/>
    </xf>
    <xf numFmtId="165" fontId="1" fillId="0" borderId="0" xfId="0" applyNumberFormat="1" applyFont="1">
      <alignment horizontal="center"/>
    </xf>
    <xf numFmtId="165" fontId="2" fillId="0" borderId="0" xfId="0" applyFont="1">
      <alignment horizontal="center"/>
    </xf>
    <xf numFmtId="0" fontId="2" fillId="0" borderId="0" xfId="0" applyNumberFormat="1" applyFont="1" applyAlignment="1" applyProtection="1">
      <alignment horizontal="right"/>
    </xf>
    <xf numFmtId="165" fontId="2" fillId="0" borderId="0" xfId="0" applyFont="1" applyProtection="1">
      <alignment horizontal="center"/>
    </xf>
    <xf numFmtId="165" fontId="2" fillId="0" borderId="0" xfId="0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HG32"/>
  <sheetViews>
    <sheetView tabSelected="1" defaultGridColor="0" colorId="22" zoomScaleNormal="87" workbookViewId="0">
      <pane xSplit="3" topLeftCell="GV1" activePane="topRight" state="frozen"/>
      <selection pane="topRight" activeCell="GX18" sqref="GX18"/>
    </sheetView>
  </sheetViews>
  <sheetFormatPr baseColWidth="10" defaultColWidth="11.7109375" defaultRowHeight="13" x14ac:dyDescent="0.15"/>
  <cols>
    <col min="1" max="1" width="11.7109375" style="18"/>
    <col min="2" max="2" width="8.7109375" style="19" bestFit="1" customWidth="1"/>
    <col min="3" max="3" width="4.140625" style="20" bestFit="1" customWidth="1"/>
    <col min="4" max="63" width="8.28515625" style="20" bestFit="1" customWidth="1"/>
    <col min="64" max="64" width="8.28515625" style="21" bestFit="1" customWidth="1"/>
    <col min="65" max="101" width="8.28515625" style="18" bestFit="1" customWidth="1"/>
    <col min="102" max="102" width="7.85546875" style="18" bestFit="1" customWidth="1"/>
    <col min="103" max="105" width="8.28515625" style="18" bestFit="1" customWidth="1"/>
    <col min="106" max="107" width="7.85546875" style="18" bestFit="1" customWidth="1"/>
    <col min="108" max="114" width="8.28515625" style="18" bestFit="1" customWidth="1"/>
    <col min="115" max="16384" width="11.7109375" style="18"/>
  </cols>
  <sheetData>
    <row r="1" spans="1:215" s="1" customFormat="1" x14ac:dyDescent="0.15">
      <c r="A1" s="1" t="s">
        <v>7</v>
      </c>
      <c r="B1" s="2" t="s">
        <v>0</v>
      </c>
      <c r="C1" s="3" t="s">
        <v>1</v>
      </c>
      <c r="D1" s="3">
        <f>DATE(95,8,28)</f>
        <v>34939</v>
      </c>
      <c r="E1" s="3">
        <f>DATE(96,1,30)</f>
        <v>35094</v>
      </c>
      <c r="F1" s="3">
        <f>DATE(96,2,2)</f>
        <v>35097</v>
      </c>
      <c r="G1" s="3">
        <f>DATE(96,4,1)</f>
        <v>35156</v>
      </c>
      <c r="H1" s="3">
        <f>DATE(96,7,16)</f>
        <v>35262</v>
      </c>
      <c r="I1" s="3">
        <f>DATE(96,8,5)</f>
        <v>35282</v>
      </c>
      <c r="J1" s="3">
        <f>DATE(96,8,29)</f>
        <v>35306</v>
      </c>
      <c r="K1" s="3">
        <f>DATE(96,9,12)</f>
        <v>35320</v>
      </c>
      <c r="L1" s="3">
        <f>DATE(96,9,19)</f>
        <v>35327</v>
      </c>
      <c r="M1" s="3">
        <f>DATE(96,9,21)</f>
        <v>35329</v>
      </c>
      <c r="N1" s="3">
        <f>DATE(96,10,9)</f>
        <v>35347</v>
      </c>
      <c r="O1" s="3">
        <f>DATE(96,10,11)</f>
        <v>35349</v>
      </c>
      <c r="P1" s="3">
        <f>DATE(97,9,16)</f>
        <v>35689</v>
      </c>
      <c r="Q1" s="3">
        <f>DATE(97,9,30)</f>
        <v>35703</v>
      </c>
      <c r="R1" s="3">
        <f>DATE(97,12,2)</f>
        <v>35766</v>
      </c>
      <c r="S1" s="3">
        <f>DATE(97,12,4)</f>
        <v>35768</v>
      </c>
      <c r="T1" s="3">
        <f>DATE(98,1,19)</f>
        <v>35814</v>
      </c>
      <c r="U1" s="3">
        <f>DATE(98,1,21)</f>
        <v>35816</v>
      </c>
      <c r="V1" s="3">
        <f>DATE(98,1,27)</f>
        <v>35822</v>
      </c>
      <c r="W1" s="3">
        <f>DATE(98,1,29)</f>
        <v>35824</v>
      </c>
      <c r="X1" s="3">
        <f>DATE(98,2,9)</f>
        <v>35835</v>
      </c>
      <c r="Y1" s="3">
        <f>DATE(98,2,19)</f>
        <v>35845</v>
      </c>
      <c r="Z1" s="3">
        <f>DATE(98,2,22)</f>
        <v>35848</v>
      </c>
      <c r="AA1" s="3">
        <f>DATE(98,2,24)</f>
        <v>35850</v>
      </c>
      <c r="AB1" s="3">
        <f>DATE(98,2,26)</f>
        <v>35852</v>
      </c>
      <c r="AC1" s="3">
        <f>DATE(98,5,4)</f>
        <v>35919</v>
      </c>
      <c r="AD1" s="3">
        <f>DATE(98,5,6)</f>
        <v>35921</v>
      </c>
      <c r="AE1" s="3">
        <f>DATE(98,5,7)</f>
        <v>35922</v>
      </c>
      <c r="AF1" s="3">
        <f>DATE(98,5,12)</f>
        <v>35927</v>
      </c>
      <c r="AG1" s="3">
        <f>DATE(98,8,3)</f>
        <v>36010</v>
      </c>
      <c r="AH1" s="3">
        <f>DATE(98,8,5)</f>
        <v>36012</v>
      </c>
      <c r="AI1" s="3">
        <f>DATE(98,9,1)</f>
        <v>36039</v>
      </c>
      <c r="AJ1" s="3">
        <f>DATE(98,9,7)</f>
        <v>36045</v>
      </c>
      <c r="AK1" s="3">
        <f>DATE(98,9,21)</f>
        <v>36059</v>
      </c>
      <c r="AL1" s="3">
        <f>DATE(99,5,3)</f>
        <v>36283</v>
      </c>
      <c r="AM1" s="3">
        <f>DATE(99,5,5)</f>
        <v>36285</v>
      </c>
      <c r="AN1" s="3">
        <f>DATE(99,5,18)</f>
        <v>36298</v>
      </c>
      <c r="AO1" s="3">
        <f>DATE(99,6,22)</f>
        <v>36333</v>
      </c>
      <c r="AP1" s="3">
        <f>DATE(99,9,8)</f>
        <v>36411</v>
      </c>
      <c r="AQ1" s="3">
        <f>DATE(99,9,13)</f>
        <v>36416</v>
      </c>
      <c r="AR1" s="3">
        <f>DATE(99,10,19)</f>
        <v>36452</v>
      </c>
      <c r="AS1" s="3">
        <f>DATE(99,10,25)</f>
        <v>36458</v>
      </c>
      <c r="AT1" s="3">
        <f>DATE(99,11,3)</f>
        <v>36467</v>
      </c>
      <c r="AU1" s="3">
        <f>DATE(2000,4,18)</f>
        <v>36634</v>
      </c>
      <c r="AV1" s="3">
        <f>DATE(2000,4,20)</f>
        <v>36636</v>
      </c>
      <c r="AW1" s="3">
        <f>DATE(2000,6,7)</f>
        <v>36684</v>
      </c>
      <c r="AX1" s="3">
        <f>DATE(2000,6,22)</f>
        <v>36699</v>
      </c>
      <c r="AY1" s="3">
        <f>DATE(2000,7,31)</f>
        <v>36738</v>
      </c>
      <c r="AZ1" s="3">
        <f>DATE(2000,8,7)</f>
        <v>36745</v>
      </c>
      <c r="BA1" s="3">
        <f>DATE(2000,8,31)</f>
        <v>36769</v>
      </c>
      <c r="BB1" s="3">
        <f>DATE(2000,9,7)</f>
        <v>36776</v>
      </c>
      <c r="BC1" s="3">
        <f>DATE(2000,9,8)</f>
        <v>36777</v>
      </c>
      <c r="BD1" s="3">
        <f>DATE(2000,9,21)</f>
        <v>36790</v>
      </c>
      <c r="BE1" s="3">
        <f>DATE(2000,9,25)</f>
        <v>36794</v>
      </c>
      <c r="BF1" s="3">
        <f>DATE(2000,9,27)</f>
        <v>36796</v>
      </c>
      <c r="BG1" s="3">
        <f>DATE(2000,11,28)</f>
        <v>36858</v>
      </c>
      <c r="BH1" s="3">
        <f>DATE(2000,11,30)</f>
        <v>36860</v>
      </c>
      <c r="BI1" s="3">
        <f>DATE(2002,7,29)</f>
        <v>37466</v>
      </c>
      <c r="BJ1" s="3">
        <f>DATE(2002,9,3)</f>
        <v>37502</v>
      </c>
      <c r="BK1" s="3">
        <f>DATE(2002,9,4)</f>
        <v>37503</v>
      </c>
      <c r="BL1" s="3">
        <v>37685</v>
      </c>
      <c r="BM1" s="3">
        <v>37689</v>
      </c>
      <c r="BN1" s="3">
        <v>37703</v>
      </c>
      <c r="BO1" s="3">
        <v>37704</v>
      </c>
      <c r="BP1" s="3">
        <v>37725</v>
      </c>
      <c r="BQ1" s="3">
        <v>37739</v>
      </c>
      <c r="BR1" s="3">
        <v>37761</v>
      </c>
      <c r="BS1" s="3">
        <v>37763</v>
      </c>
      <c r="BT1" s="3">
        <v>37774</v>
      </c>
      <c r="BU1" s="3">
        <v>37775</v>
      </c>
      <c r="BV1" s="3">
        <v>37791</v>
      </c>
      <c r="BW1" s="3">
        <v>37794</v>
      </c>
      <c r="BX1" s="3">
        <v>37796</v>
      </c>
      <c r="BY1" s="3">
        <v>37818</v>
      </c>
      <c r="BZ1" s="3">
        <v>37845</v>
      </c>
      <c r="CA1" s="1">
        <v>37855</v>
      </c>
      <c r="CB1" s="1">
        <v>37886</v>
      </c>
      <c r="CC1" s="1">
        <v>37888</v>
      </c>
      <c r="CD1" s="1">
        <v>37906</v>
      </c>
      <c r="CE1" s="1">
        <v>37908</v>
      </c>
      <c r="CF1" s="1">
        <v>37924</v>
      </c>
      <c r="CG1" s="1">
        <v>37927</v>
      </c>
      <c r="CH1" s="1">
        <v>37946</v>
      </c>
      <c r="CI1" s="1">
        <v>37949</v>
      </c>
      <c r="CJ1" s="4">
        <f>DATE(2003,12,15)</f>
        <v>37970</v>
      </c>
      <c r="CK1" s="1">
        <v>37973</v>
      </c>
      <c r="CL1" s="1">
        <v>37982</v>
      </c>
      <c r="CM1" s="1">
        <v>38204</v>
      </c>
      <c r="CN1" s="3">
        <v>38216</v>
      </c>
      <c r="CO1" s="4">
        <v>38218</v>
      </c>
      <c r="CP1" s="2">
        <v>38479</v>
      </c>
      <c r="CQ1" s="2">
        <v>38483</v>
      </c>
      <c r="CR1" s="2">
        <v>38509</v>
      </c>
      <c r="CS1" s="1">
        <v>38550</v>
      </c>
      <c r="CT1" s="2">
        <v>38551</v>
      </c>
      <c r="CU1" s="5">
        <v>38565</v>
      </c>
      <c r="CV1" s="6">
        <v>38615</v>
      </c>
      <c r="CW1" s="1">
        <v>38616</v>
      </c>
      <c r="CX1" s="7">
        <v>38639</v>
      </c>
      <c r="CY1" s="2">
        <v>38642</v>
      </c>
      <c r="CZ1" s="6">
        <v>38651</v>
      </c>
      <c r="DA1" s="1">
        <v>38656</v>
      </c>
      <c r="DB1" s="7">
        <v>38681</v>
      </c>
      <c r="DC1" s="7">
        <v>38684</v>
      </c>
      <c r="DD1" s="1">
        <v>38897</v>
      </c>
      <c r="DE1" s="6">
        <v>38954</v>
      </c>
      <c r="DF1" s="1">
        <v>38965</v>
      </c>
      <c r="DG1" s="1">
        <v>38967</v>
      </c>
      <c r="DH1" s="1">
        <v>38971</v>
      </c>
      <c r="DI1" s="1">
        <v>39001</v>
      </c>
      <c r="DJ1" s="1">
        <v>39047</v>
      </c>
      <c r="DK1" s="1">
        <v>39048</v>
      </c>
      <c r="DL1" s="1">
        <v>39049</v>
      </c>
      <c r="DM1" s="2">
        <v>39050</v>
      </c>
      <c r="DN1" s="1">
        <v>39245</v>
      </c>
      <c r="DO1" s="1">
        <v>39336</v>
      </c>
      <c r="DP1" s="1">
        <v>39337</v>
      </c>
      <c r="DQ1" s="1">
        <v>39384</v>
      </c>
      <c r="DR1" s="1">
        <v>39433</v>
      </c>
      <c r="DS1" s="1">
        <v>39435</v>
      </c>
      <c r="DT1" s="1">
        <v>39545</v>
      </c>
      <c r="DU1" s="1">
        <v>39563</v>
      </c>
      <c r="DV1" s="1">
        <v>39567</v>
      </c>
      <c r="DW1" s="1">
        <v>39720</v>
      </c>
      <c r="DX1" s="1">
        <v>39758</v>
      </c>
      <c r="DY1" s="1">
        <v>39769</v>
      </c>
      <c r="DZ1" s="1">
        <v>40042</v>
      </c>
      <c r="EA1" s="1">
        <v>40065</v>
      </c>
      <c r="EB1" s="1">
        <v>40071</v>
      </c>
      <c r="EC1" s="1">
        <v>40079</v>
      </c>
      <c r="ED1" s="1">
        <v>40085</v>
      </c>
      <c r="EE1" s="1">
        <v>40133</v>
      </c>
      <c r="EF1" s="1">
        <v>40134</v>
      </c>
      <c r="EG1" s="1">
        <v>40135</v>
      </c>
      <c r="EH1" s="1">
        <v>40140</v>
      </c>
      <c r="EI1" s="1">
        <v>40416</v>
      </c>
      <c r="EJ1" s="1">
        <v>40435</v>
      </c>
      <c r="EK1" s="1">
        <v>40456</v>
      </c>
      <c r="EL1" s="1">
        <v>40458</v>
      </c>
      <c r="EM1" s="1">
        <v>40563</v>
      </c>
      <c r="EN1" s="1">
        <v>40785</v>
      </c>
      <c r="EO1" s="1">
        <v>40786</v>
      </c>
      <c r="EP1" s="1">
        <v>40840</v>
      </c>
      <c r="EQ1" s="1">
        <v>41061</v>
      </c>
      <c r="ER1" s="1">
        <v>41065</v>
      </c>
      <c r="ES1" s="1">
        <v>41213</v>
      </c>
      <c r="ET1" s="1">
        <v>41317</v>
      </c>
      <c r="EU1" s="1">
        <v>41319</v>
      </c>
      <c r="EV1" s="1">
        <v>41557</v>
      </c>
      <c r="EW1" s="1">
        <v>41561</v>
      </c>
      <c r="EX1" s="1">
        <v>41610</v>
      </c>
      <c r="EY1" s="1">
        <v>41708</v>
      </c>
      <c r="EZ1" s="1">
        <v>41778</v>
      </c>
      <c r="FA1" s="1">
        <v>41848</v>
      </c>
      <c r="FB1" s="1">
        <v>41858</v>
      </c>
      <c r="FC1" s="1">
        <v>41862</v>
      </c>
      <c r="FD1" s="1">
        <v>41871</v>
      </c>
      <c r="FE1" s="1">
        <v>41872</v>
      </c>
      <c r="FF1" s="1">
        <v>41876</v>
      </c>
      <c r="FG1" s="1">
        <v>41893</v>
      </c>
      <c r="FH1" s="1">
        <v>41897</v>
      </c>
      <c r="FI1" s="1">
        <v>41931</v>
      </c>
      <c r="FJ1" s="1">
        <v>42031</v>
      </c>
      <c r="FK1" s="1">
        <v>42212</v>
      </c>
      <c r="FL1" s="1">
        <v>42222</v>
      </c>
      <c r="FM1" s="1">
        <v>42289</v>
      </c>
      <c r="FN1" s="1">
        <v>42331</v>
      </c>
      <c r="FO1" s="1">
        <v>42332</v>
      </c>
      <c r="FP1" s="1">
        <v>42336</v>
      </c>
      <c r="FQ1" s="1">
        <v>42338</v>
      </c>
      <c r="FR1" s="1">
        <v>42394</v>
      </c>
      <c r="FS1" s="1">
        <v>42410</v>
      </c>
      <c r="FT1" s="1">
        <v>42411</v>
      </c>
      <c r="FU1" s="1">
        <v>42415</v>
      </c>
      <c r="FV1" s="1">
        <v>42530</v>
      </c>
      <c r="FW1" s="1">
        <v>42541</v>
      </c>
      <c r="FX1" s="1">
        <v>42619</v>
      </c>
      <c r="FY1" s="1">
        <v>42621</v>
      </c>
      <c r="FZ1" s="1">
        <v>42654</v>
      </c>
      <c r="GA1" s="1">
        <v>42656</v>
      </c>
      <c r="GB1" s="1">
        <v>42660</v>
      </c>
      <c r="GC1" s="1">
        <v>42760</v>
      </c>
      <c r="GD1" s="1">
        <v>42835</v>
      </c>
      <c r="GE1" s="1">
        <v>42983</v>
      </c>
      <c r="GF1" s="1">
        <v>43035</v>
      </c>
      <c r="GG1" s="1">
        <v>43131</v>
      </c>
      <c r="GH1" s="1">
        <v>43251</v>
      </c>
      <c r="GI1" s="1">
        <v>43279</v>
      </c>
      <c r="GJ1" s="1">
        <v>43312</v>
      </c>
      <c r="GK1" s="1">
        <v>43313</v>
      </c>
      <c r="GL1" s="1">
        <v>43388</v>
      </c>
      <c r="GM1" s="1">
        <v>43402</v>
      </c>
      <c r="GN1" s="1">
        <v>43404</v>
      </c>
      <c r="GO1" s="1">
        <v>43412</v>
      </c>
      <c r="GP1" s="1">
        <v>43423</v>
      </c>
      <c r="GQ1" s="1">
        <v>43447</v>
      </c>
      <c r="GR1" s="1">
        <v>43503</v>
      </c>
      <c r="GS1" s="1">
        <v>43697</v>
      </c>
      <c r="GT1" s="1">
        <v>43718</v>
      </c>
      <c r="GU1" s="1">
        <v>43725</v>
      </c>
      <c r="GV1" s="1">
        <v>43871</v>
      </c>
      <c r="GW1" s="1">
        <v>43977</v>
      </c>
      <c r="GX1" s="1">
        <v>44090</v>
      </c>
      <c r="GY1" s="1">
        <v>44096</v>
      </c>
      <c r="GZ1" s="1">
        <v>44154</v>
      </c>
      <c r="HA1" s="1">
        <v>44194</v>
      </c>
    </row>
    <row r="2" spans="1:215" s="8" customFormat="1" x14ac:dyDescent="0.15">
      <c r="A2" s="8" t="s">
        <v>8</v>
      </c>
      <c r="B2" s="9">
        <v>1</v>
      </c>
      <c r="C2" s="10"/>
      <c r="D2" s="11"/>
      <c r="E2" s="11"/>
      <c r="F2" s="11"/>
      <c r="G2" s="11">
        <v>2</v>
      </c>
      <c r="H2" s="11"/>
      <c r="I2" s="11"/>
      <c r="J2" s="11"/>
      <c r="K2" s="11"/>
      <c r="L2" s="11"/>
      <c r="M2" s="11"/>
      <c r="N2" s="11"/>
      <c r="O2" s="11"/>
      <c r="P2" s="11"/>
      <c r="Q2" s="11">
        <v>2</v>
      </c>
      <c r="R2" s="11">
        <v>4.5</v>
      </c>
      <c r="S2" s="11">
        <v>2</v>
      </c>
      <c r="T2" s="11">
        <v>7.8</v>
      </c>
      <c r="U2" s="11">
        <v>11</v>
      </c>
      <c r="V2" s="11">
        <v>7.8</v>
      </c>
      <c r="W2" s="11">
        <v>22</v>
      </c>
      <c r="X2" s="11">
        <v>9.3000000000000007</v>
      </c>
      <c r="Y2" s="11">
        <v>79</v>
      </c>
      <c r="Z2" s="11">
        <v>2</v>
      </c>
      <c r="AA2" s="11">
        <v>23</v>
      </c>
      <c r="AB2" s="11">
        <v>13</v>
      </c>
      <c r="AC2" s="11">
        <v>2</v>
      </c>
      <c r="AD2" s="11"/>
      <c r="AE2" s="11"/>
      <c r="AF2" s="11">
        <v>2</v>
      </c>
      <c r="AG2" s="11">
        <v>1.7</v>
      </c>
      <c r="AH2" s="11"/>
      <c r="AI2" s="11">
        <v>1.7</v>
      </c>
      <c r="AJ2" s="11">
        <v>1.7</v>
      </c>
      <c r="AK2" s="11">
        <v>2</v>
      </c>
      <c r="AL2" s="11">
        <v>2</v>
      </c>
      <c r="AM2" s="11"/>
      <c r="AN2" s="11"/>
      <c r="AO2" s="11"/>
      <c r="AP2" s="11"/>
      <c r="AQ2" s="11">
        <v>1.7</v>
      </c>
      <c r="AR2" s="11"/>
      <c r="AS2" s="11"/>
      <c r="AT2" s="11"/>
      <c r="AU2" s="11">
        <v>4.5</v>
      </c>
      <c r="AV2" s="11">
        <v>2</v>
      </c>
      <c r="AW2" s="11">
        <v>2</v>
      </c>
      <c r="AX2" s="11">
        <v>1.7</v>
      </c>
      <c r="AY2" s="11">
        <v>11</v>
      </c>
      <c r="AZ2" s="11">
        <v>1.7</v>
      </c>
      <c r="BA2" s="11">
        <v>33</v>
      </c>
      <c r="BB2" s="11"/>
      <c r="BC2" s="11">
        <v>4.5</v>
      </c>
      <c r="BD2" s="11"/>
      <c r="BE2" s="11"/>
      <c r="BF2" s="11"/>
      <c r="BG2" s="11">
        <v>33</v>
      </c>
      <c r="BH2" s="11">
        <v>4.5</v>
      </c>
      <c r="BI2" s="11">
        <v>1.7</v>
      </c>
      <c r="BJ2" s="11"/>
      <c r="BK2" s="11">
        <v>2</v>
      </c>
      <c r="BL2" s="11"/>
      <c r="BM2" s="11">
        <v>2</v>
      </c>
      <c r="BN2" s="11"/>
      <c r="BO2" s="11">
        <v>11</v>
      </c>
      <c r="BP2" s="11">
        <v>2</v>
      </c>
      <c r="BQ2" s="11">
        <v>1.7</v>
      </c>
      <c r="BR2" s="11">
        <v>49</v>
      </c>
      <c r="BS2" s="11">
        <v>2</v>
      </c>
      <c r="BT2" s="11"/>
      <c r="BU2" s="11">
        <v>2</v>
      </c>
      <c r="BV2" s="11">
        <v>13</v>
      </c>
      <c r="BW2" s="11">
        <v>2</v>
      </c>
      <c r="BX2" s="11"/>
      <c r="BY2" s="11">
        <v>1.8</v>
      </c>
      <c r="BZ2" s="11">
        <v>13</v>
      </c>
      <c r="CA2" s="11"/>
      <c r="CB2" s="11"/>
      <c r="CC2" s="11">
        <v>7.8</v>
      </c>
      <c r="CD2" s="11">
        <v>2</v>
      </c>
      <c r="CE2" s="8">
        <v>1.7</v>
      </c>
      <c r="CF2" s="8">
        <v>70</v>
      </c>
      <c r="CG2" s="8">
        <v>2</v>
      </c>
      <c r="CH2" s="8">
        <v>13</v>
      </c>
      <c r="CI2" s="8">
        <v>6.8</v>
      </c>
      <c r="CJ2" s="8">
        <v>110</v>
      </c>
      <c r="CK2" s="8">
        <v>14</v>
      </c>
      <c r="CL2" s="12"/>
      <c r="CO2" s="8">
        <v>1.7</v>
      </c>
      <c r="CR2" s="8">
        <v>1.7</v>
      </c>
      <c r="CT2" s="8">
        <v>13</v>
      </c>
      <c r="CU2" s="8">
        <v>13</v>
      </c>
      <c r="CW2" s="8">
        <v>6.8</v>
      </c>
      <c r="CY2" s="8">
        <v>4.5</v>
      </c>
      <c r="CZ2" s="8">
        <v>33</v>
      </c>
      <c r="DA2" s="8">
        <v>1.7</v>
      </c>
      <c r="DD2" s="8">
        <v>1.7</v>
      </c>
      <c r="DE2" s="8">
        <v>2</v>
      </c>
      <c r="DG2" s="8">
        <v>6.8</v>
      </c>
      <c r="DH2" s="8">
        <v>1.8</v>
      </c>
      <c r="DI2" s="8">
        <v>4.5</v>
      </c>
      <c r="DL2" s="8">
        <v>1.7</v>
      </c>
      <c r="DM2" s="8">
        <v>1.7</v>
      </c>
      <c r="DP2" s="8">
        <v>2</v>
      </c>
      <c r="DQ2" s="8">
        <v>13</v>
      </c>
      <c r="DT2" s="8">
        <v>4.5</v>
      </c>
      <c r="DU2" s="8">
        <v>4.5</v>
      </c>
      <c r="DW2" s="8">
        <v>1.7</v>
      </c>
      <c r="DX2" s="8">
        <v>4.5</v>
      </c>
      <c r="DY2" s="8">
        <v>4.5</v>
      </c>
      <c r="DZ2" s="8">
        <v>1.7</v>
      </c>
      <c r="EB2" s="8">
        <v>1.7</v>
      </c>
      <c r="EC2" s="8">
        <v>49</v>
      </c>
      <c r="ED2" s="8">
        <v>4.5</v>
      </c>
      <c r="EE2" s="8">
        <v>7.8</v>
      </c>
      <c r="EF2" s="8">
        <v>7.8</v>
      </c>
      <c r="EH2" s="8">
        <v>1.8</v>
      </c>
      <c r="EI2" s="8">
        <v>1.7</v>
      </c>
      <c r="EJ2" s="8">
        <v>2</v>
      </c>
      <c r="EM2" s="8">
        <v>1.7</v>
      </c>
      <c r="EO2" s="8">
        <v>2</v>
      </c>
      <c r="EP2" s="8">
        <v>4.5</v>
      </c>
      <c r="EQ2" s="8">
        <v>4.5</v>
      </c>
      <c r="ER2" s="8">
        <v>2</v>
      </c>
      <c r="ES2" s="8">
        <v>2</v>
      </c>
      <c r="EU2" s="8">
        <v>1.8</v>
      </c>
      <c r="EX2" s="8">
        <v>2</v>
      </c>
      <c r="EY2" s="8">
        <v>7.8</v>
      </c>
      <c r="EZ2" s="8">
        <v>1.7</v>
      </c>
      <c r="FA2" s="8">
        <v>2</v>
      </c>
      <c r="FC2" s="8">
        <v>2</v>
      </c>
      <c r="FE2" s="8">
        <v>11</v>
      </c>
      <c r="FF2" s="8">
        <v>14</v>
      </c>
      <c r="FG2" s="8">
        <v>2</v>
      </c>
      <c r="FH2" s="8">
        <v>1.7</v>
      </c>
      <c r="FJ2" s="8">
        <v>2</v>
      </c>
      <c r="FK2" s="8">
        <v>1.7</v>
      </c>
      <c r="FL2" s="8">
        <v>2</v>
      </c>
      <c r="FM2" s="8">
        <v>2</v>
      </c>
      <c r="FQ2" s="8">
        <v>1.7</v>
      </c>
      <c r="FR2" s="8">
        <v>2</v>
      </c>
      <c r="FT2" s="8">
        <v>2</v>
      </c>
      <c r="FW2" s="8">
        <v>1.7</v>
      </c>
      <c r="FY2" s="8">
        <v>2</v>
      </c>
      <c r="FZ2" s="8">
        <v>13</v>
      </c>
      <c r="GA2" s="8">
        <v>2</v>
      </c>
      <c r="GC2" s="8">
        <v>17</v>
      </c>
      <c r="GD2" s="8">
        <v>1.7</v>
      </c>
      <c r="GF2" s="8">
        <v>1.7</v>
      </c>
      <c r="GG2" s="8">
        <v>1.7</v>
      </c>
      <c r="GH2" s="8">
        <v>4.5</v>
      </c>
      <c r="GI2" s="8">
        <v>2</v>
      </c>
      <c r="GK2" s="8">
        <v>4.5</v>
      </c>
      <c r="GL2" s="8">
        <v>1.7</v>
      </c>
      <c r="GM2" s="8">
        <v>22</v>
      </c>
      <c r="GN2" s="8">
        <v>4.5</v>
      </c>
      <c r="GO2" s="8">
        <v>17</v>
      </c>
      <c r="GP2" s="8">
        <v>4.5</v>
      </c>
      <c r="GQ2" s="8">
        <v>2</v>
      </c>
      <c r="GR2" s="8">
        <v>4</v>
      </c>
      <c r="GS2" s="8">
        <v>1.7</v>
      </c>
      <c r="GU2" s="8">
        <v>1.7</v>
      </c>
      <c r="GV2" s="8">
        <v>6.8</v>
      </c>
      <c r="GW2" s="8">
        <v>1.7</v>
      </c>
      <c r="GX2" s="8" t="s">
        <v>12</v>
      </c>
      <c r="GY2" s="8">
        <v>2</v>
      </c>
      <c r="GZ2" s="8">
        <v>2</v>
      </c>
      <c r="HA2" s="8">
        <v>2</v>
      </c>
    </row>
    <row r="3" spans="1:215" s="8" customFormat="1" x14ac:dyDescent="0.15">
      <c r="A3" s="8" t="s">
        <v>9</v>
      </c>
      <c r="B3" s="9">
        <v>25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>
        <v>1.7</v>
      </c>
      <c r="BC3" s="11"/>
      <c r="BD3" s="11"/>
      <c r="BE3" s="11"/>
      <c r="BF3" s="11"/>
      <c r="BG3" s="11"/>
      <c r="BH3" s="11"/>
      <c r="BI3" s="11"/>
      <c r="BJ3" s="11"/>
      <c r="BK3" s="11"/>
      <c r="BL3" s="10"/>
      <c r="BM3" s="10"/>
      <c r="BN3" s="11">
        <v>2</v>
      </c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2"/>
      <c r="GK3" s="8">
        <v>1.7</v>
      </c>
      <c r="GL3" s="8">
        <v>1.7</v>
      </c>
      <c r="GO3" s="8">
        <v>4</v>
      </c>
      <c r="GT3" s="8">
        <v>1.7</v>
      </c>
      <c r="GW3" s="8">
        <v>1.7</v>
      </c>
      <c r="GZ3" s="8">
        <v>1.7</v>
      </c>
    </row>
    <row r="4" spans="1:215" s="8" customFormat="1" x14ac:dyDescent="0.15">
      <c r="A4" s="13" t="s">
        <v>10</v>
      </c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>
        <v>1.7</v>
      </c>
      <c r="GL4" s="13">
        <v>4.5</v>
      </c>
      <c r="GM4" s="13">
        <v>1.7</v>
      </c>
      <c r="GN4" s="13"/>
      <c r="GO4" s="13">
        <v>1.7</v>
      </c>
      <c r="GP4" s="13">
        <v>1.8</v>
      </c>
      <c r="GQ4" s="13"/>
      <c r="GR4" s="13"/>
      <c r="GS4" s="13"/>
      <c r="GT4" s="13">
        <v>1.7</v>
      </c>
      <c r="GU4" s="13"/>
      <c r="GV4" s="13"/>
      <c r="GW4" s="13"/>
      <c r="GX4" s="13"/>
      <c r="GY4" s="13"/>
      <c r="GZ4" s="13">
        <v>1.7</v>
      </c>
      <c r="HA4" s="13"/>
      <c r="HB4" s="13"/>
      <c r="HC4" s="13"/>
      <c r="HD4" s="13"/>
      <c r="HE4" s="13"/>
      <c r="HF4" s="13"/>
      <c r="HG4" s="13"/>
    </row>
    <row r="5" spans="1:215" s="8" customFormat="1" x14ac:dyDescent="0.15">
      <c r="A5" s="8" t="s">
        <v>11</v>
      </c>
      <c r="B5" s="9">
        <v>19</v>
      </c>
      <c r="C5" s="10" t="s">
        <v>3</v>
      </c>
      <c r="D5" s="11"/>
      <c r="E5" s="11"/>
      <c r="F5" s="11"/>
      <c r="G5" s="11"/>
      <c r="H5" s="11"/>
      <c r="I5" s="11">
        <v>1.7</v>
      </c>
      <c r="J5" s="11">
        <v>4.5</v>
      </c>
      <c r="K5" s="11"/>
      <c r="L5" s="11">
        <v>1.7</v>
      </c>
      <c r="M5" s="11">
        <v>2</v>
      </c>
      <c r="N5" s="11">
        <v>79</v>
      </c>
      <c r="O5" s="11">
        <v>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>
        <v>2</v>
      </c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>
        <v>1.7</v>
      </c>
      <c r="AS5" s="11"/>
      <c r="AT5" s="11"/>
      <c r="AU5" s="11"/>
      <c r="AV5" s="11"/>
      <c r="AW5" s="11"/>
      <c r="AX5" s="11"/>
      <c r="AY5" s="11"/>
      <c r="AZ5" s="11"/>
      <c r="BA5" s="11">
        <v>1.7</v>
      </c>
      <c r="BB5" s="11"/>
      <c r="BC5" s="11">
        <v>1.7</v>
      </c>
      <c r="BD5" s="11"/>
      <c r="BE5" s="11">
        <v>1.7</v>
      </c>
      <c r="BF5" s="11"/>
      <c r="BG5" s="11"/>
      <c r="BH5" s="11"/>
      <c r="BI5" s="11"/>
      <c r="BJ5" s="11">
        <v>1.7</v>
      </c>
      <c r="BK5" s="11"/>
      <c r="BL5" s="10"/>
      <c r="BM5" s="10"/>
      <c r="BN5" s="11"/>
      <c r="BO5" s="11"/>
      <c r="BP5" s="11"/>
      <c r="BQ5" s="11"/>
      <c r="BR5" s="11"/>
      <c r="BS5" s="11"/>
      <c r="BT5" s="11">
        <v>4.5</v>
      </c>
      <c r="BU5" s="11"/>
      <c r="BV5" s="11"/>
      <c r="BW5" s="11"/>
      <c r="BX5" s="11"/>
      <c r="BY5" s="11"/>
      <c r="BZ5" s="11"/>
      <c r="CA5" s="11"/>
      <c r="CB5" s="11">
        <v>2</v>
      </c>
      <c r="CC5" s="11"/>
      <c r="CD5" s="11"/>
      <c r="CE5" s="12"/>
      <c r="CF5" s="8">
        <v>79</v>
      </c>
      <c r="CG5" s="8">
        <v>4.5</v>
      </c>
      <c r="CL5" s="8">
        <v>23</v>
      </c>
      <c r="CN5" s="8">
        <v>4.5</v>
      </c>
      <c r="CP5" s="8">
        <v>1.7</v>
      </c>
      <c r="CR5" s="8">
        <v>2</v>
      </c>
      <c r="CS5" s="8">
        <v>1.7</v>
      </c>
      <c r="CU5" s="8">
        <v>1.7</v>
      </c>
      <c r="CV5" s="8">
        <v>22</v>
      </c>
      <c r="DB5" s="8">
        <v>2</v>
      </c>
      <c r="DC5" s="8">
        <v>23</v>
      </c>
      <c r="DD5" s="8">
        <v>1.7</v>
      </c>
      <c r="DF5" s="8">
        <v>6.8</v>
      </c>
      <c r="DI5" s="8">
        <v>1.7</v>
      </c>
      <c r="DJ5" s="8">
        <v>2</v>
      </c>
      <c r="DL5" s="8">
        <v>2</v>
      </c>
      <c r="DO5" s="8">
        <v>1.7</v>
      </c>
      <c r="EE5" s="8">
        <v>4.5</v>
      </c>
      <c r="EG5" s="8">
        <v>4.5</v>
      </c>
      <c r="EI5" s="8">
        <v>1.7</v>
      </c>
      <c r="EJ5" s="8">
        <v>1.7</v>
      </c>
      <c r="EK5" s="8">
        <v>2</v>
      </c>
      <c r="EN5" s="8">
        <v>4.5</v>
      </c>
      <c r="EP5" s="8">
        <v>11</v>
      </c>
      <c r="ET5" s="8">
        <v>2</v>
      </c>
      <c r="EV5" s="8">
        <v>4.5</v>
      </c>
      <c r="FA5" s="8">
        <v>1.7</v>
      </c>
      <c r="FB5" s="8">
        <v>1.7</v>
      </c>
      <c r="FD5" s="8">
        <v>1.7</v>
      </c>
      <c r="FF5" s="8">
        <v>2</v>
      </c>
      <c r="FG5" s="8">
        <v>4.5</v>
      </c>
      <c r="FK5" s="8">
        <v>1.7</v>
      </c>
      <c r="FL5" s="8">
        <v>1.7</v>
      </c>
      <c r="FM5" s="8">
        <v>1.7</v>
      </c>
      <c r="FN5" s="8">
        <v>1.7</v>
      </c>
      <c r="FO5" s="8">
        <v>2</v>
      </c>
      <c r="FP5" s="8">
        <v>7.8</v>
      </c>
      <c r="FS5" s="8">
        <v>7.8</v>
      </c>
      <c r="FV5" s="8">
        <v>1.7</v>
      </c>
      <c r="FX5" s="8">
        <v>1.7</v>
      </c>
      <c r="FZ5" s="8">
        <v>2</v>
      </c>
      <c r="GA5" s="8">
        <v>2</v>
      </c>
      <c r="GC5" s="8">
        <v>13</v>
      </c>
      <c r="GJ5" s="8">
        <v>2</v>
      </c>
      <c r="GL5" s="8">
        <v>1.7</v>
      </c>
      <c r="GM5" s="8">
        <v>1.7</v>
      </c>
      <c r="GO5" s="8">
        <v>6.8</v>
      </c>
      <c r="GP5" s="8">
        <v>4.5</v>
      </c>
      <c r="GT5" s="8">
        <v>1.7</v>
      </c>
      <c r="GZ5" s="8">
        <v>1.7</v>
      </c>
    </row>
    <row r="6" spans="1:215" s="8" customFormat="1" x14ac:dyDescent="0.15">
      <c r="B6" s="9">
        <v>10</v>
      </c>
      <c r="C6" s="10"/>
      <c r="D6" s="11"/>
      <c r="E6" s="11"/>
      <c r="F6" s="11"/>
      <c r="G6" s="11">
        <v>1.7</v>
      </c>
      <c r="H6" s="11"/>
      <c r="I6" s="11"/>
      <c r="J6" s="11"/>
      <c r="K6" s="11"/>
      <c r="L6" s="11"/>
      <c r="M6" s="11"/>
      <c r="N6" s="11"/>
      <c r="O6" s="11"/>
      <c r="P6" s="11">
        <v>17</v>
      </c>
      <c r="Q6" s="11">
        <v>1.7</v>
      </c>
      <c r="R6" s="11">
        <v>70</v>
      </c>
      <c r="S6" s="11">
        <v>6.8</v>
      </c>
      <c r="T6" s="11">
        <v>22</v>
      </c>
      <c r="U6" s="11">
        <v>23</v>
      </c>
      <c r="V6" s="11">
        <v>4.5</v>
      </c>
      <c r="W6" s="11">
        <v>11</v>
      </c>
      <c r="X6" s="11">
        <v>1.8</v>
      </c>
      <c r="Y6" s="11">
        <v>46</v>
      </c>
      <c r="Z6" s="11">
        <v>1.7</v>
      </c>
      <c r="AA6" s="11">
        <v>79</v>
      </c>
      <c r="AB6" s="11">
        <v>1.8</v>
      </c>
      <c r="AC6" s="11">
        <v>4.5</v>
      </c>
      <c r="AD6" s="11"/>
      <c r="AE6" s="11">
        <v>79</v>
      </c>
      <c r="AF6" s="11">
        <v>4.5</v>
      </c>
      <c r="AG6" s="11">
        <v>1.8</v>
      </c>
      <c r="AH6" s="11">
        <v>2</v>
      </c>
      <c r="AI6" s="11"/>
      <c r="AJ6" s="11">
        <v>1.7</v>
      </c>
      <c r="AK6" s="11">
        <v>4.5</v>
      </c>
      <c r="AL6" s="11">
        <v>13</v>
      </c>
      <c r="AM6" s="11">
        <v>1.7</v>
      </c>
      <c r="AN6" s="11">
        <v>1.7</v>
      </c>
      <c r="AO6" s="11">
        <v>2</v>
      </c>
      <c r="AP6" s="11"/>
      <c r="AQ6" s="11">
        <v>1.7</v>
      </c>
      <c r="AR6" s="11"/>
      <c r="AS6" s="11">
        <v>1.7</v>
      </c>
      <c r="AT6" s="11">
        <v>350</v>
      </c>
      <c r="AU6" s="11">
        <v>7.8</v>
      </c>
      <c r="AV6" s="11">
        <v>13</v>
      </c>
      <c r="AW6" s="11">
        <v>2</v>
      </c>
      <c r="AX6" s="11">
        <v>4.5</v>
      </c>
      <c r="AY6" s="11">
        <v>1.7</v>
      </c>
      <c r="AZ6" s="11">
        <v>1.7</v>
      </c>
      <c r="BA6" s="11"/>
      <c r="BB6" s="11"/>
      <c r="BC6" s="11"/>
      <c r="BD6" s="11">
        <v>79</v>
      </c>
      <c r="BE6" s="11"/>
      <c r="BF6" s="11"/>
      <c r="BG6" s="11">
        <v>49</v>
      </c>
      <c r="BH6" s="11">
        <v>2</v>
      </c>
      <c r="BI6" s="11">
        <v>1.7</v>
      </c>
      <c r="BJ6" s="11"/>
      <c r="BK6" s="11">
        <v>1.7</v>
      </c>
      <c r="BL6" s="11">
        <v>1.7</v>
      </c>
      <c r="BM6" s="10"/>
      <c r="BN6" s="11"/>
      <c r="BO6" s="11"/>
      <c r="BP6" s="11"/>
      <c r="BQ6" s="11">
        <v>22</v>
      </c>
      <c r="BR6" s="11">
        <v>130</v>
      </c>
      <c r="BS6" s="11">
        <v>1.7</v>
      </c>
      <c r="BT6" s="11"/>
      <c r="BU6" s="11"/>
      <c r="BV6" s="11">
        <v>23</v>
      </c>
      <c r="BW6" s="11"/>
      <c r="BX6" s="11">
        <v>2</v>
      </c>
      <c r="BY6" s="11">
        <v>13</v>
      </c>
      <c r="BZ6" s="11">
        <v>33</v>
      </c>
      <c r="CA6" s="11">
        <v>4.5</v>
      </c>
      <c r="CB6" s="11"/>
      <c r="CC6" s="11"/>
      <c r="CD6" s="11"/>
      <c r="CE6" s="12"/>
      <c r="CF6" s="12"/>
      <c r="CG6" s="12"/>
      <c r="CH6" s="12"/>
      <c r="CI6" s="12"/>
      <c r="CJ6" s="12"/>
      <c r="CK6" s="8">
        <v>33</v>
      </c>
      <c r="CL6" s="12"/>
      <c r="CM6" s="12"/>
      <c r="CN6" s="12"/>
      <c r="CO6" s="12"/>
      <c r="CQ6" s="8">
        <v>1.7</v>
      </c>
      <c r="CT6" s="8">
        <v>17</v>
      </c>
      <c r="CU6" s="16"/>
      <c r="CV6" s="16"/>
      <c r="CY6" s="8">
        <v>2</v>
      </c>
      <c r="DG6" s="8">
        <v>33</v>
      </c>
      <c r="DH6" s="8">
        <v>1.7</v>
      </c>
      <c r="DM6" s="8">
        <v>7.8</v>
      </c>
      <c r="DQ6" s="8">
        <v>27</v>
      </c>
      <c r="DR6" s="8">
        <v>170</v>
      </c>
      <c r="DS6" s="8">
        <v>8.3000000000000007</v>
      </c>
      <c r="DT6" s="8">
        <v>7.8</v>
      </c>
      <c r="DV6" s="8">
        <v>14</v>
      </c>
      <c r="DY6" s="8">
        <v>11</v>
      </c>
      <c r="DZ6" s="8">
        <v>1.7</v>
      </c>
      <c r="EK6" s="8">
        <v>1.7</v>
      </c>
      <c r="EU6" s="8">
        <v>6.8</v>
      </c>
      <c r="EZ6" s="8">
        <v>4.5</v>
      </c>
      <c r="FQ6" s="8">
        <v>11</v>
      </c>
      <c r="FV6" s="8">
        <v>2</v>
      </c>
      <c r="FY6" s="8">
        <v>1.7</v>
      </c>
      <c r="FZ6" s="8">
        <v>22</v>
      </c>
      <c r="GB6" s="8">
        <v>17</v>
      </c>
      <c r="GD6" s="8">
        <v>4</v>
      </c>
      <c r="GE6" s="8">
        <v>1.7</v>
      </c>
      <c r="GF6" s="8">
        <v>1.7</v>
      </c>
      <c r="GG6" s="8">
        <v>4.5</v>
      </c>
    </row>
    <row r="7" spans="1:215" s="8" customFormat="1" x14ac:dyDescent="0.15">
      <c r="B7" s="9">
        <v>21</v>
      </c>
      <c r="C7" s="10"/>
      <c r="D7" s="11"/>
      <c r="E7" s="11"/>
      <c r="F7" s="11"/>
      <c r="G7" s="11">
        <v>1.7</v>
      </c>
      <c r="H7" s="11"/>
      <c r="I7" s="11"/>
      <c r="J7" s="11"/>
      <c r="K7" s="11"/>
      <c r="L7" s="11"/>
      <c r="M7" s="11"/>
      <c r="N7" s="11"/>
      <c r="O7" s="11"/>
      <c r="P7" s="11"/>
      <c r="Q7" s="11">
        <v>2</v>
      </c>
      <c r="R7" s="11">
        <v>14</v>
      </c>
      <c r="S7" s="11">
        <v>4.5</v>
      </c>
      <c r="T7" s="11">
        <v>7.8</v>
      </c>
      <c r="U7" s="11">
        <v>4.5</v>
      </c>
      <c r="V7" s="11">
        <v>49</v>
      </c>
      <c r="W7" s="11">
        <v>17</v>
      </c>
      <c r="X7" s="11">
        <v>7.8</v>
      </c>
      <c r="Y7" s="11">
        <v>49</v>
      </c>
      <c r="Z7" s="11">
        <v>7.8</v>
      </c>
      <c r="AA7" s="11">
        <v>13</v>
      </c>
      <c r="AB7" s="11">
        <v>4</v>
      </c>
      <c r="AC7" s="11">
        <v>4.5</v>
      </c>
      <c r="AD7" s="11"/>
      <c r="AE7" s="11"/>
      <c r="AF7" s="11">
        <v>2</v>
      </c>
      <c r="AG7" s="11">
        <v>1.7</v>
      </c>
      <c r="AH7" s="11"/>
      <c r="AI7" s="11">
        <v>11</v>
      </c>
      <c r="AJ7" s="11">
        <v>4</v>
      </c>
      <c r="AK7" s="11">
        <v>2</v>
      </c>
      <c r="AL7" s="11">
        <v>2</v>
      </c>
      <c r="AM7" s="11"/>
      <c r="AN7" s="11"/>
      <c r="AO7" s="11"/>
      <c r="AP7" s="11"/>
      <c r="AQ7" s="11">
        <v>2</v>
      </c>
      <c r="AR7" s="11"/>
      <c r="AS7" s="11"/>
      <c r="AT7" s="11"/>
      <c r="AU7" s="11">
        <v>4</v>
      </c>
      <c r="AV7" s="11">
        <v>6.8</v>
      </c>
      <c r="AW7" s="11">
        <v>1.7</v>
      </c>
      <c r="AX7" s="11">
        <v>1.7</v>
      </c>
      <c r="AY7" s="11">
        <v>1.7</v>
      </c>
      <c r="AZ7" s="11">
        <v>1.7</v>
      </c>
      <c r="BA7" s="11"/>
      <c r="BB7" s="11">
        <v>46</v>
      </c>
      <c r="BC7" s="11"/>
      <c r="BD7" s="11"/>
      <c r="BE7" s="11">
        <v>4.5</v>
      </c>
      <c r="BF7" s="11">
        <v>7.8</v>
      </c>
      <c r="BG7" s="11"/>
      <c r="BH7" s="11"/>
      <c r="BI7" s="11">
        <v>1.7</v>
      </c>
      <c r="BJ7" s="11"/>
      <c r="BK7" s="11">
        <v>1.7</v>
      </c>
      <c r="BL7" s="11"/>
      <c r="BM7" s="11">
        <v>11</v>
      </c>
      <c r="BN7" s="11"/>
      <c r="BO7" s="11"/>
      <c r="BP7" s="11"/>
      <c r="BQ7" s="11">
        <v>4.5</v>
      </c>
      <c r="BR7" s="11">
        <v>23</v>
      </c>
      <c r="BS7" s="11">
        <v>1.7</v>
      </c>
      <c r="BT7" s="11"/>
      <c r="BU7" s="11">
        <v>13</v>
      </c>
      <c r="BV7" s="11">
        <v>4.5</v>
      </c>
      <c r="BW7" s="11">
        <v>2</v>
      </c>
      <c r="BX7" s="11"/>
      <c r="BY7" s="11">
        <v>4.5</v>
      </c>
      <c r="BZ7" s="11">
        <v>4.5</v>
      </c>
      <c r="CA7" s="11"/>
      <c r="CB7" s="11"/>
      <c r="CC7" s="11"/>
      <c r="CD7" s="11"/>
      <c r="CE7" s="12"/>
      <c r="CM7" s="8">
        <v>1.7</v>
      </c>
      <c r="CQ7" s="8">
        <v>1.7</v>
      </c>
      <c r="CT7" s="8">
        <v>2</v>
      </c>
      <c r="CX7" s="8">
        <v>2</v>
      </c>
      <c r="CZ7" s="8">
        <v>22</v>
      </c>
      <c r="DA7" s="8">
        <v>1.7</v>
      </c>
      <c r="DD7" s="8">
        <v>2</v>
      </c>
      <c r="DE7" s="8">
        <v>2</v>
      </c>
      <c r="DG7" s="8">
        <v>13</v>
      </c>
      <c r="DL7" s="8">
        <v>7.8</v>
      </c>
      <c r="DM7" s="8">
        <v>2</v>
      </c>
      <c r="DN7" s="8">
        <v>1.7</v>
      </c>
      <c r="DQ7" s="8">
        <v>6.8</v>
      </c>
      <c r="DT7" s="8">
        <v>4.5</v>
      </c>
      <c r="DU7" s="8">
        <v>79</v>
      </c>
      <c r="DV7" s="8">
        <v>2</v>
      </c>
      <c r="EF7" s="8">
        <v>6.8</v>
      </c>
      <c r="EM7" s="8">
        <v>1.7</v>
      </c>
      <c r="EO7" s="8">
        <v>1.7</v>
      </c>
      <c r="EP7" s="8">
        <v>2</v>
      </c>
      <c r="ES7" s="8">
        <v>2</v>
      </c>
      <c r="EU7" s="8">
        <v>3.7</v>
      </c>
      <c r="EX7" s="8">
        <v>2</v>
      </c>
      <c r="EZ7" s="8">
        <v>4.5</v>
      </c>
      <c r="FA7" s="8">
        <v>1.7</v>
      </c>
      <c r="FC7" s="8">
        <v>1.7</v>
      </c>
      <c r="FE7" s="8">
        <v>4.5</v>
      </c>
      <c r="FF7" s="8">
        <v>4.5</v>
      </c>
      <c r="FH7" s="8">
        <v>1.7</v>
      </c>
      <c r="FI7" s="8">
        <v>1.7</v>
      </c>
      <c r="FJ7" s="8">
        <v>7.8</v>
      </c>
      <c r="FM7" s="8">
        <v>4.5</v>
      </c>
      <c r="FN7" s="8">
        <v>33</v>
      </c>
      <c r="FQ7" s="8">
        <v>2</v>
      </c>
      <c r="FR7" s="8">
        <v>2</v>
      </c>
      <c r="FT7" s="8">
        <v>6.8</v>
      </c>
      <c r="FV7" s="8">
        <v>1.7</v>
      </c>
      <c r="FW7" s="8">
        <v>1.7</v>
      </c>
      <c r="FY7" s="8">
        <v>1.7</v>
      </c>
      <c r="FZ7" s="8">
        <v>13</v>
      </c>
      <c r="GA7" s="8">
        <v>2</v>
      </c>
      <c r="GC7" s="8">
        <v>4.5</v>
      </c>
      <c r="GD7" s="8">
        <v>1.8</v>
      </c>
    </row>
    <row r="8" spans="1:215" s="8" customFormat="1" x14ac:dyDescent="0.15">
      <c r="B8" s="9">
        <v>11</v>
      </c>
      <c r="C8" s="10"/>
      <c r="D8" s="11"/>
      <c r="E8" s="11"/>
      <c r="F8" s="11"/>
      <c r="G8" s="11"/>
      <c r="H8" s="11">
        <v>2</v>
      </c>
      <c r="I8" s="11">
        <v>14</v>
      </c>
      <c r="J8" s="11">
        <v>110</v>
      </c>
      <c r="K8" s="11">
        <v>33</v>
      </c>
      <c r="L8" s="11">
        <v>17</v>
      </c>
      <c r="M8" s="11">
        <v>2</v>
      </c>
      <c r="N8" s="11">
        <v>130</v>
      </c>
      <c r="O8" s="11">
        <v>14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>
        <v>79</v>
      </c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>
        <v>4.5</v>
      </c>
      <c r="BK8" s="11"/>
      <c r="BL8" s="10"/>
      <c r="BM8" s="10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>
        <v>2</v>
      </c>
      <c r="BY8" s="11"/>
      <c r="BZ8" s="11"/>
      <c r="CA8" s="11">
        <v>1.7</v>
      </c>
      <c r="CB8" s="11">
        <v>7.8</v>
      </c>
      <c r="CC8" s="11"/>
      <c r="CD8" s="11"/>
      <c r="CE8" s="12"/>
      <c r="CF8" s="12"/>
      <c r="CG8" s="12"/>
      <c r="CH8" s="12"/>
      <c r="CI8" s="12"/>
      <c r="CJ8" s="12"/>
      <c r="CK8" s="12"/>
      <c r="CL8" s="12"/>
      <c r="CM8" s="12"/>
      <c r="CN8" s="12">
        <v>33</v>
      </c>
      <c r="CO8" s="12"/>
      <c r="CP8" s="8">
        <v>33</v>
      </c>
      <c r="CV8" s="8">
        <v>1.7</v>
      </c>
      <c r="CX8" s="8">
        <v>7.8</v>
      </c>
      <c r="DB8" s="8">
        <v>49</v>
      </c>
      <c r="DC8" s="8">
        <v>1.7</v>
      </c>
      <c r="DJ8" s="8">
        <v>49</v>
      </c>
      <c r="DK8" s="8">
        <v>13</v>
      </c>
      <c r="DL8" s="8">
        <v>33</v>
      </c>
      <c r="DO8" s="8">
        <v>2</v>
      </c>
      <c r="EV8" s="8">
        <v>110</v>
      </c>
      <c r="EW8" s="8">
        <v>4.5</v>
      </c>
      <c r="FM8" s="8">
        <v>4.5</v>
      </c>
      <c r="FN8" s="8">
        <v>33</v>
      </c>
      <c r="FV8" s="8">
        <v>1.7</v>
      </c>
    </row>
    <row r="9" spans="1:215" s="8" customFormat="1" x14ac:dyDescent="0.15">
      <c r="B9" s="9">
        <v>12</v>
      </c>
      <c r="C9" s="10"/>
      <c r="D9" s="11"/>
      <c r="E9" s="11"/>
      <c r="F9" s="11"/>
      <c r="G9" s="11"/>
      <c r="H9" s="11">
        <v>1.7</v>
      </c>
      <c r="I9" s="11">
        <v>1.7</v>
      </c>
      <c r="J9" s="11">
        <v>4.5</v>
      </c>
      <c r="K9" s="11">
        <v>33</v>
      </c>
      <c r="L9" s="11">
        <v>1.7</v>
      </c>
      <c r="M9" s="11">
        <v>1.8</v>
      </c>
      <c r="N9" s="11">
        <v>70</v>
      </c>
      <c r="O9" s="11">
        <v>4</v>
      </c>
      <c r="P9" s="11">
        <v>1.7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>
        <v>49</v>
      </c>
      <c r="AE9" s="11">
        <v>1.7</v>
      </c>
      <c r="AF9" s="11"/>
      <c r="AG9" s="11"/>
      <c r="AH9" s="11"/>
      <c r="AI9" s="11">
        <v>49</v>
      </c>
      <c r="AJ9" s="11"/>
      <c r="AK9" s="11"/>
      <c r="AL9" s="11"/>
      <c r="AM9" s="11"/>
      <c r="AN9" s="11"/>
      <c r="AO9" s="11"/>
      <c r="AP9" s="11"/>
      <c r="AQ9" s="11"/>
      <c r="AR9" s="11">
        <v>1.7</v>
      </c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>
        <v>4.5</v>
      </c>
      <c r="BF9" s="11"/>
      <c r="BG9" s="11"/>
      <c r="BH9" s="11"/>
      <c r="BI9" s="11"/>
      <c r="BJ9" s="11">
        <v>1.8</v>
      </c>
      <c r="BK9" s="11"/>
      <c r="BL9" s="10"/>
      <c r="BM9" s="10"/>
      <c r="BN9" s="11">
        <v>1.7</v>
      </c>
      <c r="BO9" s="11"/>
      <c r="BP9" s="11"/>
      <c r="BQ9" s="11"/>
      <c r="BR9" s="11"/>
      <c r="BS9" s="11"/>
      <c r="BT9" s="11">
        <v>1.7</v>
      </c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2"/>
      <c r="CF9" s="8">
        <v>23</v>
      </c>
      <c r="CG9" s="8">
        <v>4.5</v>
      </c>
      <c r="CL9" s="8">
        <v>11</v>
      </c>
      <c r="CN9" s="8">
        <v>1.7</v>
      </c>
      <c r="CP9" s="8">
        <v>14</v>
      </c>
      <c r="CR9" s="8">
        <v>1.7</v>
      </c>
      <c r="CS9" s="8">
        <v>4.5</v>
      </c>
      <c r="CU9" s="8">
        <v>1.7</v>
      </c>
      <c r="CV9" s="8">
        <v>1.7</v>
      </c>
      <c r="CX9" s="8">
        <v>1.7</v>
      </c>
      <c r="DB9" s="8">
        <v>130</v>
      </c>
      <c r="DC9" s="8">
        <v>1.7</v>
      </c>
      <c r="DD9" s="8">
        <v>1.7</v>
      </c>
      <c r="DF9" s="8">
        <v>1.7</v>
      </c>
      <c r="DI9" s="8">
        <v>2</v>
      </c>
      <c r="DJ9" s="8">
        <v>26</v>
      </c>
      <c r="DK9" s="8">
        <v>11</v>
      </c>
      <c r="DL9" s="8">
        <v>23</v>
      </c>
      <c r="DO9" s="8">
        <v>1.7</v>
      </c>
      <c r="EE9" s="8">
        <v>2</v>
      </c>
      <c r="EG9" s="8">
        <v>33</v>
      </c>
      <c r="EH9" s="8">
        <v>1.7</v>
      </c>
      <c r="EJ9" s="8">
        <v>1.7</v>
      </c>
      <c r="EL9" s="8">
        <v>1.7</v>
      </c>
      <c r="EP9" s="8">
        <v>1.7</v>
      </c>
      <c r="ET9" s="8">
        <v>23</v>
      </c>
      <c r="EV9" s="8">
        <v>1.7</v>
      </c>
      <c r="FA9" s="8">
        <v>1.7</v>
      </c>
      <c r="FB9" s="8">
        <v>4</v>
      </c>
      <c r="FD9" s="8">
        <v>1.7</v>
      </c>
      <c r="FF9" s="8">
        <v>1.7</v>
      </c>
      <c r="FK9" s="8">
        <v>1.7</v>
      </c>
      <c r="FL9" s="8">
        <v>1.7</v>
      </c>
      <c r="FM9" s="8">
        <v>1.7</v>
      </c>
      <c r="FN9" s="8">
        <v>49</v>
      </c>
      <c r="FO9" s="8">
        <v>1.7</v>
      </c>
      <c r="FP9" s="8">
        <v>1.7</v>
      </c>
      <c r="FS9" s="8">
        <v>49</v>
      </c>
      <c r="FT9" s="8">
        <v>33</v>
      </c>
      <c r="FU9" s="8">
        <v>1.7</v>
      </c>
      <c r="FV9" s="8">
        <v>1.7</v>
      </c>
    </row>
    <row r="10" spans="1:215" s="8" customFormat="1" x14ac:dyDescent="0.15">
      <c r="B10" s="9">
        <v>15</v>
      </c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1.7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>
        <v>13</v>
      </c>
      <c r="AF10" s="11"/>
      <c r="AG10" s="11"/>
      <c r="AH10" s="11"/>
      <c r="AI10" s="11">
        <v>4.5</v>
      </c>
      <c r="AJ10" s="11"/>
      <c r="AK10" s="11"/>
      <c r="AL10" s="11"/>
      <c r="AM10" s="11"/>
      <c r="AN10" s="11"/>
      <c r="AO10" s="11"/>
      <c r="AP10" s="11">
        <v>1.7</v>
      </c>
      <c r="AQ10" s="11"/>
      <c r="AR10" s="11">
        <v>1.7</v>
      </c>
      <c r="AS10" s="11"/>
      <c r="AT10" s="11"/>
      <c r="AU10" s="11"/>
      <c r="AV10" s="11"/>
      <c r="AW10" s="11"/>
      <c r="AX10" s="11"/>
      <c r="AY10" s="11"/>
      <c r="AZ10" s="11"/>
      <c r="BA10" s="11">
        <v>1.7</v>
      </c>
      <c r="BB10" s="11"/>
      <c r="BC10" s="11">
        <v>1.7</v>
      </c>
      <c r="BD10" s="11"/>
      <c r="BE10" s="11">
        <v>4.5</v>
      </c>
      <c r="BF10" s="11"/>
      <c r="BG10" s="11"/>
      <c r="BH10" s="11"/>
      <c r="BI10" s="11"/>
      <c r="BJ10" s="11">
        <v>2</v>
      </c>
      <c r="BK10" s="11"/>
      <c r="BL10" s="10"/>
      <c r="BM10" s="10"/>
      <c r="BN10" s="11"/>
      <c r="BO10" s="11"/>
      <c r="BP10" s="11"/>
      <c r="BQ10" s="11"/>
      <c r="BR10" s="11"/>
      <c r="BS10" s="11"/>
      <c r="BT10" s="11">
        <v>1.7</v>
      </c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2"/>
      <c r="CF10" s="8">
        <v>11</v>
      </c>
      <c r="CG10" s="8">
        <v>1.7</v>
      </c>
      <c r="CL10" s="8">
        <v>7.8</v>
      </c>
      <c r="CN10" s="8">
        <v>1.7</v>
      </c>
      <c r="CP10" s="8">
        <v>1.7</v>
      </c>
      <c r="CR10" s="8">
        <v>1.7</v>
      </c>
      <c r="CS10" s="8">
        <v>2</v>
      </c>
      <c r="CU10" s="8">
        <v>1.7</v>
      </c>
      <c r="CV10" s="8">
        <v>1.7</v>
      </c>
      <c r="CX10" s="8">
        <v>1.7</v>
      </c>
      <c r="DB10" s="8">
        <v>27</v>
      </c>
      <c r="DC10" s="8">
        <v>2</v>
      </c>
      <c r="DD10" s="8">
        <v>1.7</v>
      </c>
      <c r="DI10" s="8">
        <v>6.8</v>
      </c>
      <c r="DJ10" s="8">
        <v>6.8</v>
      </c>
      <c r="DL10" s="8">
        <v>4.5</v>
      </c>
      <c r="DO10" s="8">
        <v>1.7</v>
      </c>
      <c r="EE10" s="8">
        <v>7.8</v>
      </c>
      <c r="EG10" s="8">
        <v>2</v>
      </c>
      <c r="EH10" s="8">
        <v>2</v>
      </c>
      <c r="EI10" s="8">
        <v>1.7</v>
      </c>
      <c r="EJ10" s="8">
        <v>1.8</v>
      </c>
      <c r="EK10" s="8">
        <v>33</v>
      </c>
      <c r="EL10" s="8">
        <v>1.7</v>
      </c>
      <c r="EN10" s="8">
        <v>4.5</v>
      </c>
      <c r="EP10" s="8">
        <v>1.7</v>
      </c>
      <c r="ET10" s="8">
        <v>1.7</v>
      </c>
      <c r="EV10" s="8">
        <v>4.5</v>
      </c>
      <c r="FA10" s="8">
        <v>1.7</v>
      </c>
      <c r="FB10" s="8">
        <v>1.7</v>
      </c>
      <c r="FD10" s="8">
        <v>1.7</v>
      </c>
      <c r="FF10" s="8">
        <v>1.7</v>
      </c>
      <c r="FK10" s="8">
        <v>2</v>
      </c>
      <c r="FL10" s="8">
        <v>1.7</v>
      </c>
      <c r="FM10" s="8">
        <v>1.7</v>
      </c>
      <c r="FN10" s="8">
        <v>17</v>
      </c>
      <c r="FO10" s="8">
        <v>11</v>
      </c>
      <c r="FP10" s="8">
        <v>1.7</v>
      </c>
      <c r="FS10" s="8">
        <v>7.8</v>
      </c>
      <c r="FV10" s="8">
        <v>1.7</v>
      </c>
      <c r="FX10" s="8">
        <v>1.7</v>
      </c>
      <c r="FZ10" s="8">
        <v>23</v>
      </c>
      <c r="GB10" s="8">
        <v>1.7</v>
      </c>
    </row>
    <row r="11" spans="1:215" s="8" customFormat="1" x14ac:dyDescent="0.15">
      <c r="B11" s="9">
        <v>16</v>
      </c>
      <c r="C11" s="10"/>
      <c r="D11" s="11"/>
      <c r="E11" s="11"/>
      <c r="F11" s="11"/>
      <c r="G11" s="11"/>
      <c r="H11" s="11"/>
      <c r="I11" s="11">
        <v>1.7</v>
      </c>
      <c r="J11" s="11">
        <v>2</v>
      </c>
      <c r="K11" s="11"/>
      <c r="L11" s="11">
        <v>1.7</v>
      </c>
      <c r="M11" s="11">
        <v>1.7</v>
      </c>
      <c r="N11" s="11">
        <v>33</v>
      </c>
      <c r="O11" s="11">
        <v>1.7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>
        <v>1.7</v>
      </c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>
        <v>1.7</v>
      </c>
      <c r="AQ11" s="11"/>
      <c r="AR11" s="11">
        <v>2</v>
      </c>
      <c r="AS11" s="11"/>
      <c r="AT11" s="11"/>
      <c r="AU11" s="11"/>
      <c r="AV11" s="11"/>
      <c r="AW11" s="11"/>
      <c r="AX11" s="11"/>
      <c r="AY11" s="11"/>
      <c r="AZ11" s="11"/>
      <c r="BA11" s="11">
        <v>4</v>
      </c>
      <c r="BB11" s="11"/>
      <c r="BC11" s="11">
        <v>1.7</v>
      </c>
      <c r="BD11" s="11"/>
      <c r="BE11" s="11">
        <v>1.7</v>
      </c>
      <c r="BF11" s="11"/>
      <c r="BG11" s="11"/>
      <c r="BH11" s="11"/>
      <c r="BI11" s="11"/>
      <c r="BJ11" s="11">
        <v>4.5</v>
      </c>
      <c r="BK11" s="11"/>
      <c r="BL11" s="10"/>
      <c r="BM11" s="10"/>
      <c r="BN11" s="11"/>
      <c r="BO11" s="11"/>
      <c r="BP11" s="11"/>
      <c r="BQ11" s="11"/>
      <c r="BR11" s="11"/>
      <c r="BS11" s="11"/>
      <c r="BT11" s="11">
        <v>2</v>
      </c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2"/>
      <c r="CF11" s="8">
        <v>1.7</v>
      </c>
      <c r="CG11" s="8">
        <v>1.7</v>
      </c>
      <c r="CL11" s="8">
        <v>13</v>
      </c>
      <c r="CN11" s="8">
        <v>4.5</v>
      </c>
      <c r="CP11" s="8">
        <v>1.7</v>
      </c>
      <c r="CR11" s="8">
        <v>1.7</v>
      </c>
      <c r="CS11" s="8">
        <v>1.7</v>
      </c>
      <c r="CU11" s="8">
        <v>1.7</v>
      </c>
      <c r="CV11" s="8">
        <v>1.7</v>
      </c>
      <c r="CX11" s="8">
        <v>2</v>
      </c>
      <c r="DB11" s="8">
        <v>7.8</v>
      </c>
      <c r="DC11" s="8">
        <v>7.8</v>
      </c>
      <c r="DD11" s="8">
        <v>1.7</v>
      </c>
      <c r="DF11" s="8">
        <v>1.7</v>
      </c>
      <c r="DI11" s="8">
        <v>4.5</v>
      </c>
      <c r="DJ11" s="8">
        <v>7.8</v>
      </c>
      <c r="DL11" s="8">
        <v>4.5</v>
      </c>
      <c r="DO11" s="8">
        <v>1.7</v>
      </c>
      <c r="EE11" s="8">
        <v>1.7</v>
      </c>
      <c r="EG11" s="8">
        <v>1.7</v>
      </c>
      <c r="EH11" s="8">
        <v>2</v>
      </c>
      <c r="EI11" s="8">
        <v>1.7</v>
      </c>
      <c r="EJ11" s="8">
        <v>1.8</v>
      </c>
      <c r="EL11" s="8">
        <v>1.7</v>
      </c>
      <c r="EN11" s="8">
        <v>4.5</v>
      </c>
      <c r="EP11" s="8">
        <v>1.7</v>
      </c>
      <c r="ET11" s="8">
        <v>7.8</v>
      </c>
      <c r="EV11" s="8">
        <v>1.7</v>
      </c>
      <c r="FA11" s="8">
        <v>1.7</v>
      </c>
      <c r="FB11" s="8">
        <v>1.7</v>
      </c>
      <c r="FD11" s="8">
        <v>7.8</v>
      </c>
      <c r="FF11" s="8">
        <v>4.5</v>
      </c>
      <c r="FG11" s="8">
        <v>2</v>
      </c>
      <c r="FK11" s="8">
        <v>1.7</v>
      </c>
      <c r="FL11" s="8">
        <v>1.7</v>
      </c>
      <c r="FM11" s="8">
        <v>1.7</v>
      </c>
      <c r="FN11" s="8">
        <v>11</v>
      </c>
      <c r="FO11" s="8">
        <v>2</v>
      </c>
      <c r="FP11" s="8">
        <v>2</v>
      </c>
      <c r="FS11" s="8">
        <v>4</v>
      </c>
      <c r="FV11" s="8">
        <v>1.7</v>
      </c>
      <c r="FX11" s="8">
        <v>1.7</v>
      </c>
      <c r="GA11" s="8">
        <v>1.7</v>
      </c>
      <c r="GC11" s="8">
        <v>4.5</v>
      </c>
    </row>
    <row r="12" spans="1:215" s="8" customFormat="1" x14ac:dyDescent="0.15">
      <c r="B12" s="9">
        <v>6</v>
      </c>
      <c r="C12" s="10"/>
      <c r="D12" s="11">
        <v>7.8</v>
      </c>
      <c r="E12" s="11">
        <v>1.7</v>
      </c>
      <c r="F12" s="11">
        <v>6.8</v>
      </c>
      <c r="G12" s="11"/>
      <c r="H12" s="11">
        <v>1.7</v>
      </c>
      <c r="I12" s="11">
        <v>1.7</v>
      </c>
      <c r="J12" s="11">
        <v>170</v>
      </c>
      <c r="K12" s="11">
        <v>7.8</v>
      </c>
      <c r="L12" s="11">
        <v>4.5</v>
      </c>
      <c r="M12" s="11">
        <v>2</v>
      </c>
      <c r="N12" s="11">
        <v>130</v>
      </c>
      <c r="O12" s="11">
        <v>4.5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>
        <v>49</v>
      </c>
      <c r="AS12" s="11"/>
      <c r="AT12" s="11"/>
      <c r="AU12" s="11"/>
      <c r="AV12" s="11"/>
      <c r="AW12" s="11"/>
      <c r="AX12" s="11"/>
      <c r="AY12" s="11"/>
      <c r="AZ12" s="11"/>
      <c r="BA12" s="11">
        <v>4.5</v>
      </c>
      <c r="BB12" s="11">
        <v>79</v>
      </c>
      <c r="BC12" s="11">
        <v>4.5</v>
      </c>
      <c r="BD12" s="11"/>
      <c r="BE12" s="11">
        <v>7.8</v>
      </c>
      <c r="BF12" s="11"/>
      <c r="BG12" s="11"/>
      <c r="BH12" s="11"/>
      <c r="BI12" s="11"/>
      <c r="BJ12" s="11">
        <v>1.7</v>
      </c>
      <c r="BK12" s="11"/>
      <c r="BL12" s="10"/>
      <c r="BM12" s="10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>
        <v>1.7</v>
      </c>
      <c r="CC12" s="11"/>
      <c r="CD12" s="11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8">
        <v>2</v>
      </c>
      <c r="EG12" s="8">
        <v>6.8</v>
      </c>
      <c r="ET12" s="8">
        <v>7.8</v>
      </c>
      <c r="GC12" s="8">
        <v>4.5</v>
      </c>
    </row>
    <row r="13" spans="1:215" s="8" customFormat="1" x14ac:dyDescent="0.15">
      <c r="B13" s="9" t="s">
        <v>2</v>
      </c>
      <c r="C13" s="10"/>
      <c r="D13" s="11">
        <v>7.8</v>
      </c>
      <c r="E13" s="11">
        <v>7.8</v>
      </c>
      <c r="F13" s="11">
        <v>17</v>
      </c>
      <c r="G13" s="11"/>
      <c r="H13" s="11">
        <v>2</v>
      </c>
      <c r="I13" s="11">
        <v>2</v>
      </c>
      <c r="J13" s="11">
        <v>23</v>
      </c>
      <c r="K13" s="11">
        <v>79</v>
      </c>
      <c r="L13" s="11">
        <v>2</v>
      </c>
      <c r="M13" s="11">
        <v>1.7</v>
      </c>
      <c r="N13" s="11">
        <v>79</v>
      </c>
      <c r="O13" s="11">
        <v>33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>
        <v>170</v>
      </c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>
        <v>23</v>
      </c>
      <c r="BF13" s="11"/>
      <c r="BG13" s="11"/>
      <c r="BH13" s="11"/>
      <c r="BI13" s="11"/>
      <c r="BJ13" s="11">
        <v>1.7</v>
      </c>
      <c r="BK13" s="11"/>
      <c r="BL13" s="10"/>
      <c r="BM13" s="10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2"/>
      <c r="CF13" s="12"/>
      <c r="CG13" s="12"/>
      <c r="CH13" s="12"/>
      <c r="CI13" s="12"/>
      <c r="CJ13" s="12"/>
      <c r="CK13" s="12"/>
      <c r="CL13" s="8">
        <v>7.8</v>
      </c>
      <c r="CM13" s="12"/>
      <c r="CN13" s="12">
        <v>11</v>
      </c>
      <c r="CO13" s="12"/>
      <c r="CP13" s="8">
        <v>7.8</v>
      </c>
      <c r="CS13" s="8">
        <v>1.7</v>
      </c>
      <c r="CV13" s="8">
        <v>14</v>
      </c>
      <c r="DJ13" s="8">
        <v>6.8</v>
      </c>
      <c r="DL13" s="8">
        <v>7.8</v>
      </c>
      <c r="DO13" s="8">
        <v>4.5</v>
      </c>
      <c r="FN13" s="8">
        <v>4.5</v>
      </c>
      <c r="GC13" s="8">
        <v>13</v>
      </c>
    </row>
    <row r="14" spans="1:215" s="8" customFormat="1" x14ac:dyDescent="0.15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L14" s="12"/>
    </row>
    <row r="15" spans="1:215" s="13" customFormat="1" x14ac:dyDescent="0.15">
      <c r="A15" s="8"/>
      <c r="B15" s="9">
        <v>2</v>
      </c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>
        <v>1.7</v>
      </c>
      <c r="AI15" s="11"/>
      <c r="AJ15" s="11"/>
      <c r="AK15" s="11"/>
      <c r="AL15" s="11"/>
      <c r="AM15" s="11">
        <v>1.7</v>
      </c>
      <c r="AN15" s="11">
        <v>1.7</v>
      </c>
      <c r="AO15" s="11">
        <v>1.7</v>
      </c>
      <c r="AP15" s="11"/>
      <c r="AQ15" s="11"/>
      <c r="AR15" s="11"/>
      <c r="AS15" s="11">
        <v>4.5</v>
      </c>
      <c r="AT15" s="11">
        <v>33</v>
      </c>
      <c r="AU15" s="11"/>
      <c r="AV15" s="11"/>
      <c r="AW15" s="11"/>
      <c r="AX15" s="11"/>
      <c r="AY15" s="11"/>
      <c r="AZ15" s="11"/>
      <c r="BA15" s="11"/>
      <c r="BB15" s="11"/>
      <c r="BC15" s="11"/>
      <c r="BD15" s="11">
        <v>13</v>
      </c>
      <c r="BE15" s="11"/>
      <c r="BF15" s="11"/>
      <c r="BG15" s="11"/>
      <c r="BH15" s="11"/>
      <c r="BI15" s="11"/>
      <c r="BJ15" s="11"/>
      <c r="BK15" s="11"/>
      <c r="BL15" s="10"/>
      <c r="BM15" s="10"/>
      <c r="BN15" s="11"/>
      <c r="BO15" s="11"/>
      <c r="BP15" s="11"/>
      <c r="BQ15" s="11"/>
      <c r="BR15" s="11"/>
      <c r="BS15" s="11"/>
      <c r="BT15" s="11"/>
      <c r="BU15" s="11">
        <v>6.8</v>
      </c>
      <c r="BV15" s="11"/>
      <c r="BW15" s="11"/>
      <c r="BX15" s="11"/>
      <c r="BY15" s="11"/>
      <c r="BZ15" s="11"/>
      <c r="CA15" s="11"/>
      <c r="CB15" s="11"/>
      <c r="CC15" s="11"/>
      <c r="CD15" s="11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</row>
    <row r="16" spans="1:215" s="12" customFormat="1" x14ac:dyDescent="0.15">
      <c r="A16" s="13"/>
      <c r="B16" s="9">
        <v>14</v>
      </c>
      <c r="C16" s="15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0"/>
      <c r="BL16" s="10"/>
      <c r="BM16" s="10"/>
      <c r="BN16" s="11"/>
      <c r="BO16" s="11"/>
      <c r="BP16" s="11"/>
      <c r="BQ16" s="11"/>
      <c r="BR16" s="10"/>
      <c r="BS16" s="10"/>
      <c r="BT16" s="10"/>
      <c r="BU16" s="10"/>
      <c r="BV16" s="10"/>
      <c r="BW16" s="10"/>
      <c r="BX16" s="10"/>
      <c r="BY16" s="13"/>
      <c r="BZ16" s="13"/>
      <c r="CA16" s="13"/>
      <c r="CB16" s="13"/>
      <c r="CC16" s="13"/>
      <c r="CD16" s="13"/>
      <c r="CE16" s="13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>
        <v>1.7</v>
      </c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</row>
    <row r="17" spans="1:215" s="13" customFormat="1" x14ac:dyDescent="0.15">
      <c r="A17" s="12"/>
      <c r="B17" s="9">
        <v>29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0"/>
      <c r="BM17" s="10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2"/>
      <c r="CF17" s="12"/>
      <c r="CG17" s="12"/>
      <c r="CH17" s="12"/>
      <c r="CI17" s="12"/>
      <c r="CJ17" s="12"/>
      <c r="CK17" s="12"/>
      <c r="CL17" s="8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</row>
    <row r="18" spans="1:215" s="13" customFormat="1" x14ac:dyDescent="0.15">
      <c r="B18" s="9">
        <v>30</v>
      </c>
      <c r="C18" s="15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spans="1:215" s="13" customFormat="1" x14ac:dyDescent="0.15">
      <c r="B19" s="9">
        <v>17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spans="1:215" s="13" customFormat="1" x14ac:dyDescent="0.15">
      <c r="B20" s="14" t="s">
        <v>4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EA20" s="13">
        <v>2</v>
      </c>
    </row>
    <row r="21" spans="1:215" s="13" customFormat="1" x14ac:dyDescent="0.15">
      <c r="B21" s="14" t="s">
        <v>5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EA21" s="13">
        <v>1.7</v>
      </c>
    </row>
    <row r="22" spans="1:215" s="13" customFormat="1" x14ac:dyDescent="0.15">
      <c r="B22" s="14" t="s">
        <v>6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EA22" s="13">
        <v>4.5</v>
      </c>
    </row>
    <row r="23" spans="1:215" s="13" customFormat="1" x14ac:dyDescent="0.15">
      <c r="B23" s="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spans="1:215" s="13" customFormat="1" x14ac:dyDescent="0.15">
      <c r="B24" s="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spans="1:215" s="13" customFormat="1" x14ac:dyDescent="0.15">
      <c r="B25" s="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1:215" s="13" customFormat="1" x14ac:dyDescent="0.15">
      <c r="B26" s="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1:215" s="13" customFormat="1" x14ac:dyDescent="0.15">
      <c r="B27" s="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1:215" s="13" customFormat="1" x14ac:dyDescent="0.15">
      <c r="B28" s="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0"/>
    </row>
    <row r="29" spans="1:215" s="13" customFormat="1" x14ac:dyDescent="0.15">
      <c r="B29" s="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0"/>
    </row>
    <row r="30" spans="1:215" s="13" customFormat="1" x14ac:dyDescent="0.15">
      <c r="B30" s="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0"/>
    </row>
    <row r="31" spans="1:215" s="13" customFormat="1" x14ac:dyDescent="0.15">
      <c r="B31" s="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0"/>
    </row>
    <row r="32" spans="1:215" s="13" customFormat="1" x14ac:dyDescent="0.15">
      <c r="B32" s="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0"/>
    </row>
  </sheetData>
  <sortState xmlns:xlrd2="http://schemas.microsoft.com/office/spreadsheetml/2017/richdata2" ref="A2:HG32">
    <sortCondition ref="A3:A32"/>
  </sortState>
  <phoneticPr fontId="0" type="noConversion"/>
  <printOptions horizontalCentered="1" verticalCentered="1" gridLines="1"/>
  <pageMargins left="0.5" right="0.5" top="0.5" bottom="0.5" header="0.5" footer="0.5"/>
  <pageSetup orientation="landscape" blackAndWhite="1" horizontalDpi="300" verticalDpi="300" r:id="rId1"/>
  <headerFooter alignWithMargins="0">
    <oddHeader>&amp;L&amp;"Arial,Bold"&amp;14E2 - CONDITIONAL</oddHeader>
    <oddFooter>&amp;L&amp;10&amp;D&amp;R&amp;10&amp;Z&amp;F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COND FC</vt:lpstr>
      <vt:lpstr>'COND FC'!Print_Area</vt:lpstr>
      <vt:lpstr>'COND FC'!Print_Titles</vt:lpstr>
      <vt:lpstr>'COND FC'!Print_Titles_MI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Microsoft Office User</cp:lastModifiedBy>
  <cp:lastPrinted>2007-05-03T14:38:26Z</cp:lastPrinted>
  <dcterms:created xsi:type="dcterms:W3CDTF">2003-07-18T14:42:24Z</dcterms:created>
  <dcterms:modified xsi:type="dcterms:W3CDTF">2021-03-02T21:08:19Z</dcterms:modified>
</cp:coreProperties>
</file>