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7860" yWindow="75" windowWidth="14730" windowHeight="15285"/>
  </bookViews>
  <sheets>
    <sheet name="COND. FC" sheetId="1" r:id="rId1"/>
  </sheets>
  <definedNames>
    <definedName name="_Dist_Bin" hidden="1">'COND. FC'!$I$34:$I$35</definedName>
    <definedName name="_Dist_Values" hidden="1">'COND. FC'!$G$2:$G$28</definedName>
    <definedName name="_Key1" hidden="1">'COND. FC'!$B$696</definedName>
    <definedName name="_Key2" hidden="1">'COND. FC'!$C$697</definedName>
    <definedName name="_Order1" hidden="1">0</definedName>
    <definedName name="_Order2" hidden="1">255</definedName>
    <definedName name="_Sort" hidden="1">'COND. FC'!$B$2:$H$926</definedName>
    <definedName name="_xlnm.Database">'COND. FC'!$B$1:$H$302</definedName>
    <definedName name="_xlnm.Extract">'COND. FC'!$B$1:$H$18</definedName>
    <definedName name="_xlnm.Print_Area" localSheetId="0">'COND. FC'!$EF$1:$ET$7</definedName>
    <definedName name="_xlnm.Print_Titles" localSheetId="0">'COND. FC'!$B:$C</definedName>
    <definedName name="Print_Titles_MI" localSheetId="0">'COND. FC'!$B:$C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H1" i="1"/>
  <c r="AI1" i="1"/>
  <c r="AJ1" i="1"/>
  <c r="AK1" i="1"/>
  <c r="AL1" i="1"/>
  <c r="AM1" i="1"/>
  <c r="AN1" i="1"/>
  <c r="AO1" i="1"/>
  <c r="AP1" i="1"/>
  <c r="AQ1" i="1"/>
  <c r="AR1" i="1"/>
  <c r="AT1" i="1"/>
  <c r="AU1" i="1"/>
  <c r="AV1" i="1"/>
  <c r="AW1" i="1"/>
  <c r="AX1" i="1"/>
  <c r="AY1" i="1"/>
  <c r="AZ1" i="1"/>
  <c r="BA1" i="1"/>
  <c r="BB1" i="1"/>
  <c r="BC1" i="1"/>
  <c r="BE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DL1" i="1"/>
</calcChain>
</file>

<file path=xl/sharedStrings.xml><?xml version="1.0" encoding="utf-8"?>
<sst xmlns="http://schemas.openxmlformats.org/spreadsheetml/2006/main" count="15" uniqueCount="15">
  <si>
    <t>STATION</t>
  </si>
  <si>
    <t>NO.</t>
  </si>
  <si>
    <t>A</t>
  </si>
  <si>
    <t>B</t>
  </si>
  <si>
    <t>C</t>
  </si>
  <si>
    <t>11/13./15</t>
  </si>
  <si>
    <t>New Station</t>
  </si>
  <si>
    <t>C1</t>
  </si>
  <si>
    <t>C2</t>
  </si>
  <si>
    <t>C3</t>
  </si>
  <si>
    <t>C4</t>
  </si>
  <si>
    <t>C7</t>
  </si>
  <si>
    <t>C5</t>
  </si>
  <si>
    <t>C6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</si>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</sst>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"/>
    <numFmt numFmtId="166" formatCode="mm/dd/yy;@"/>
  </numFmts>
  <fonts count="2" x14ac:knownFonts="1">
    <font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1" xfId="0" applyNumberFormat="1" applyFont="1" applyBorder="1" applyAlignment="1" applyProtection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"/>
  <dimension ref="A1:LM38"/>
  <sheetViews>
    <sheetView tabSelected="1" defaultGridColor="0" colorId="22" zoomScale="87" zoomScaleNormal="87" workbookViewId="0">
      <pane xSplit="3" topLeftCell="LG1" activePane="topRight" state="frozenSplit"/>
      <selection pane="topRight" activeCell="LM9" sqref="LM9"/>
    </sheetView>
  </sheetViews>
  <sheetFormatPr defaultColWidth="11.77734375" defaultRowHeight="15" x14ac:dyDescent="0.2"/>
  <cols>
    <col min="1" max="1" width="11.77734375" style="5"/>
    <col min="2" max="2" width="8.6640625" style="5" customWidth="1"/>
    <col min="3" max="3" width="4.109375" style="5" customWidth="1"/>
    <col min="4" max="138" width="8.33203125" style="5" customWidth="1"/>
    <col min="139" max="150" width="8.33203125" style="5" bestFit="1" customWidth="1"/>
    <col min="151" max="170" width="11.77734375" style="5"/>
    <col min="171" max="172" width="11.77734375" style="9"/>
    <col min="173" max="16384" width="11.77734375" style="5"/>
  </cols>
  <sheetData>
    <row r="1" spans="1:325" s="1" customFormat="1" x14ac:dyDescent="0.2">
      <c r="A1" s="11" t="s">
        <v>6</v>
      </c>
      <c r="B1" s="1" t="s">
        <v>0</v>
      </c>
      <c r="C1" s="1" t="s">
        <v>1</v>
      </c>
      <c r="D1" s="1">
        <f>DATE(93,5,6)</f>
        <v>34095</v>
      </c>
      <c r="E1" s="1">
        <f>DATE(93,8,10)</f>
        <v>34191</v>
      </c>
      <c r="F1" s="1">
        <f>DATE(93,10,7)</f>
        <v>34249</v>
      </c>
      <c r="G1" s="1">
        <f>DATE(93,11,8)</f>
        <v>34281</v>
      </c>
      <c r="H1" s="1">
        <f>DATE(94,2,3)</f>
        <v>34368</v>
      </c>
      <c r="I1" s="1">
        <f>DATE(94,3,1)</f>
        <v>34394</v>
      </c>
      <c r="J1" s="1">
        <f>DATE(94,4,12)</f>
        <v>34436</v>
      </c>
      <c r="K1" s="1">
        <f>DATE(94,6,6)</f>
        <v>34491</v>
      </c>
      <c r="L1" s="1">
        <f>DATE(94,7,13)</f>
        <v>34528</v>
      </c>
      <c r="M1" s="1">
        <f>DATE(94,8,2)</f>
        <v>34548</v>
      </c>
      <c r="N1" s="1">
        <f>DATE(94,11,4)</f>
        <v>34642</v>
      </c>
      <c r="O1" s="1">
        <f>DATE(95,4,26)</f>
        <v>34815</v>
      </c>
      <c r="P1" s="1">
        <f>DATE(95,5,17)</f>
        <v>34836</v>
      </c>
      <c r="Q1" s="1">
        <f>DATE(95,6,26)</f>
        <v>34876</v>
      </c>
      <c r="R1" s="1">
        <f>DATE(95,7,6)</f>
        <v>34886</v>
      </c>
      <c r="S1" s="1">
        <f>DATE(95,8,8)</f>
        <v>34919</v>
      </c>
      <c r="T1" s="1">
        <f>DATE(95,10,26)</f>
        <v>34998</v>
      </c>
      <c r="U1" s="1">
        <f>DATE(96,1,16)</f>
        <v>35080</v>
      </c>
      <c r="V1" s="1">
        <f>DATE(96,3,14)</f>
        <v>35138</v>
      </c>
      <c r="W1" s="1">
        <f>DATE(96,4,2)</f>
        <v>35157</v>
      </c>
      <c r="X1" s="1">
        <f>DATE(96,4,3)</f>
        <v>35158</v>
      </c>
      <c r="Y1" s="1">
        <f>DATE(96,4,23)</f>
        <v>35178</v>
      </c>
      <c r="Z1" s="1">
        <f>DATE(96,5,7)</f>
        <v>35192</v>
      </c>
      <c r="AA1" s="1">
        <f>DATE(96,6,11)</f>
        <v>35227</v>
      </c>
      <c r="AB1" s="1">
        <f>DATE(96,6,28)</f>
        <v>35244</v>
      </c>
      <c r="AC1" s="1">
        <f>DATE(96,7,19)</f>
        <v>35265</v>
      </c>
      <c r="AD1" s="1">
        <f>DATE(96,8,5)</f>
        <v>35282</v>
      </c>
      <c r="AE1" s="1">
        <f>DATE(96,9,12)</f>
        <v>35320</v>
      </c>
      <c r="AF1" s="1">
        <f>DATE(96,9,19)</f>
        <v>35327</v>
      </c>
      <c r="AG1" s="1">
        <v>35329</v>
      </c>
      <c r="AH1" s="1">
        <f>DATE(96,9,24)</f>
        <v>35332</v>
      </c>
      <c r="AI1" s="1">
        <f>DATE(96,10,14)</f>
        <v>35352</v>
      </c>
      <c r="AJ1" s="1">
        <f>DATE(96,11,4)</f>
        <v>35373</v>
      </c>
      <c r="AK1" s="1">
        <f>DATE(97,2,17)</f>
        <v>35478</v>
      </c>
      <c r="AL1" s="1">
        <f>DATE(97,4,2)</f>
        <v>35522</v>
      </c>
      <c r="AM1" s="1">
        <f>DATE(97,3,17)</f>
        <v>35506</v>
      </c>
      <c r="AN1" s="1">
        <f>DATE(97,9,16)</f>
        <v>35689</v>
      </c>
      <c r="AO1" s="1">
        <f>DATE(97,11,4)</f>
        <v>35738</v>
      </c>
      <c r="AP1" s="1">
        <f>DATE(97,12,2)</f>
        <v>35766</v>
      </c>
      <c r="AQ1" s="1">
        <f>DATE(97,12,4)</f>
        <v>35768</v>
      </c>
      <c r="AR1" s="1">
        <f>DATE(98,1,30)</f>
        <v>35825</v>
      </c>
      <c r="AS1" s="1">
        <v>35835</v>
      </c>
      <c r="AT1" s="1">
        <f>DATE(98,2,19)</f>
        <v>35845</v>
      </c>
      <c r="AU1" s="1">
        <f>DATE(98,2,22)</f>
        <v>35848</v>
      </c>
      <c r="AV1" s="1">
        <f>DATE(98,2,24)</f>
        <v>35850</v>
      </c>
      <c r="AW1" s="1">
        <f>DATE(98,2,26)</f>
        <v>35852</v>
      </c>
      <c r="AX1" s="1">
        <f>DATE(98,5,4)</f>
        <v>35919</v>
      </c>
      <c r="AY1" s="1">
        <f>DATE(98,5,7)</f>
        <v>35922</v>
      </c>
      <c r="AZ1" s="1">
        <f>DATE(98,5,12)</f>
        <v>35927</v>
      </c>
      <c r="BA1" s="1">
        <f>DATE(98,8,5)</f>
        <v>36012</v>
      </c>
      <c r="BB1" s="1">
        <f>DATE(98,9,1)</f>
        <v>36039</v>
      </c>
      <c r="BC1" s="1">
        <f>DATE(98,9,3)</f>
        <v>36041</v>
      </c>
      <c r="BD1" s="1">
        <v>36046</v>
      </c>
      <c r="BE1" s="1">
        <f>DATE(99,5,5)</f>
        <v>36285</v>
      </c>
      <c r="BF1" s="1">
        <v>36298</v>
      </c>
      <c r="BG1" s="1">
        <v>36333</v>
      </c>
      <c r="BH1" s="1">
        <f>DATE(99,9,3)</f>
        <v>36406</v>
      </c>
      <c r="BI1" s="1">
        <f>DATE(99,10,20)</f>
        <v>36453</v>
      </c>
      <c r="BJ1" s="1">
        <f>DATE(99,11,7)</f>
        <v>36471</v>
      </c>
      <c r="BK1" s="1">
        <f>DATE(2000,1,27)</f>
        <v>36552</v>
      </c>
      <c r="BL1" s="1">
        <f>DATE(2000,1,31)</f>
        <v>36556</v>
      </c>
      <c r="BM1" s="1">
        <f>DATE(2000,3,23)</f>
        <v>36608</v>
      </c>
      <c r="BN1" s="1">
        <f>DATE(2000,4,18)</f>
        <v>36634</v>
      </c>
      <c r="BO1" s="1">
        <f>DATE(2000,4,20)</f>
        <v>36636</v>
      </c>
      <c r="BP1" s="1">
        <f>DATE(2000,5,24)</f>
        <v>36670</v>
      </c>
      <c r="BQ1" s="1">
        <f>DATE(2000,7,28)</f>
        <v>36735</v>
      </c>
      <c r="BR1" s="1">
        <f>DATE(2000,8,7)</f>
        <v>36745</v>
      </c>
      <c r="BS1" s="1">
        <f>DATE(2000,9,11)</f>
        <v>36780</v>
      </c>
      <c r="BT1" s="1">
        <f>DATE(2000,9,21)</f>
        <v>36790</v>
      </c>
      <c r="BU1" s="1">
        <f>DATE(2000,9,25)</f>
        <v>36794</v>
      </c>
      <c r="BV1" s="1">
        <f>DATE(2000,9,27)</f>
        <v>36796</v>
      </c>
      <c r="BW1" s="1">
        <f>DATE(2000,11,28)</f>
        <v>36858</v>
      </c>
      <c r="BX1" s="1">
        <f>DATE(2001,3,22)</f>
        <v>36972</v>
      </c>
      <c r="BY1" s="1">
        <f>DATE(2001,3,26)</f>
        <v>36976</v>
      </c>
      <c r="BZ1" s="1">
        <f>DATE(2001,7,9)</f>
        <v>37081</v>
      </c>
      <c r="CA1" s="1">
        <f>DATE(2001,8,16)</f>
        <v>37119</v>
      </c>
      <c r="CB1" s="1">
        <f>DATE(2001,8,21)</f>
        <v>37124</v>
      </c>
      <c r="CC1" s="1">
        <f>DATE(2002,3,17)</f>
        <v>37332</v>
      </c>
      <c r="CD1" s="1">
        <f>DATE(2002,7,15)</f>
        <v>37452</v>
      </c>
      <c r="CE1" s="1">
        <f>DATE(2002,9,3)</f>
        <v>37502</v>
      </c>
      <c r="CF1" s="1">
        <f>DATE(2002,10,16)</f>
        <v>37545</v>
      </c>
      <c r="CG1" s="1">
        <f>DATE(2002,10,18)</f>
        <v>37547</v>
      </c>
      <c r="CH1" s="1">
        <v>37689</v>
      </c>
      <c r="CI1" s="1">
        <v>37703</v>
      </c>
      <c r="CJ1" s="1">
        <v>37725</v>
      </c>
      <c r="CK1" s="1">
        <v>37775</v>
      </c>
      <c r="CL1" s="1">
        <v>37817</v>
      </c>
      <c r="CM1" s="1">
        <v>37819</v>
      </c>
      <c r="CN1" s="1">
        <v>37829</v>
      </c>
      <c r="CO1" s="1">
        <v>37831</v>
      </c>
      <c r="CP1" s="1">
        <v>37845</v>
      </c>
      <c r="CQ1" s="1">
        <v>37886</v>
      </c>
      <c r="CR1" s="1">
        <v>37888</v>
      </c>
      <c r="CS1" s="1">
        <v>37893</v>
      </c>
      <c r="CT1" s="1">
        <v>37895</v>
      </c>
      <c r="CU1" s="1">
        <v>37907</v>
      </c>
      <c r="CV1" s="1">
        <v>37909</v>
      </c>
      <c r="CW1" s="1">
        <v>37910</v>
      </c>
      <c r="CX1" s="1">
        <v>37924</v>
      </c>
      <c r="CY1" s="1">
        <v>37928</v>
      </c>
      <c r="CZ1" s="1">
        <v>37929</v>
      </c>
      <c r="DA1" s="1">
        <v>37930</v>
      </c>
      <c r="DB1" s="1">
        <v>37931</v>
      </c>
      <c r="DC1" s="1">
        <v>37932</v>
      </c>
      <c r="DD1" s="1">
        <v>37935</v>
      </c>
      <c r="DE1" s="1">
        <v>37946</v>
      </c>
      <c r="DF1" s="1">
        <v>37949</v>
      </c>
      <c r="DG1" s="1">
        <v>37967</v>
      </c>
      <c r="DH1" s="1">
        <v>37973</v>
      </c>
      <c r="DI1" s="1">
        <v>37982</v>
      </c>
      <c r="DJ1" s="2">
        <v>38112</v>
      </c>
      <c r="DK1" s="2">
        <v>38194</v>
      </c>
      <c r="DL1" s="2">
        <f>DATE(2004,8,5)</f>
        <v>38204</v>
      </c>
      <c r="DM1" s="2">
        <v>38216</v>
      </c>
      <c r="DN1" s="2">
        <v>38218</v>
      </c>
      <c r="DO1" s="2">
        <v>38230</v>
      </c>
      <c r="DP1" s="2">
        <v>38448</v>
      </c>
      <c r="DQ1" s="2">
        <v>38481</v>
      </c>
      <c r="DR1" s="2">
        <v>38508</v>
      </c>
      <c r="DS1" s="2">
        <v>38534</v>
      </c>
      <c r="DT1" s="2">
        <v>38555</v>
      </c>
      <c r="DU1" s="2">
        <v>38567</v>
      </c>
      <c r="DV1" s="2">
        <v>38615</v>
      </c>
      <c r="DW1" s="2">
        <v>38642</v>
      </c>
      <c r="DX1" s="2">
        <v>38652</v>
      </c>
      <c r="DY1" s="2">
        <v>38656</v>
      </c>
      <c r="DZ1" s="2">
        <v>38847</v>
      </c>
      <c r="EA1" s="2">
        <v>38867</v>
      </c>
      <c r="EB1" s="2">
        <v>38876</v>
      </c>
      <c r="EC1" s="2">
        <v>38897</v>
      </c>
      <c r="ED1" s="2">
        <v>38903</v>
      </c>
      <c r="EE1" s="2">
        <v>38916</v>
      </c>
      <c r="EF1" s="2">
        <v>38954</v>
      </c>
      <c r="EG1" s="2">
        <v>38965</v>
      </c>
      <c r="EH1" s="2">
        <v>38971</v>
      </c>
      <c r="EI1" s="2">
        <v>39001</v>
      </c>
      <c r="EJ1" s="2">
        <v>39030</v>
      </c>
      <c r="EK1" s="2">
        <v>39052</v>
      </c>
      <c r="EL1" s="2">
        <v>39055</v>
      </c>
      <c r="EM1" s="2">
        <v>39057</v>
      </c>
      <c r="EN1" s="2">
        <v>39079</v>
      </c>
      <c r="EO1" s="2">
        <v>39084</v>
      </c>
      <c r="EP1" s="1">
        <v>39086</v>
      </c>
      <c r="EQ1" s="1">
        <v>39106</v>
      </c>
      <c r="ER1" s="2">
        <v>39108</v>
      </c>
      <c r="ES1" s="2">
        <v>39111</v>
      </c>
      <c r="ET1" s="2">
        <v>39118</v>
      </c>
      <c r="EU1" s="2">
        <v>39238</v>
      </c>
      <c r="EV1" s="2">
        <v>39342</v>
      </c>
      <c r="EW1" s="2">
        <v>39385</v>
      </c>
      <c r="EX1" s="2">
        <v>39433</v>
      </c>
      <c r="EY1" s="2">
        <v>39435</v>
      </c>
      <c r="EZ1" s="2">
        <v>39545</v>
      </c>
      <c r="FA1" s="2">
        <v>39581</v>
      </c>
      <c r="FB1" s="2">
        <v>39646</v>
      </c>
      <c r="FC1" s="2">
        <v>39720</v>
      </c>
      <c r="FD1" s="2">
        <v>39758</v>
      </c>
      <c r="FE1" s="2">
        <v>40009</v>
      </c>
      <c r="FF1" s="2">
        <v>40021</v>
      </c>
      <c r="FG1" s="2">
        <v>40043</v>
      </c>
      <c r="FH1" s="2">
        <v>40067</v>
      </c>
      <c r="FI1" s="2">
        <v>40133</v>
      </c>
      <c r="FJ1" s="2">
        <v>40135</v>
      </c>
      <c r="FK1" s="2">
        <v>40141</v>
      </c>
      <c r="FL1" s="2">
        <v>40147</v>
      </c>
      <c r="FM1" s="2">
        <v>40154</v>
      </c>
      <c r="FN1" s="2">
        <v>40157</v>
      </c>
      <c r="FO1" s="2">
        <v>40175</v>
      </c>
      <c r="FP1" s="2">
        <v>40177</v>
      </c>
      <c r="FQ1" s="2">
        <v>40180</v>
      </c>
      <c r="FR1" s="2">
        <v>40197</v>
      </c>
      <c r="FS1" s="2">
        <v>40218</v>
      </c>
      <c r="FT1" s="2">
        <v>40220</v>
      </c>
      <c r="FU1" s="2">
        <v>40225</v>
      </c>
      <c r="FV1" s="2">
        <v>40268</v>
      </c>
      <c r="FW1" s="2">
        <v>40406</v>
      </c>
      <c r="FX1" s="2">
        <v>40457</v>
      </c>
      <c r="FY1" s="2">
        <v>40462</v>
      </c>
      <c r="FZ1" s="2">
        <v>40464</v>
      </c>
      <c r="GA1" s="2">
        <v>40563</v>
      </c>
      <c r="GB1" s="2">
        <v>40570</v>
      </c>
      <c r="GC1" s="2">
        <v>40574</v>
      </c>
      <c r="GD1" s="2">
        <v>40582</v>
      </c>
      <c r="GE1" s="2">
        <v>40786</v>
      </c>
      <c r="GF1" s="2">
        <v>40792</v>
      </c>
      <c r="GG1" s="2">
        <v>40837</v>
      </c>
      <c r="GH1" s="2">
        <v>40841</v>
      </c>
      <c r="GI1" s="2">
        <v>40842</v>
      </c>
      <c r="GJ1" s="2">
        <v>40975</v>
      </c>
      <c r="GK1" s="2">
        <v>40976</v>
      </c>
      <c r="GL1" s="2">
        <v>41061</v>
      </c>
      <c r="GM1" s="2">
        <v>41064</v>
      </c>
      <c r="GN1" s="2">
        <v>41085</v>
      </c>
      <c r="GO1" s="2">
        <v>41123</v>
      </c>
      <c r="GP1" s="2">
        <v>41148</v>
      </c>
      <c r="GQ1" s="2">
        <v>41151</v>
      </c>
      <c r="GR1" s="2">
        <v>41156</v>
      </c>
      <c r="GS1" s="2">
        <v>41213</v>
      </c>
      <c r="GT1" s="2">
        <v>41233</v>
      </c>
      <c r="GU1" s="2">
        <v>41240</v>
      </c>
      <c r="GV1" s="2">
        <v>41271</v>
      </c>
      <c r="GW1" s="2">
        <v>41276</v>
      </c>
      <c r="GX1" s="2">
        <v>41317</v>
      </c>
      <c r="GY1" s="2">
        <v>41435</v>
      </c>
      <c r="GZ1" s="2">
        <v>41460</v>
      </c>
      <c r="HA1" s="2">
        <v>41463</v>
      </c>
      <c r="HB1" s="2">
        <v>41470</v>
      </c>
      <c r="HC1" s="2">
        <v>41558</v>
      </c>
      <c r="HD1" s="2">
        <v>41610</v>
      </c>
      <c r="HE1" s="2">
        <v>41619</v>
      </c>
      <c r="HF1" s="2">
        <v>41625</v>
      </c>
      <c r="HG1" s="2">
        <v>41684</v>
      </c>
      <c r="HH1" s="2">
        <v>41708</v>
      </c>
      <c r="HI1" s="2">
        <v>41709</v>
      </c>
      <c r="HJ1" s="2">
        <v>41712</v>
      </c>
      <c r="HK1" s="2">
        <v>41751</v>
      </c>
      <c r="HL1" s="2">
        <v>41752</v>
      </c>
      <c r="HM1" s="2">
        <v>41753</v>
      </c>
      <c r="HN1" s="2">
        <v>41757</v>
      </c>
      <c r="HO1" s="2">
        <v>41827</v>
      </c>
      <c r="HP1" s="2">
        <v>41829</v>
      </c>
      <c r="HQ1" s="2">
        <v>41834</v>
      </c>
      <c r="HR1" s="2">
        <v>41850</v>
      </c>
      <c r="HS1" s="2">
        <v>41864</v>
      </c>
      <c r="HT1" s="2">
        <v>41893</v>
      </c>
      <c r="HU1" s="2">
        <v>41900</v>
      </c>
      <c r="HV1" s="2">
        <v>41904</v>
      </c>
      <c r="HW1" s="2">
        <v>41931</v>
      </c>
      <c r="HX1" s="2">
        <v>41933</v>
      </c>
      <c r="HY1" s="2">
        <v>41974</v>
      </c>
      <c r="HZ1" s="2">
        <v>42002</v>
      </c>
      <c r="IA1" s="2">
        <v>42003</v>
      </c>
      <c r="IB1" s="2">
        <v>42006</v>
      </c>
      <c r="IC1" s="2">
        <v>42010</v>
      </c>
      <c r="ID1" s="2">
        <v>42033</v>
      </c>
      <c r="IE1" s="2">
        <v>42038</v>
      </c>
      <c r="IF1" s="2">
        <v>42039</v>
      </c>
      <c r="IG1" s="2">
        <v>42046</v>
      </c>
      <c r="IH1" s="2">
        <v>42051</v>
      </c>
      <c r="II1" s="2">
        <v>42065</v>
      </c>
      <c r="IJ1" s="2">
        <v>42067</v>
      </c>
      <c r="IK1" s="2">
        <v>42069</v>
      </c>
      <c r="IL1" s="10">
        <v>42138</v>
      </c>
      <c r="IM1" s="2">
        <v>42142</v>
      </c>
      <c r="IN1" s="2">
        <v>42163</v>
      </c>
      <c r="IO1" s="2">
        <v>42166</v>
      </c>
      <c r="IP1" s="2">
        <v>42170</v>
      </c>
      <c r="IQ1" s="2">
        <v>42213</v>
      </c>
      <c r="IR1" s="2">
        <v>42222</v>
      </c>
      <c r="IS1" s="2">
        <v>42229</v>
      </c>
      <c r="IT1" s="2">
        <v>42233</v>
      </c>
      <c r="IU1" s="2">
        <v>42250</v>
      </c>
      <c r="IV1" s="2">
        <v>42289</v>
      </c>
      <c r="IW1" s="2">
        <v>42292</v>
      </c>
      <c r="IX1" s="2">
        <v>42293</v>
      </c>
      <c r="IY1" s="1">
        <v>42296</v>
      </c>
      <c r="IZ1" s="11" t="s">
        <v>5</v>
      </c>
      <c r="JA1" s="1">
        <v>42324</v>
      </c>
      <c r="JB1" s="1">
        <v>42331</v>
      </c>
      <c r="JC1" s="1">
        <v>42336</v>
      </c>
      <c r="JD1" s="1">
        <v>42394</v>
      </c>
      <c r="JE1" s="1">
        <v>42395</v>
      </c>
      <c r="JF1" s="1">
        <v>42415</v>
      </c>
      <c r="JG1" s="1">
        <v>42418</v>
      </c>
      <c r="JH1" s="1">
        <v>42422</v>
      </c>
      <c r="JI1" s="1">
        <v>42495</v>
      </c>
      <c r="JJ1" s="1">
        <v>42499</v>
      </c>
      <c r="JK1" s="1">
        <v>42531</v>
      </c>
      <c r="JL1" s="1">
        <v>42548</v>
      </c>
      <c r="JM1" s="1">
        <v>42590</v>
      </c>
      <c r="JN1" s="1">
        <v>42604</v>
      </c>
      <c r="JO1" s="1">
        <v>42620</v>
      </c>
      <c r="JP1" s="1">
        <v>42634</v>
      </c>
      <c r="JQ1" s="1">
        <v>42641</v>
      </c>
      <c r="JR1" s="1">
        <v>42655</v>
      </c>
      <c r="JS1" s="1">
        <v>42661</v>
      </c>
      <c r="JT1" s="1">
        <v>42712</v>
      </c>
      <c r="JU1" s="1">
        <v>42718</v>
      </c>
      <c r="JV1" s="1">
        <v>42810</v>
      </c>
      <c r="JW1" s="1">
        <v>42836</v>
      </c>
      <c r="JX1" s="1">
        <v>42856</v>
      </c>
      <c r="JY1" s="1">
        <v>42913</v>
      </c>
      <c r="JZ1" s="1">
        <v>42915</v>
      </c>
      <c r="KA1" s="1">
        <v>42936</v>
      </c>
      <c r="KB1" s="1">
        <v>43081</v>
      </c>
      <c r="KC1" s="1">
        <v>43083</v>
      </c>
      <c r="KD1" s="1">
        <v>43087</v>
      </c>
      <c r="KE1" s="1">
        <v>43132</v>
      </c>
      <c r="KF1" s="1">
        <v>43209</v>
      </c>
      <c r="KG1" s="1">
        <v>43220</v>
      </c>
      <c r="KH1" s="1">
        <v>43255</v>
      </c>
      <c r="KI1" s="1">
        <v>43297</v>
      </c>
      <c r="KJ1" s="1">
        <v>43314</v>
      </c>
      <c r="KK1" s="1">
        <v>43377</v>
      </c>
      <c r="KL1" s="1">
        <v>43381</v>
      </c>
      <c r="KM1" s="1">
        <v>43403</v>
      </c>
      <c r="KN1" s="1">
        <v>43405</v>
      </c>
      <c r="KO1" s="1">
        <v>43461</v>
      </c>
      <c r="KP1" s="1">
        <v>43493</v>
      </c>
      <c r="KQ1" s="1">
        <v>43495</v>
      </c>
      <c r="KR1" s="1">
        <v>43572</v>
      </c>
      <c r="KS1" s="1">
        <v>43619</v>
      </c>
      <c r="KT1" s="1">
        <v>43661</v>
      </c>
      <c r="KU1" s="1">
        <v>43698</v>
      </c>
      <c r="KV1" s="1">
        <v>43719</v>
      </c>
      <c r="KW1" s="1">
        <v>43724</v>
      </c>
      <c r="KX1" s="1">
        <v>43872</v>
      </c>
      <c r="KY1" s="1">
        <v>43874</v>
      </c>
      <c r="KZ1" s="1">
        <v>43977</v>
      </c>
      <c r="LA1" s="1">
        <v>43983</v>
      </c>
      <c r="LB1" s="1">
        <v>43986</v>
      </c>
      <c r="LC1" s="1">
        <v>44005</v>
      </c>
      <c r="LD1" s="1">
        <v>44006</v>
      </c>
      <c r="LE1" s="1">
        <v>44053</v>
      </c>
      <c r="LF1" s="1">
        <v>44097</v>
      </c>
      <c r="LG1" s="1">
        <v>44132</v>
      </c>
      <c r="LH1" s="1">
        <v>44137</v>
      </c>
      <c r="LI1" s="1">
        <v>44153</v>
      </c>
      <c r="LJ1" s="1">
        <v>44167</v>
      </c>
      <c r="LK1" s="1">
        <v>44173</v>
      </c>
      <c r="LL1" s="1">
        <v>44187</v>
      </c>
      <c r="LM1" s="1">
        <v>44231</v>
      </c>
    </row>
    <row r="2" spans="1:325" s="6" customFormat="1" x14ac:dyDescent="0.2">
      <c r="A2" s="12" t="s">
        <v>7</v>
      </c>
      <c r="B2" s="6">
        <v>1</v>
      </c>
      <c r="D2" s="3"/>
      <c r="E2" s="3"/>
      <c r="F2" s="3"/>
      <c r="G2" s="3"/>
      <c r="H2" s="3">
        <v>1.7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1.7</v>
      </c>
      <c r="AE2" s="3">
        <v>7.8</v>
      </c>
      <c r="AF2" s="3">
        <v>2</v>
      </c>
      <c r="AG2" s="3"/>
      <c r="AH2" s="3"/>
      <c r="AI2" s="3">
        <v>11</v>
      </c>
      <c r="AJ2" s="3"/>
      <c r="AK2" s="3"/>
      <c r="AL2" s="3"/>
      <c r="AM2" s="3"/>
      <c r="AN2" s="3"/>
      <c r="AO2" s="3"/>
      <c r="AP2" s="3">
        <v>33</v>
      </c>
      <c r="AQ2" s="3">
        <v>1.7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4"/>
      <c r="DK2" s="4"/>
      <c r="DL2" s="4"/>
      <c r="DM2" s="4"/>
      <c r="DN2" s="4"/>
      <c r="DO2" s="4"/>
      <c r="DW2" s="6">
        <v>4.5</v>
      </c>
      <c r="FK2" s="3"/>
      <c r="FL2" s="3"/>
      <c r="FM2" s="3"/>
      <c r="FO2" s="3"/>
      <c r="FP2" s="3"/>
      <c r="FQ2" s="3"/>
      <c r="FU2" s="3"/>
      <c r="FZ2" s="3"/>
      <c r="GB2" s="3"/>
      <c r="GF2" s="3"/>
      <c r="GG2" s="3"/>
      <c r="GL2" s="3"/>
      <c r="GM2" s="3"/>
      <c r="GN2" s="3"/>
      <c r="GO2" s="3"/>
      <c r="GP2" s="3"/>
      <c r="GQ2" s="3"/>
      <c r="GR2" s="3"/>
      <c r="GS2" s="3"/>
      <c r="GT2" s="3"/>
      <c r="GU2" s="3">
        <v>2</v>
      </c>
      <c r="GV2" s="3"/>
      <c r="GW2" s="3"/>
      <c r="HO2" s="3"/>
      <c r="JK2" s="6">
        <v>1.7</v>
      </c>
      <c r="JM2" s="3">
        <v>4</v>
      </c>
      <c r="JN2" s="6">
        <v>1.7</v>
      </c>
      <c r="JP2" s="6">
        <v>2</v>
      </c>
      <c r="JR2" s="6">
        <v>70</v>
      </c>
      <c r="JS2" s="6">
        <v>11</v>
      </c>
      <c r="JT2" s="6">
        <v>23</v>
      </c>
      <c r="JU2" s="6">
        <v>2</v>
      </c>
      <c r="JV2" s="6">
        <v>11</v>
      </c>
      <c r="JW2" s="6">
        <v>1.7</v>
      </c>
      <c r="JX2" s="6">
        <v>1.7</v>
      </c>
      <c r="JY2" s="6">
        <v>2</v>
      </c>
      <c r="KA2" s="6">
        <v>1.7</v>
      </c>
      <c r="KB2" s="6">
        <v>49</v>
      </c>
      <c r="KC2" s="6">
        <v>1.7</v>
      </c>
      <c r="KE2" s="6">
        <v>7.8</v>
      </c>
      <c r="KF2" s="6">
        <v>1.7</v>
      </c>
      <c r="KG2" s="6">
        <v>7.8</v>
      </c>
      <c r="KH2" s="6">
        <v>2</v>
      </c>
      <c r="KI2" s="6">
        <v>1.7</v>
      </c>
      <c r="KJ2" s="6">
        <v>1.7</v>
      </c>
      <c r="KK2" s="6">
        <v>4.5</v>
      </c>
      <c r="KM2" s="6">
        <v>2</v>
      </c>
      <c r="KO2" s="6">
        <v>4.5</v>
      </c>
      <c r="KP2" s="6">
        <v>4.5</v>
      </c>
      <c r="KR2" s="6">
        <v>1.7</v>
      </c>
      <c r="KS2" s="6">
        <v>2</v>
      </c>
      <c r="KU2" s="6">
        <v>1.7</v>
      </c>
      <c r="KW2" s="6">
        <v>1.7</v>
      </c>
      <c r="KY2" s="6">
        <v>4.5</v>
      </c>
      <c r="LB2" s="6">
        <v>1.7</v>
      </c>
      <c r="LD2" s="6">
        <v>2</v>
      </c>
      <c r="LE2" s="6">
        <v>2</v>
      </c>
      <c r="LF2" s="6">
        <v>7.8</v>
      </c>
      <c r="LG2" s="6">
        <v>2</v>
      </c>
      <c r="LH2" s="6">
        <v>4.5</v>
      </c>
      <c r="LI2" s="6">
        <v>13</v>
      </c>
      <c r="LJ2" s="6">
        <v>33</v>
      </c>
      <c r="LK2" s="6">
        <v>13</v>
      </c>
      <c r="LM2" s="6">
        <v>4.5</v>
      </c>
    </row>
    <row r="3" spans="1:325" s="6" customFormat="1" x14ac:dyDescent="0.2">
      <c r="A3" s="12" t="s">
        <v>8</v>
      </c>
      <c r="B3" s="6">
        <v>2</v>
      </c>
      <c r="FK3" s="3"/>
      <c r="FL3" s="3"/>
      <c r="FO3" s="3"/>
      <c r="FP3" s="3"/>
      <c r="FQ3" s="3"/>
      <c r="FU3" s="3"/>
      <c r="FZ3" s="3"/>
      <c r="GB3" s="3"/>
      <c r="GF3" s="3"/>
      <c r="GG3" s="3"/>
      <c r="GJ3" s="6">
        <v>6.8</v>
      </c>
      <c r="GK3" s="3"/>
      <c r="GL3" s="3"/>
      <c r="GM3" s="3">
        <v>2</v>
      </c>
      <c r="GN3" s="3">
        <v>1.7</v>
      </c>
      <c r="GO3" s="3"/>
      <c r="GP3" s="3">
        <v>1.7</v>
      </c>
      <c r="GQ3" s="3"/>
      <c r="GR3" s="3"/>
      <c r="GS3" s="3">
        <v>4.5</v>
      </c>
      <c r="GT3" s="3">
        <v>21</v>
      </c>
      <c r="GU3" s="3">
        <v>4.5</v>
      </c>
      <c r="GV3" s="3">
        <v>1.7</v>
      </c>
      <c r="GW3" s="3">
        <v>11</v>
      </c>
      <c r="GX3" s="6">
        <v>1.7</v>
      </c>
      <c r="GY3" s="6">
        <v>2</v>
      </c>
      <c r="GZ3" s="6">
        <v>1.7</v>
      </c>
      <c r="HB3" s="6">
        <v>1.7</v>
      </c>
      <c r="HC3" s="6">
        <v>7.8</v>
      </c>
      <c r="HD3" s="6">
        <v>49</v>
      </c>
      <c r="HE3" s="6">
        <v>23</v>
      </c>
      <c r="HF3" s="6">
        <v>1.7</v>
      </c>
      <c r="HG3" s="6">
        <v>6.8</v>
      </c>
      <c r="HH3" s="6">
        <v>350</v>
      </c>
      <c r="HJ3" s="6">
        <v>2</v>
      </c>
      <c r="HK3" s="6">
        <v>13</v>
      </c>
      <c r="HM3" s="6">
        <v>33</v>
      </c>
      <c r="HO3" s="3">
        <v>4</v>
      </c>
      <c r="HR3" s="6">
        <v>11</v>
      </c>
      <c r="HS3" s="6">
        <v>2</v>
      </c>
      <c r="HT3" s="6">
        <v>6.1</v>
      </c>
      <c r="HU3" s="6">
        <v>350</v>
      </c>
      <c r="HV3" s="6">
        <v>1.7</v>
      </c>
      <c r="HW3" s="6">
        <v>17</v>
      </c>
      <c r="HX3" s="6">
        <v>4</v>
      </c>
      <c r="HY3" s="6">
        <v>4</v>
      </c>
      <c r="HZ3" s="6">
        <v>17</v>
      </c>
      <c r="IA3" s="6">
        <v>33</v>
      </c>
      <c r="IB3" s="6">
        <v>33</v>
      </c>
      <c r="IC3" s="6">
        <v>4.5</v>
      </c>
      <c r="ID3" s="6">
        <v>4.5</v>
      </c>
      <c r="II3" s="6">
        <v>4.5</v>
      </c>
      <c r="IL3" s="6">
        <v>46</v>
      </c>
      <c r="IM3" s="6">
        <v>2</v>
      </c>
      <c r="IQ3" s="6">
        <v>1.7</v>
      </c>
      <c r="IR3" s="6">
        <v>1.7</v>
      </c>
      <c r="IU3" s="6">
        <v>1.7</v>
      </c>
      <c r="IV3" s="6">
        <v>49</v>
      </c>
      <c r="IX3" s="6">
        <v>6.8</v>
      </c>
      <c r="IZ3" s="6">
        <v>7.8</v>
      </c>
      <c r="JC3" s="6">
        <v>13</v>
      </c>
      <c r="JD3" s="6">
        <v>49</v>
      </c>
      <c r="JE3" s="3">
        <v>4.5</v>
      </c>
      <c r="JF3" s="6">
        <v>7.8</v>
      </c>
      <c r="JI3" s="6">
        <v>49</v>
      </c>
      <c r="JJ3" s="6">
        <v>2</v>
      </c>
      <c r="JK3" s="6">
        <v>13</v>
      </c>
      <c r="JM3" s="3">
        <v>2</v>
      </c>
      <c r="JN3" s="6">
        <v>1.7</v>
      </c>
      <c r="JP3" s="6">
        <v>4</v>
      </c>
      <c r="JR3" s="6">
        <v>110</v>
      </c>
      <c r="JS3" s="6">
        <v>1.7</v>
      </c>
      <c r="JT3" s="6">
        <v>17</v>
      </c>
      <c r="JU3" s="6">
        <v>6.8</v>
      </c>
      <c r="JV3" s="6">
        <v>7.8</v>
      </c>
      <c r="JW3" s="6">
        <v>2</v>
      </c>
      <c r="JX3" s="6">
        <v>1.7</v>
      </c>
      <c r="JY3" s="6">
        <v>26</v>
      </c>
      <c r="JZ3" s="6">
        <v>13</v>
      </c>
      <c r="KA3" s="6">
        <v>6.8</v>
      </c>
      <c r="KB3" s="6">
        <v>13</v>
      </c>
      <c r="KC3" s="6">
        <v>2</v>
      </c>
      <c r="KE3" s="6">
        <v>2</v>
      </c>
      <c r="KF3" s="6">
        <v>1.7</v>
      </c>
      <c r="KG3" s="6">
        <v>17</v>
      </c>
      <c r="KH3" s="6">
        <v>1.7</v>
      </c>
      <c r="KI3" s="6">
        <v>2</v>
      </c>
      <c r="KJ3" s="6">
        <v>1.7</v>
      </c>
      <c r="KK3" s="6">
        <v>7.8</v>
      </c>
      <c r="KM3" s="6">
        <v>21</v>
      </c>
      <c r="KN3" s="6">
        <v>2</v>
      </c>
      <c r="KO3" s="6">
        <v>2</v>
      </c>
      <c r="KP3" s="6">
        <v>13</v>
      </c>
      <c r="KR3" s="6">
        <v>1.7</v>
      </c>
      <c r="KS3" s="6">
        <v>4.5</v>
      </c>
      <c r="KU3" s="6">
        <v>1.7</v>
      </c>
      <c r="KW3" s="6">
        <v>1.7</v>
      </c>
      <c r="KY3" s="6">
        <v>1.7</v>
      </c>
      <c r="LB3" s="6">
        <v>1.7</v>
      </c>
      <c r="LD3" s="6">
        <v>2</v>
      </c>
      <c r="LE3" s="6">
        <v>2</v>
      </c>
      <c r="LF3" s="6">
        <v>2</v>
      </c>
      <c r="LG3" s="6">
        <v>33</v>
      </c>
      <c r="LH3" s="6">
        <v>7.8</v>
      </c>
      <c r="LI3" s="6">
        <v>4.5</v>
      </c>
      <c r="LJ3" s="6">
        <v>749</v>
      </c>
      <c r="LK3" s="6">
        <v>2</v>
      </c>
      <c r="LM3" s="6">
        <v>6.8</v>
      </c>
    </row>
    <row r="4" spans="1:325" s="6" customFormat="1" x14ac:dyDescent="0.2">
      <c r="A4" s="12" t="s">
        <v>9</v>
      </c>
      <c r="B4" s="6">
        <v>14</v>
      </c>
      <c r="FK4" s="3"/>
      <c r="FL4" s="3"/>
      <c r="FO4" s="3"/>
      <c r="FP4" s="3"/>
      <c r="FQ4" s="3"/>
      <c r="GF4" s="3"/>
      <c r="GG4" s="3"/>
      <c r="GT4" s="3"/>
      <c r="GU4" s="3">
        <v>1.7</v>
      </c>
      <c r="GV4" s="3"/>
      <c r="GW4" s="3"/>
      <c r="HO4" s="3"/>
      <c r="JK4" s="6">
        <v>2</v>
      </c>
      <c r="JM4" s="3">
        <v>1.7</v>
      </c>
      <c r="JN4" s="6">
        <v>1.7</v>
      </c>
      <c r="JP4" s="6">
        <v>2</v>
      </c>
      <c r="JR4" s="6">
        <v>13</v>
      </c>
      <c r="JS4" s="6">
        <v>13</v>
      </c>
      <c r="JT4" s="6">
        <v>7.8</v>
      </c>
      <c r="JU4" s="6">
        <v>12</v>
      </c>
      <c r="JV4" s="6">
        <v>13</v>
      </c>
      <c r="JW4" s="6">
        <v>1.7</v>
      </c>
      <c r="JX4" s="6">
        <v>2</v>
      </c>
      <c r="JY4" s="6">
        <v>4</v>
      </c>
      <c r="KA4" s="6">
        <v>4.5</v>
      </c>
      <c r="KB4" s="6">
        <v>2</v>
      </c>
      <c r="KC4" s="6">
        <v>1.7</v>
      </c>
      <c r="KE4" s="6">
        <v>1.7</v>
      </c>
      <c r="KF4" s="6">
        <v>2</v>
      </c>
      <c r="KG4" s="6">
        <v>2</v>
      </c>
      <c r="KH4" s="12">
        <v>1.8</v>
      </c>
      <c r="KI4" s="6">
        <v>1.7</v>
      </c>
      <c r="KJ4" s="6">
        <v>4</v>
      </c>
      <c r="KK4" s="6">
        <v>1.7</v>
      </c>
      <c r="KM4" s="6">
        <v>2</v>
      </c>
      <c r="KO4" s="6">
        <v>2</v>
      </c>
      <c r="KP4" s="6">
        <v>6.8</v>
      </c>
      <c r="KR4" s="6">
        <v>1.7</v>
      </c>
      <c r="KS4" s="6">
        <v>1.8</v>
      </c>
      <c r="KU4" s="6">
        <v>1.7</v>
      </c>
      <c r="KW4" s="6">
        <v>1.7</v>
      </c>
      <c r="KY4" s="6">
        <v>2</v>
      </c>
      <c r="LB4" s="6">
        <v>2</v>
      </c>
      <c r="LD4" s="6">
        <v>4.5</v>
      </c>
      <c r="LE4" s="6">
        <v>1.7</v>
      </c>
      <c r="LF4" s="6">
        <v>2</v>
      </c>
      <c r="LG4" s="6">
        <v>70</v>
      </c>
      <c r="LH4" s="6">
        <v>13</v>
      </c>
      <c r="LI4" s="6">
        <v>2</v>
      </c>
      <c r="LJ4" s="6">
        <v>7.8</v>
      </c>
      <c r="LK4" s="6">
        <v>1.7</v>
      </c>
      <c r="LM4" s="6">
        <v>4</v>
      </c>
    </row>
    <row r="5" spans="1:325" s="6" customFormat="1" x14ac:dyDescent="0.2">
      <c r="A5" s="12" t="s">
        <v>10</v>
      </c>
      <c r="FK5" s="3"/>
      <c r="FL5" s="3"/>
      <c r="FO5" s="3"/>
      <c r="FP5" s="3"/>
      <c r="GF5" s="3"/>
      <c r="GG5" s="3"/>
      <c r="GT5" s="3"/>
      <c r="GU5" s="3"/>
      <c r="GV5" s="3"/>
      <c r="GW5" s="3"/>
      <c r="HO5" s="3"/>
      <c r="JK5" s="6">
        <v>1.7</v>
      </c>
      <c r="JM5" s="3">
        <v>1.7</v>
      </c>
      <c r="JN5" s="6">
        <v>1.7</v>
      </c>
      <c r="JP5" s="6">
        <v>1.7</v>
      </c>
      <c r="JS5" s="6">
        <v>4.5</v>
      </c>
      <c r="JT5" s="6">
        <v>13</v>
      </c>
      <c r="JU5" s="6">
        <v>4.5</v>
      </c>
      <c r="JV5" s="6">
        <v>14</v>
      </c>
      <c r="JW5" s="6">
        <v>1.7</v>
      </c>
      <c r="JX5" s="6">
        <v>1.7</v>
      </c>
      <c r="JY5" s="6">
        <v>1.7</v>
      </c>
      <c r="KA5" s="6">
        <v>7.8</v>
      </c>
      <c r="KB5" s="6">
        <v>4.5</v>
      </c>
      <c r="KC5" s="6">
        <v>1.7</v>
      </c>
      <c r="KD5" s="6">
        <v>1.7</v>
      </c>
      <c r="KE5" s="6">
        <v>1.7</v>
      </c>
      <c r="KF5" s="6">
        <v>4.5</v>
      </c>
      <c r="KG5" s="6">
        <v>1.7</v>
      </c>
      <c r="KH5" s="6">
        <v>1.7</v>
      </c>
      <c r="KI5" s="6">
        <v>1.7</v>
      </c>
      <c r="KJ5" s="6">
        <v>1.7</v>
      </c>
      <c r="KK5" s="6">
        <v>1.7</v>
      </c>
      <c r="KM5" s="6">
        <v>1.7</v>
      </c>
      <c r="KO5" s="6">
        <v>4.5</v>
      </c>
      <c r="KP5" s="6">
        <v>4.5</v>
      </c>
      <c r="KR5" s="6">
        <v>1.7</v>
      </c>
      <c r="KS5" s="6">
        <v>1.7</v>
      </c>
      <c r="KT5" s="6">
        <v>1.7</v>
      </c>
      <c r="KU5" s="6">
        <v>1.7</v>
      </c>
      <c r="KW5" s="6">
        <v>1.7</v>
      </c>
      <c r="KY5" s="6">
        <v>2</v>
      </c>
      <c r="LA5" s="6">
        <v>17</v>
      </c>
      <c r="LB5" s="6">
        <v>1.7</v>
      </c>
      <c r="LD5" s="6">
        <v>1.7</v>
      </c>
      <c r="LE5" s="6">
        <v>1.7</v>
      </c>
      <c r="LF5" s="6">
        <v>2</v>
      </c>
      <c r="LG5" s="6">
        <v>17</v>
      </c>
      <c r="LH5" s="6">
        <v>13</v>
      </c>
      <c r="LI5" s="6">
        <v>4.5</v>
      </c>
      <c r="LJ5" s="6">
        <v>22</v>
      </c>
      <c r="LK5" s="6">
        <v>4.5</v>
      </c>
      <c r="LM5" s="6">
        <v>1.7</v>
      </c>
    </row>
    <row r="6" spans="1:325" s="6" customFormat="1" x14ac:dyDescent="0.2">
      <c r="A6" s="12" t="s">
        <v>12</v>
      </c>
      <c r="B6" s="15">
        <v>9</v>
      </c>
      <c r="C6" s="15" t="s">
        <v>3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FE6" s="6">
        <v>17</v>
      </c>
      <c r="FF6" s="6">
        <v>1.7</v>
      </c>
      <c r="FG6" s="6">
        <v>6.8</v>
      </c>
      <c r="FK6" s="3"/>
      <c r="FL6" s="3">
        <v>17</v>
      </c>
      <c r="FM6" s="3">
        <v>13</v>
      </c>
      <c r="FO6" s="3"/>
      <c r="FP6" s="3"/>
      <c r="FQ6" s="3"/>
      <c r="FR6" s="6">
        <v>13</v>
      </c>
      <c r="FS6" s="6">
        <v>14</v>
      </c>
      <c r="FT6" s="6">
        <v>33</v>
      </c>
      <c r="FU6" s="3">
        <v>2</v>
      </c>
      <c r="FV6" s="6">
        <v>7.8</v>
      </c>
      <c r="FW6" s="6">
        <v>1.7</v>
      </c>
      <c r="FX6" s="6">
        <v>31</v>
      </c>
      <c r="FY6" s="6">
        <v>4.5</v>
      </c>
      <c r="FZ6" s="3">
        <v>2</v>
      </c>
      <c r="GA6" s="6">
        <v>4.5</v>
      </c>
      <c r="GB6" s="3">
        <v>22</v>
      </c>
      <c r="GC6" s="6">
        <v>7.8</v>
      </c>
      <c r="GD6" s="6">
        <v>7.8</v>
      </c>
      <c r="GE6" s="6">
        <v>11</v>
      </c>
      <c r="GF6" s="3"/>
      <c r="GG6" s="3">
        <v>130</v>
      </c>
      <c r="GH6" s="6">
        <v>79</v>
      </c>
      <c r="GI6" s="6">
        <v>7.8</v>
      </c>
      <c r="GK6" s="3">
        <v>1.7</v>
      </c>
      <c r="GL6" s="3"/>
      <c r="GM6" s="3">
        <v>4.5</v>
      </c>
      <c r="GN6" s="3">
        <v>4.5</v>
      </c>
      <c r="GO6" s="3">
        <v>11</v>
      </c>
      <c r="GP6" s="3">
        <v>110</v>
      </c>
      <c r="GQ6" s="3">
        <v>33</v>
      </c>
      <c r="GR6" s="3">
        <v>4.5</v>
      </c>
      <c r="GS6" s="3">
        <v>6.1</v>
      </c>
      <c r="GT6" s="3">
        <v>14</v>
      </c>
      <c r="GU6" s="3">
        <v>1.7</v>
      </c>
      <c r="GV6" s="3">
        <v>13</v>
      </c>
      <c r="GW6" s="3">
        <v>4.5</v>
      </c>
      <c r="GX6" s="6">
        <v>2</v>
      </c>
      <c r="GY6" s="6">
        <v>11</v>
      </c>
      <c r="GZ6" s="6">
        <v>33</v>
      </c>
      <c r="HA6" s="6">
        <v>1.7</v>
      </c>
      <c r="HB6" s="6">
        <v>1.7</v>
      </c>
      <c r="HC6" s="6">
        <v>13</v>
      </c>
      <c r="HD6" s="6">
        <v>14</v>
      </c>
      <c r="HI6" s="6">
        <v>33</v>
      </c>
      <c r="HJ6" s="6">
        <v>4.5</v>
      </c>
      <c r="HK6" s="6">
        <v>79</v>
      </c>
      <c r="HM6" s="6">
        <v>70</v>
      </c>
      <c r="HN6" s="6">
        <v>6.8</v>
      </c>
      <c r="HO6" s="3">
        <v>79</v>
      </c>
      <c r="HP6" s="6">
        <v>22</v>
      </c>
      <c r="HQ6" s="6">
        <v>1.7</v>
      </c>
      <c r="HR6" s="6">
        <v>6.8</v>
      </c>
      <c r="HS6" s="6">
        <v>2</v>
      </c>
      <c r="HT6" s="6">
        <v>1.7</v>
      </c>
      <c r="HU6" s="6">
        <v>4.5</v>
      </c>
      <c r="HW6" s="6">
        <v>33</v>
      </c>
      <c r="HX6" s="6">
        <v>13</v>
      </c>
      <c r="HY6" s="6">
        <v>6.1</v>
      </c>
      <c r="HZ6" s="6">
        <v>13</v>
      </c>
      <c r="IA6" s="6">
        <v>1.8</v>
      </c>
      <c r="ID6" s="6">
        <v>11</v>
      </c>
      <c r="IE6" s="6">
        <v>13</v>
      </c>
      <c r="IF6" s="6">
        <v>23</v>
      </c>
      <c r="IG6" s="6">
        <v>4.5</v>
      </c>
      <c r="IH6" s="6">
        <v>7.8</v>
      </c>
      <c r="II6" s="6">
        <v>13</v>
      </c>
      <c r="IJ6" s="6">
        <v>6.8</v>
      </c>
      <c r="IK6" s="6">
        <v>7.8</v>
      </c>
      <c r="IL6" s="6">
        <v>49</v>
      </c>
      <c r="IM6" s="6">
        <v>7.8</v>
      </c>
      <c r="IN6" s="6">
        <v>4.5</v>
      </c>
      <c r="IO6" s="6">
        <v>240</v>
      </c>
      <c r="IP6" s="6">
        <v>7.8</v>
      </c>
      <c r="IQ6" s="6">
        <v>7.8</v>
      </c>
      <c r="IR6" s="6">
        <v>1.7</v>
      </c>
      <c r="IS6" s="6">
        <v>49</v>
      </c>
      <c r="IT6" s="6">
        <v>1.7</v>
      </c>
      <c r="IU6" s="6">
        <v>2</v>
      </c>
      <c r="IV6" s="6">
        <v>33</v>
      </c>
      <c r="IX6" s="6">
        <v>23</v>
      </c>
      <c r="IY6" s="6">
        <v>9.1999999999999993</v>
      </c>
      <c r="IZ6" s="6">
        <v>31</v>
      </c>
      <c r="JA6" s="6">
        <v>1.7</v>
      </c>
      <c r="JD6" s="6">
        <v>14</v>
      </c>
      <c r="JE6" s="3">
        <v>2</v>
      </c>
      <c r="JF6" s="6">
        <v>4</v>
      </c>
      <c r="JI6" s="6">
        <v>33</v>
      </c>
      <c r="JJ6" s="6">
        <v>2</v>
      </c>
      <c r="JK6" s="6">
        <v>2</v>
      </c>
      <c r="JM6" s="3">
        <v>2</v>
      </c>
      <c r="JN6" s="6">
        <v>1.7</v>
      </c>
      <c r="JP6" s="6">
        <v>110</v>
      </c>
      <c r="JQ6" s="6">
        <v>4.5</v>
      </c>
      <c r="JS6" s="6">
        <v>1.7</v>
      </c>
      <c r="JT6" s="6">
        <v>17</v>
      </c>
      <c r="JU6" s="6">
        <v>7.8</v>
      </c>
      <c r="JV6" s="6">
        <v>2</v>
      </c>
      <c r="JW6" s="6">
        <v>2</v>
      </c>
      <c r="JX6" s="6">
        <v>1.7</v>
      </c>
      <c r="JY6" s="6">
        <v>7.8</v>
      </c>
      <c r="KA6" s="6">
        <v>4.5</v>
      </c>
      <c r="KB6" s="6">
        <v>49</v>
      </c>
      <c r="KC6" s="6">
        <v>22</v>
      </c>
      <c r="KD6" s="6">
        <v>1.7</v>
      </c>
      <c r="KE6" s="6">
        <v>1.7</v>
      </c>
      <c r="KF6" s="6">
        <v>1.7</v>
      </c>
      <c r="KG6" s="6">
        <v>4</v>
      </c>
      <c r="KH6" s="6">
        <v>1.7</v>
      </c>
      <c r="KI6" s="6">
        <v>1.7</v>
      </c>
      <c r="KJ6" s="6">
        <v>2</v>
      </c>
      <c r="KK6" s="6">
        <v>11</v>
      </c>
      <c r="KM6" s="6">
        <v>2</v>
      </c>
      <c r="KO6" s="6">
        <v>2</v>
      </c>
      <c r="KP6" s="6">
        <v>1.7</v>
      </c>
      <c r="KR6" s="6">
        <v>2</v>
      </c>
      <c r="KS6" s="6">
        <v>1.7</v>
      </c>
      <c r="KT6" s="6">
        <v>1.7</v>
      </c>
      <c r="KU6" s="6">
        <v>4.5</v>
      </c>
      <c r="KW6" s="6">
        <v>1.7</v>
      </c>
      <c r="KY6" s="6">
        <v>2</v>
      </c>
      <c r="LA6" s="6">
        <v>49</v>
      </c>
      <c r="LB6" s="6">
        <v>2</v>
      </c>
      <c r="LD6" s="6">
        <v>4.5</v>
      </c>
      <c r="LE6" s="6">
        <v>1.7</v>
      </c>
      <c r="LF6" s="6">
        <v>2</v>
      </c>
      <c r="LG6" s="6">
        <v>49</v>
      </c>
      <c r="LH6" s="6">
        <v>7.8</v>
      </c>
      <c r="LI6" s="6">
        <v>13</v>
      </c>
      <c r="LJ6" s="6">
        <v>220</v>
      </c>
      <c r="LK6" s="6">
        <v>11</v>
      </c>
      <c r="LM6" s="6">
        <v>2</v>
      </c>
    </row>
    <row r="7" spans="1:325" s="6" customFormat="1" x14ac:dyDescent="0.2">
      <c r="A7" s="12" t="s">
        <v>13</v>
      </c>
      <c r="B7" s="6">
        <v>10</v>
      </c>
      <c r="D7" s="3"/>
      <c r="E7" s="3"/>
      <c r="F7" s="3"/>
      <c r="G7" s="3"/>
      <c r="H7" s="3">
        <v>6.8</v>
      </c>
      <c r="I7" s="3"/>
      <c r="J7" s="3"/>
      <c r="K7" s="3"/>
      <c r="L7" s="3"/>
      <c r="M7" s="3"/>
      <c r="N7" s="3"/>
      <c r="O7" s="3"/>
      <c r="P7" s="3"/>
      <c r="Q7" s="3">
        <v>4.5</v>
      </c>
      <c r="R7" s="3"/>
      <c r="S7" s="3"/>
      <c r="T7" s="3"/>
      <c r="U7" s="3"/>
      <c r="V7" s="3"/>
      <c r="W7" s="3">
        <v>7.8</v>
      </c>
      <c r="X7" s="3">
        <v>6.8</v>
      </c>
      <c r="Y7" s="3"/>
      <c r="Z7" s="3"/>
      <c r="AA7" s="3"/>
      <c r="AB7" s="3">
        <v>33</v>
      </c>
      <c r="AC7" s="3">
        <v>1.7</v>
      </c>
      <c r="AD7" s="3"/>
      <c r="AE7" s="3">
        <v>49</v>
      </c>
      <c r="AF7" s="3"/>
      <c r="AG7" s="3"/>
      <c r="AH7" s="3"/>
      <c r="AI7" s="3"/>
      <c r="AJ7" s="3"/>
      <c r="AK7" s="3">
        <v>23</v>
      </c>
      <c r="AL7" s="3"/>
      <c r="AM7" s="3">
        <v>1.7</v>
      </c>
      <c r="AN7" s="3"/>
      <c r="AO7" s="3">
        <v>1.7</v>
      </c>
      <c r="AP7" s="3"/>
      <c r="AQ7" s="3"/>
      <c r="AR7" s="3"/>
      <c r="AS7" s="3">
        <v>11</v>
      </c>
      <c r="AT7" s="3">
        <v>23</v>
      </c>
      <c r="AU7" s="3">
        <v>11</v>
      </c>
      <c r="AV7" s="3">
        <v>49</v>
      </c>
      <c r="AW7" s="3">
        <v>4.5</v>
      </c>
      <c r="AX7" s="3">
        <v>4.5</v>
      </c>
      <c r="AY7" s="3"/>
      <c r="AZ7" s="3">
        <v>4.5</v>
      </c>
      <c r="BA7" s="3"/>
      <c r="BB7" s="3">
        <v>33</v>
      </c>
      <c r="BC7" s="3">
        <v>79</v>
      </c>
      <c r="BD7" s="3">
        <v>2</v>
      </c>
      <c r="BE7" s="3">
        <v>4</v>
      </c>
      <c r="BF7" s="3"/>
      <c r="BG7" s="3"/>
      <c r="BH7" s="3">
        <v>7.8</v>
      </c>
      <c r="BI7" s="3">
        <v>23</v>
      </c>
      <c r="BJ7" s="3">
        <v>13</v>
      </c>
      <c r="BK7" s="3">
        <v>7.8</v>
      </c>
      <c r="BL7" s="3">
        <v>2</v>
      </c>
      <c r="BM7" s="3">
        <v>1.7</v>
      </c>
      <c r="BN7" s="3">
        <v>4.5</v>
      </c>
      <c r="BO7" s="3">
        <v>1.7</v>
      </c>
      <c r="BP7" s="3">
        <v>7.8</v>
      </c>
      <c r="BQ7" s="3">
        <v>7.8</v>
      </c>
      <c r="BR7" s="3">
        <v>13</v>
      </c>
      <c r="BS7" s="3">
        <v>4.5</v>
      </c>
      <c r="BT7" s="3">
        <v>23</v>
      </c>
      <c r="BU7" s="3">
        <v>31</v>
      </c>
      <c r="BV7" s="3">
        <v>7.8</v>
      </c>
      <c r="BW7" s="3">
        <v>2</v>
      </c>
      <c r="BX7" s="3">
        <v>27</v>
      </c>
      <c r="BY7" s="3">
        <v>2</v>
      </c>
      <c r="BZ7" s="3">
        <v>1.7</v>
      </c>
      <c r="CA7" s="3">
        <v>13</v>
      </c>
      <c r="CB7" s="3">
        <v>4</v>
      </c>
      <c r="CC7" s="3">
        <v>2</v>
      </c>
      <c r="CD7" s="3">
        <v>6.8</v>
      </c>
      <c r="CE7" s="3"/>
      <c r="CF7" s="3">
        <v>49</v>
      </c>
      <c r="CG7" s="3">
        <v>1.7</v>
      </c>
      <c r="CH7" s="3">
        <v>6.8</v>
      </c>
      <c r="CI7" s="3">
        <v>11</v>
      </c>
      <c r="CJ7" s="3">
        <v>23</v>
      </c>
      <c r="CK7" s="3">
        <v>4.5</v>
      </c>
      <c r="CL7" s="3"/>
      <c r="CM7" s="3">
        <v>2</v>
      </c>
      <c r="CN7" s="3">
        <v>11</v>
      </c>
      <c r="CO7" s="3">
        <v>6.8</v>
      </c>
      <c r="CP7" s="3">
        <v>2</v>
      </c>
      <c r="CQ7" s="3">
        <v>7.8</v>
      </c>
      <c r="CR7" s="3">
        <v>7.8</v>
      </c>
      <c r="CS7" s="3">
        <v>1.7</v>
      </c>
      <c r="CT7" s="3">
        <v>4.5</v>
      </c>
      <c r="CU7" s="3">
        <v>11</v>
      </c>
      <c r="CV7" s="3">
        <v>33</v>
      </c>
      <c r="CW7" s="3">
        <v>4.5</v>
      </c>
      <c r="CX7" s="3">
        <v>49</v>
      </c>
      <c r="CY7" s="3">
        <v>13</v>
      </c>
      <c r="CZ7" s="3">
        <v>17</v>
      </c>
      <c r="DA7" s="3">
        <v>23</v>
      </c>
      <c r="DB7" s="3">
        <v>21</v>
      </c>
      <c r="DC7" s="3">
        <v>350</v>
      </c>
      <c r="DD7" s="3">
        <v>2</v>
      </c>
      <c r="DE7" s="3">
        <v>49</v>
      </c>
      <c r="DF7" s="3">
        <v>1.7</v>
      </c>
      <c r="DG7" s="3">
        <v>49</v>
      </c>
      <c r="DH7" s="3">
        <v>17</v>
      </c>
      <c r="DI7" s="3">
        <v>6.8</v>
      </c>
      <c r="DJ7" s="4">
        <v>1.8</v>
      </c>
      <c r="DK7" s="4">
        <v>6.1</v>
      </c>
      <c r="DL7" s="4">
        <v>6.8</v>
      </c>
      <c r="DM7" s="4"/>
      <c r="DN7" s="4">
        <v>1.7</v>
      </c>
      <c r="DO7" s="4">
        <v>1.7</v>
      </c>
      <c r="DP7" s="3">
        <v>1.7</v>
      </c>
      <c r="DQ7" s="3">
        <v>1.7</v>
      </c>
      <c r="DR7" s="3">
        <v>4</v>
      </c>
      <c r="DS7" s="3">
        <v>17</v>
      </c>
      <c r="DT7" s="3">
        <v>4.5</v>
      </c>
      <c r="DU7" s="3">
        <v>1.7</v>
      </c>
      <c r="DV7" s="3">
        <v>1.7</v>
      </c>
      <c r="DW7" s="3">
        <v>2</v>
      </c>
      <c r="DX7" s="3">
        <v>13</v>
      </c>
      <c r="DY7" s="3">
        <v>4.5</v>
      </c>
      <c r="DZ7" s="3">
        <v>4</v>
      </c>
      <c r="EA7" s="3">
        <v>1.7</v>
      </c>
      <c r="EB7" s="3">
        <v>2</v>
      </c>
      <c r="EC7" s="3">
        <v>13</v>
      </c>
      <c r="ED7" s="3">
        <v>1.7</v>
      </c>
      <c r="EE7" s="3">
        <v>1.7</v>
      </c>
      <c r="EF7" s="3">
        <v>1.7</v>
      </c>
      <c r="EG7" s="3">
        <v>23</v>
      </c>
      <c r="EH7" s="3">
        <v>2</v>
      </c>
      <c r="EI7" s="3">
        <v>1.7</v>
      </c>
      <c r="EJ7" s="3">
        <v>1.7</v>
      </c>
      <c r="EK7" s="3">
        <v>33</v>
      </c>
      <c r="EL7" s="3">
        <v>4.5</v>
      </c>
      <c r="EM7" s="3">
        <v>3.7</v>
      </c>
      <c r="EN7" s="3">
        <v>17</v>
      </c>
      <c r="EO7" s="3">
        <v>11</v>
      </c>
      <c r="EP7" s="3">
        <v>6.8</v>
      </c>
      <c r="EQ7" s="3">
        <v>6.8</v>
      </c>
      <c r="ER7" s="3">
        <v>49</v>
      </c>
      <c r="ES7" s="3">
        <v>7.8</v>
      </c>
      <c r="ET7" s="3">
        <v>1.7</v>
      </c>
      <c r="EU7" s="3"/>
      <c r="EV7" s="3">
        <v>2</v>
      </c>
      <c r="EW7" s="3">
        <v>1.7</v>
      </c>
      <c r="EX7" s="3">
        <v>49</v>
      </c>
      <c r="EY7" s="3">
        <v>9.1999999999999993</v>
      </c>
      <c r="EZ7" s="3">
        <v>2</v>
      </c>
      <c r="FA7" s="3">
        <v>1.7</v>
      </c>
      <c r="FB7" s="3">
        <v>1.7</v>
      </c>
      <c r="FC7" s="3">
        <v>1.7</v>
      </c>
      <c r="FD7" s="3">
        <v>1.7</v>
      </c>
      <c r="FE7" s="3"/>
      <c r="FF7" s="3"/>
      <c r="FG7" s="3">
        <v>4.5</v>
      </c>
      <c r="FH7" s="3">
        <v>4.5</v>
      </c>
      <c r="FI7" s="3">
        <v>31</v>
      </c>
      <c r="FJ7" s="3">
        <v>6.8</v>
      </c>
      <c r="FK7" s="3">
        <v>11</v>
      </c>
      <c r="FL7" s="3"/>
      <c r="FM7" s="3">
        <v>1.8</v>
      </c>
      <c r="FO7" s="3">
        <v>49</v>
      </c>
      <c r="FP7" s="3">
        <v>70</v>
      </c>
      <c r="FQ7" s="3">
        <v>1.7</v>
      </c>
      <c r="FR7" s="6">
        <v>1.7</v>
      </c>
      <c r="FS7" s="6">
        <v>14</v>
      </c>
      <c r="FU7" s="3"/>
      <c r="FV7" s="6">
        <v>1.7</v>
      </c>
      <c r="FX7" s="6">
        <v>17</v>
      </c>
      <c r="FZ7" s="3"/>
      <c r="GA7" s="6">
        <v>2</v>
      </c>
      <c r="GB7" s="3"/>
      <c r="GE7" s="6">
        <v>1.7</v>
      </c>
      <c r="GF7" s="3"/>
      <c r="GG7" s="3">
        <v>4.5</v>
      </c>
      <c r="GL7" s="3">
        <v>2</v>
      </c>
      <c r="GM7" s="3"/>
      <c r="GN7" s="3">
        <v>2</v>
      </c>
      <c r="GO7" s="3"/>
      <c r="GP7" s="3">
        <v>1.7</v>
      </c>
      <c r="GQ7" s="3"/>
      <c r="GR7" s="3"/>
      <c r="GS7" s="3">
        <v>1.7</v>
      </c>
      <c r="GT7" s="3"/>
      <c r="GU7" s="3">
        <v>1.8</v>
      </c>
      <c r="GV7" s="3"/>
      <c r="GW7" s="3"/>
      <c r="GX7" s="6">
        <v>1.7</v>
      </c>
      <c r="GY7" s="6">
        <v>1.7</v>
      </c>
      <c r="GZ7" s="6">
        <v>2</v>
      </c>
      <c r="HI7" s="6">
        <v>4.5</v>
      </c>
      <c r="HL7" s="6">
        <v>6.1</v>
      </c>
      <c r="HM7" s="6">
        <v>2</v>
      </c>
      <c r="HO7" s="3">
        <v>1.7</v>
      </c>
      <c r="HR7" s="6">
        <v>2</v>
      </c>
      <c r="HS7" s="6">
        <v>1.7</v>
      </c>
      <c r="HU7" s="6">
        <v>22</v>
      </c>
      <c r="HZ7" s="6">
        <v>49</v>
      </c>
      <c r="IA7" s="6">
        <v>11</v>
      </c>
      <c r="ID7" s="6">
        <v>7.8</v>
      </c>
      <c r="IE7" s="6">
        <v>4.5</v>
      </c>
      <c r="IL7" s="6">
        <v>22</v>
      </c>
      <c r="IM7" s="6">
        <v>1.7</v>
      </c>
      <c r="IQ7" s="6">
        <v>1.7</v>
      </c>
      <c r="IR7" s="6">
        <v>1.7</v>
      </c>
      <c r="IU7" s="6">
        <v>1.7</v>
      </c>
      <c r="IV7" s="6">
        <v>11</v>
      </c>
      <c r="IX7" s="6">
        <v>2</v>
      </c>
      <c r="IZ7" s="6">
        <v>2</v>
      </c>
      <c r="JB7" s="6">
        <v>79</v>
      </c>
      <c r="JC7" s="6">
        <v>7.8</v>
      </c>
      <c r="JD7" s="3">
        <v>2</v>
      </c>
      <c r="JF7" s="6">
        <v>17</v>
      </c>
      <c r="JG7" s="6">
        <v>33</v>
      </c>
      <c r="JH7" s="3">
        <v>2</v>
      </c>
      <c r="JI7" s="6">
        <v>4.5</v>
      </c>
      <c r="JK7" s="6">
        <v>2</v>
      </c>
      <c r="JM7" s="3">
        <v>1.7</v>
      </c>
      <c r="JN7" s="6">
        <v>1.7</v>
      </c>
      <c r="JP7" s="6">
        <v>1.7</v>
      </c>
      <c r="JS7" s="6">
        <v>1.7</v>
      </c>
      <c r="JT7" s="6">
        <v>22</v>
      </c>
      <c r="JU7" s="6">
        <v>8.3000000000000007</v>
      </c>
      <c r="JV7" s="6">
        <v>6.8</v>
      </c>
      <c r="JW7" s="6">
        <v>1.7</v>
      </c>
      <c r="JX7" s="6">
        <v>1.7</v>
      </c>
      <c r="JY7" s="6">
        <v>1.7</v>
      </c>
      <c r="KA7" s="6">
        <v>23</v>
      </c>
      <c r="KB7" s="6">
        <v>2</v>
      </c>
      <c r="KC7" s="6">
        <v>1.7</v>
      </c>
      <c r="KE7" s="6">
        <v>1.7</v>
      </c>
      <c r="KF7" s="6">
        <v>1.8</v>
      </c>
      <c r="KG7" s="6">
        <v>1.7</v>
      </c>
      <c r="KH7" s="6">
        <v>1.7</v>
      </c>
      <c r="KI7" s="6">
        <v>1.7</v>
      </c>
      <c r="KJ7" s="6">
        <v>1.7</v>
      </c>
      <c r="KK7" s="6">
        <v>2</v>
      </c>
      <c r="KL7" s="6">
        <v>2</v>
      </c>
      <c r="KM7" s="6">
        <v>1.7</v>
      </c>
      <c r="KO7" s="6">
        <v>1.7</v>
      </c>
      <c r="KP7" s="6">
        <v>7.8</v>
      </c>
      <c r="KR7" s="6">
        <v>1.8</v>
      </c>
      <c r="KS7" s="6">
        <v>1.7</v>
      </c>
      <c r="KT7" s="6">
        <v>1.7</v>
      </c>
      <c r="KU7" s="6">
        <v>2</v>
      </c>
      <c r="KW7" s="6">
        <v>1.7</v>
      </c>
      <c r="KY7" s="6">
        <v>1.7</v>
      </c>
      <c r="LA7" s="6">
        <v>11</v>
      </c>
      <c r="LB7" s="6">
        <v>1.7</v>
      </c>
      <c r="LD7" s="6">
        <v>4.5</v>
      </c>
      <c r="LE7" s="6">
        <v>1.7</v>
      </c>
      <c r="LF7" s="6">
        <v>2</v>
      </c>
      <c r="LG7" s="6">
        <v>11</v>
      </c>
      <c r="LH7" s="6">
        <v>3.7</v>
      </c>
      <c r="LI7" s="6">
        <v>7.8</v>
      </c>
      <c r="LJ7" s="6">
        <v>11</v>
      </c>
      <c r="LK7" s="6">
        <v>13</v>
      </c>
      <c r="LM7" s="6">
        <v>1.7</v>
      </c>
    </row>
    <row r="8" spans="1:325" x14ac:dyDescent="0.2">
      <c r="A8" s="13" t="s">
        <v>11</v>
      </c>
      <c r="B8" s="5">
        <v>12</v>
      </c>
      <c r="FK8" s="9"/>
      <c r="FL8" s="9"/>
      <c r="GF8" s="9"/>
      <c r="GG8" s="9"/>
      <c r="GT8" s="9"/>
      <c r="GU8" s="9">
        <v>4</v>
      </c>
      <c r="GV8" s="9"/>
      <c r="GW8" s="9"/>
      <c r="HO8" s="9"/>
      <c r="IW8" s="5">
        <v>13</v>
      </c>
      <c r="JK8" s="5">
        <v>1.7</v>
      </c>
      <c r="JL8" s="5">
        <v>2</v>
      </c>
      <c r="JM8" s="9">
        <v>2</v>
      </c>
      <c r="JN8" s="5">
        <v>2</v>
      </c>
      <c r="JP8" s="5">
        <v>1.7</v>
      </c>
      <c r="JS8" s="5">
        <v>1.7</v>
      </c>
      <c r="JT8" s="5">
        <v>13</v>
      </c>
      <c r="JU8" s="5">
        <v>11</v>
      </c>
      <c r="JV8" s="5">
        <v>2</v>
      </c>
      <c r="JW8" s="5">
        <v>1.7</v>
      </c>
      <c r="JX8" s="5">
        <v>6.8</v>
      </c>
      <c r="JY8" s="5">
        <v>4.5</v>
      </c>
      <c r="KA8" s="5">
        <v>4</v>
      </c>
      <c r="KB8" s="5">
        <v>17</v>
      </c>
      <c r="KC8" s="5">
        <v>2</v>
      </c>
      <c r="KE8" s="5">
        <v>2</v>
      </c>
      <c r="KF8" s="5">
        <v>6.8</v>
      </c>
      <c r="KG8" s="5">
        <v>4.5</v>
      </c>
      <c r="KH8" s="5">
        <v>4.5</v>
      </c>
      <c r="KI8" s="5">
        <v>1.7</v>
      </c>
      <c r="KJ8" s="5">
        <v>1.7</v>
      </c>
      <c r="KK8" s="5">
        <v>13</v>
      </c>
      <c r="KL8" s="5">
        <v>4.5</v>
      </c>
      <c r="KM8" s="5">
        <v>2</v>
      </c>
      <c r="KO8" s="5">
        <v>4.5</v>
      </c>
      <c r="KP8" s="5">
        <v>33</v>
      </c>
      <c r="KQ8" s="5">
        <v>2</v>
      </c>
      <c r="KR8" s="5">
        <v>1.7</v>
      </c>
      <c r="KS8" s="5">
        <v>1.7</v>
      </c>
      <c r="KT8" s="5">
        <v>1.7</v>
      </c>
      <c r="KU8" s="5">
        <v>2</v>
      </c>
      <c r="KW8" s="5">
        <v>1.7</v>
      </c>
      <c r="KY8" s="5">
        <v>1.7</v>
      </c>
      <c r="LA8" s="5">
        <v>130</v>
      </c>
      <c r="LB8" s="5">
        <v>1.7</v>
      </c>
      <c r="LD8" s="5">
        <v>4.5</v>
      </c>
      <c r="LE8" s="5">
        <v>1.7</v>
      </c>
      <c r="LF8" s="5">
        <v>2</v>
      </c>
      <c r="LI8" s="5">
        <v>2</v>
      </c>
      <c r="LJ8" s="5">
        <v>1.7</v>
      </c>
      <c r="LK8" s="5">
        <v>6.1</v>
      </c>
      <c r="LL8" s="5">
        <v>240</v>
      </c>
      <c r="LM8" s="5">
        <v>4.5</v>
      </c>
    </row>
    <row r="9" spans="1:325" x14ac:dyDescent="0.2">
      <c r="A9" s="13" t="s">
        <v>14</v>
      </c>
      <c r="FK9" s="9"/>
      <c r="FL9" s="9"/>
      <c r="GF9" s="9"/>
      <c r="GG9" s="9"/>
      <c r="GT9" s="9"/>
      <c r="GU9" s="9"/>
      <c r="GV9" s="9"/>
      <c r="GW9" s="9"/>
      <c r="HO9" s="9"/>
      <c r="JK9" s="5">
        <v>1.7</v>
      </c>
      <c r="JM9" s="9"/>
      <c r="JN9" s="5">
        <v>1.7</v>
      </c>
      <c r="JO9" s="5">
        <v>1.7</v>
      </c>
      <c r="JR9" s="5">
        <v>23</v>
      </c>
      <c r="JS9" s="5">
        <v>1.7</v>
      </c>
      <c r="JX9" s="5">
        <v>1.7</v>
      </c>
      <c r="KK9" s="5">
        <v>23</v>
      </c>
      <c r="KL9" s="5">
        <v>1.7</v>
      </c>
      <c r="KV9" s="5">
        <v>1.7</v>
      </c>
      <c r="KX9" s="5">
        <v>1.7</v>
      </c>
      <c r="KZ9" s="5">
        <v>1.7</v>
      </c>
      <c r="LC9" s="5">
        <v>1.7</v>
      </c>
      <c r="LD9" s="5">
        <v>4.5</v>
      </c>
      <c r="LI9" s="5">
        <v>1.7</v>
      </c>
    </row>
    <row r="10" spans="1:325" x14ac:dyDescent="0.2">
      <c r="A10" s="14"/>
      <c r="B10" s="14">
        <v>6</v>
      </c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v>4</v>
      </c>
      <c r="AG10" s="16"/>
      <c r="AH10" s="16"/>
      <c r="AI10" s="16"/>
      <c r="AJ10" s="16"/>
      <c r="AK10" s="16"/>
      <c r="AL10" s="16"/>
      <c r="AM10" s="16"/>
      <c r="AN10" s="16">
        <v>17</v>
      </c>
      <c r="AO10" s="16"/>
      <c r="AP10" s="16">
        <v>22</v>
      </c>
      <c r="AQ10" s="16">
        <v>17</v>
      </c>
      <c r="AR10" s="16">
        <v>4</v>
      </c>
      <c r="AS10" s="16">
        <v>2</v>
      </c>
      <c r="AT10" s="16">
        <v>17</v>
      </c>
      <c r="AU10" s="16">
        <v>17</v>
      </c>
      <c r="AV10" s="16">
        <v>33</v>
      </c>
      <c r="AW10" s="16">
        <v>4.5</v>
      </c>
      <c r="AX10" s="16">
        <v>4.5</v>
      </c>
      <c r="AY10" s="16">
        <v>33</v>
      </c>
      <c r="AZ10" s="16">
        <v>4.5</v>
      </c>
      <c r="BA10" s="16">
        <v>4.5</v>
      </c>
      <c r="BB10" s="16">
        <v>17</v>
      </c>
      <c r="BC10" s="16">
        <v>14</v>
      </c>
      <c r="BD10" s="16">
        <v>6.8</v>
      </c>
      <c r="BE10" s="16">
        <v>1.7</v>
      </c>
      <c r="BF10" s="16">
        <v>2</v>
      </c>
      <c r="BG10" s="16">
        <v>1.7</v>
      </c>
      <c r="BH10" s="16">
        <v>11</v>
      </c>
      <c r="BI10" s="16">
        <v>70</v>
      </c>
      <c r="BJ10" s="16">
        <v>1.7</v>
      </c>
      <c r="BK10" s="16">
        <v>4.5</v>
      </c>
      <c r="BL10" s="16">
        <v>7.8</v>
      </c>
      <c r="BM10" s="16">
        <v>1.7</v>
      </c>
      <c r="BN10" s="16">
        <v>13</v>
      </c>
      <c r="BO10" s="16">
        <v>2</v>
      </c>
      <c r="BP10" s="16">
        <v>2</v>
      </c>
      <c r="BQ10" s="16">
        <v>7.8</v>
      </c>
      <c r="BR10" s="16">
        <v>4</v>
      </c>
      <c r="BS10" s="16">
        <v>2</v>
      </c>
      <c r="BT10" s="16">
        <v>13</v>
      </c>
      <c r="BU10" s="16"/>
      <c r="BV10" s="16">
        <v>49</v>
      </c>
      <c r="BW10" s="16">
        <v>1.7</v>
      </c>
      <c r="BX10" s="16">
        <v>49</v>
      </c>
      <c r="BY10" s="16">
        <v>1.7</v>
      </c>
      <c r="BZ10" s="16">
        <v>4</v>
      </c>
      <c r="CA10" s="16">
        <v>33</v>
      </c>
      <c r="CB10" s="16">
        <v>1.7</v>
      </c>
      <c r="CC10" s="16">
        <v>7.8</v>
      </c>
      <c r="CD10" s="16">
        <v>2</v>
      </c>
      <c r="CE10" s="16"/>
      <c r="CF10" s="16"/>
      <c r="CG10" s="16"/>
      <c r="CH10" s="16">
        <v>4.5</v>
      </c>
      <c r="CI10" s="16">
        <v>4</v>
      </c>
      <c r="CJ10" s="16">
        <v>4</v>
      </c>
      <c r="CK10" s="16">
        <v>1.7</v>
      </c>
      <c r="CL10" s="16"/>
      <c r="CM10" s="16">
        <v>2</v>
      </c>
      <c r="CN10" s="16">
        <v>31</v>
      </c>
      <c r="CO10" s="16"/>
      <c r="CP10" s="16"/>
      <c r="CQ10" s="16">
        <v>4.5</v>
      </c>
      <c r="CR10" s="16">
        <v>49</v>
      </c>
      <c r="CS10" s="16">
        <v>22</v>
      </c>
      <c r="CT10" s="16">
        <v>11</v>
      </c>
      <c r="CU10" s="16">
        <v>7.8</v>
      </c>
      <c r="CV10" s="16">
        <v>4.5</v>
      </c>
      <c r="CW10" s="16">
        <v>6.8</v>
      </c>
      <c r="CX10" s="16">
        <v>79</v>
      </c>
      <c r="CY10" s="16">
        <v>31</v>
      </c>
      <c r="CZ10" s="16">
        <v>31</v>
      </c>
      <c r="DA10" s="16">
        <v>23</v>
      </c>
      <c r="DB10" s="16">
        <v>14</v>
      </c>
      <c r="DC10" s="16">
        <v>33</v>
      </c>
      <c r="DD10" s="16">
        <v>2</v>
      </c>
      <c r="DE10" s="16">
        <v>130</v>
      </c>
      <c r="DF10" s="16">
        <v>7.8</v>
      </c>
      <c r="DG10" s="16">
        <v>79</v>
      </c>
      <c r="DH10" s="16">
        <v>4.5</v>
      </c>
      <c r="DI10" s="16">
        <v>4.5</v>
      </c>
      <c r="DJ10" s="17">
        <v>17</v>
      </c>
      <c r="DK10" s="17">
        <v>7.8</v>
      </c>
      <c r="DL10" s="17">
        <v>2</v>
      </c>
      <c r="DM10" s="17">
        <v>2</v>
      </c>
      <c r="DN10" s="17">
        <v>4</v>
      </c>
      <c r="DO10" s="17">
        <v>1.7</v>
      </c>
      <c r="DP10" s="16">
        <v>2</v>
      </c>
      <c r="DQ10" s="16">
        <v>2</v>
      </c>
      <c r="DR10" s="16">
        <v>13</v>
      </c>
      <c r="DS10" s="16">
        <v>7.8</v>
      </c>
      <c r="DT10" s="16"/>
      <c r="DU10" s="16"/>
      <c r="DV10" s="16">
        <v>1.7</v>
      </c>
      <c r="DW10" s="16">
        <v>1.7</v>
      </c>
      <c r="DX10" s="16">
        <v>1.7</v>
      </c>
      <c r="DY10" s="16">
        <v>23</v>
      </c>
      <c r="DZ10" s="16">
        <v>1.8</v>
      </c>
      <c r="EA10" s="16">
        <v>2</v>
      </c>
      <c r="EB10" s="16">
        <v>1.7</v>
      </c>
      <c r="EC10" s="16">
        <v>2</v>
      </c>
      <c r="ED10" s="16">
        <v>1.7</v>
      </c>
      <c r="EE10" s="16"/>
      <c r="EF10" s="16">
        <v>1.7</v>
      </c>
      <c r="EG10" s="16"/>
      <c r="EH10" s="16">
        <v>2</v>
      </c>
      <c r="EI10" s="16">
        <v>4.5</v>
      </c>
      <c r="EJ10" s="16">
        <v>33</v>
      </c>
      <c r="EK10" s="16">
        <v>22</v>
      </c>
      <c r="EL10" s="16">
        <v>79</v>
      </c>
      <c r="EM10" s="16">
        <v>2</v>
      </c>
      <c r="EN10" s="16">
        <v>21</v>
      </c>
      <c r="EO10" s="16">
        <v>49</v>
      </c>
      <c r="EP10" s="16">
        <v>6.8</v>
      </c>
      <c r="EQ10" s="16">
        <v>33</v>
      </c>
      <c r="ER10" s="16">
        <v>11</v>
      </c>
      <c r="ES10" s="16">
        <v>4.5</v>
      </c>
      <c r="ET10" s="16">
        <v>1.8</v>
      </c>
      <c r="EU10" s="16">
        <v>11</v>
      </c>
      <c r="EV10" s="16">
        <v>2</v>
      </c>
      <c r="EW10" s="16">
        <v>6.8</v>
      </c>
      <c r="EX10" s="16">
        <v>95</v>
      </c>
      <c r="EY10" s="16">
        <v>1.8</v>
      </c>
      <c r="EZ10" s="16">
        <v>4</v>
      </c>
      <c r="FA10" s="16">
        <v>1.7</v>
      </c>
      <c r="FB10" s="16">
        <v>1.7</v>
      </c>
      <c r="FC10" s="16">
        <v>1.7</v>
      </c>
      <c r="FD10" s="16">
        <v>1.7</v>
      </c>
      <c r="FE10" s="16"/>
      <c r="FF10" s="16"/>
      <c r="FG10" s="16">
        <v>1.7</v>
      </c>
      <c r="FH10" s="16">
        <v>1.7</v>
      </c>
      <c r="FI10" s="16"/>
      <c r="FJ10" s="16">
        <v>13</v>
      </c>
      <c r="FK10" s="16">
        <v>11</v>
      </c>
      <c r="FL10" s="16"/>
      <c r="FM10" s="16">
        <v>46</v>
      </c>
      <c r="FN10" s="14">
        <v>6.8</v>
      </c>
      <c r="FO10" s="16">
        <v>33</v>
      </c>
      <c r="FP10" s="16">
        <v>7.8</v>
      </c>
      <c r="FQ10" s="16">
        <v>2</v>
      </c>
      <c r="FR10" s="14">
        <v>6.8</v>
      </c>
      <c r="FS10" s="14"/>
      <c r="FT10" s="14"/>
      <c r="FU10" s="16"/>
      <c r="FV10" s="14">
        <v>13</v>
      </c>
      <c r="FW10" s="14"/>
      <c r="FX10" s="14">
        <v>13</v>
      </c>
      <c r="FY10" s="14"/>
      <c r="FZ10" s="16"/>
      <c r="GA10" s="14">
        <v>4.5</v>
      </c>
      <c r="GB10" s="16"/>
      <c r="GC10" s="14"/>
      <c r="GD10" s="14"/>
      <c r="GE10" s="14">
        <v>1.7</v>
      </c>
      <c r="GF10" s="16"/>
      <c r="GG10" s="16">
        <v>2</v>
      </c>
      <c r="GH10" s="14"/>
      <c r="GI10" s="14"/>
      <c r="GJ10" s="14"/>
      <c r="GK10" s="14"/>
      <c r="GL10" s="16">
        <v>1.7</v>
      </c>
      <c r="GM10" s="16"/>
      <c r="GN10" s="16">
        <v>1.7</v>
      </c>
      <c r="GO10" s="16"/>
      <c r="GP10" s="16">
        <v>2</v>
      </c>
      <c r="GQ10" s="16"/>
      <c r="GR10" s="16"/>
      <c r="GS10" s="16">
        <v>2</v>
      </c>
      <c r="GT10" s="16"/>
      <c r="GU10" s="16">
        <v>11</v>
      </c>
      <c r="GV10" s="16"/>
      <c r="GW10" s="16"/>
      <c r="GX10" s="14">
        <v>2</v>
      </c>
      <c r="GY10" s="14">
        <v>2</v>
      </c>
      <c r="GZ10" s="14">
        <v>1.7</v>
      </c>
      <c r="HA10" s="14"/>
      <c r="HB10" s="14"/>
      <c r="HC10" s="14"/>
      <c r="HD10" s="14"/>
      <c r="HE10" s="14"/>
      <c r="HF10" s="14"/>
      <c r="HG10" s="14"/>
      <c r="HH10" s="14">
        <v>1.7</v>
      </c>
      <c r="HI10" s="14"/>
      <c r="HJ10" s="14"/>
      <c r="HK10" s="14">
        <v>4.5</v>
      </c>
      <c r="HL10" s="14"/>
      <c r="HM10" s="14">
        <v>1.7</v>
      </c>
      <c r="HN10" s="14"/>
      <c r="HO10" s="16">
        <v>1.7</v>
      </c>
      <c r="HP10" s="14"/>
      <c r="HQ10" s="14"/>
      <c r="HR10" s="14">
        <v>4</v>
      </c>
      <c r="HS10" s="14">
        <v>1.7</v>
      </c>
      <c r="HT10" s="14"/>
      <c r="HU10" s="14">
        <v>2</v>
      </c>
      <c r="HV10" s="14"/>
      <c r="HW10" s="14"/>
      <c r="HX10" s="14"/>
      <c r="HY10" s="14"/>
      <c r="HZ10" s="14">
        <v>49</v>
      </c>
      <c r="IA10" s="14">
        <v>11</v>
      </c>
      <c r="IB10" s="14"/>
      <c r="IC10" s="14"/>
      <c r="ID10" s="14">
        <v>11</v>
      </c>
      <c r="IE10" s="14">
        <v>6.1</v>
      </c>
      <c r="IF10" s="14"/>
      <c r="IG10" s="14"/>
      <c r="IH10" s="14"/>
      <c r="II10" s="14"/>
      <c r="IJ10" s="14"/>
      <c r="IK10" s="14"/>
      <c r="IL10" s="14">
        <v>1.8</v>
      </c>
      <c r="IM10" s="14"/>
      <c r="IN10" s="14"/>
      <c r="IO10" s="14"/>
      <c r="IP10" s="14"/>
      <c r="IQ10" s="14">
        <v>1.7</v>
      </c>
      <c r="IR10" s="14">
        <v>1.7</v>
      </c>
      <c r="IS10" s="14"/>
      <c r="IT10" s="14"/>
      <c r="IU10" s="14">
        <v>1.7</v>
      </c>
      <c r="IV10" s="14">
        <v>49</v>
      </c>
      <c r="IW10" s="14"/>
      <c r="IX10" s="14">
        <v>1.7</v>
      </c>
      <c r="IY10" s="14"/>
      <c r="IZ10" s="14">
        <v>2</v>
      </c>
      <c r="JA10" s="14"/>
      <c r="JB10" s="14">
        <v>31</v>
      </c>
      <c r="JC10" s="14">
        <v>4.5</v>
      </c>
      <c r="JD10" s="14">
        <v>4.5</v>
      </c>
      <c r="JE10" s="14"/>
      <c r="JF10" s="14">
        <v>6.8</v>
      </c>
      <c r="JG10" s="14"/>
      <c r="JH10" s="14"/>
      <c r="JI10" s="14">
        <v>7.8</v>
      </c>
      <c r="JJ10" s="14"/>
      <c r="JM10" s="9"/>
    </row>
    <row r="11" spans="1:325" x14ac:dyDescent="0.2">
      <c r="A11" s="14"/>
      <c r="B11" s="14">
        <v>5</v>
      </c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>
        <v>2</v>
      </c>
      <c r="AS11" s="16">
        <v>7.8</v>
      </c>
      <c r="AT11" s="16">
        <v>22</v>
      </c>
      <c r="AU11" s="16">
        <v>17</v>
      </c>
      <c r="AV11" s="16">
        <v>14</v>
      </c>
      <c r="AW11" s="16">
        <v>13</v>
      </c>
      <c r="AX11" s="16">
        <v>4</v>
      </c>
      <c r="AY11" s="16"/>
      <c r="AZ11" s="16">
        <v>4.5</v>
      </c>
      <c r="BA11" s="16"/>
      <c r="BB11" s="16">
        <v>4.5</v>
      </c>
      <c r="BC11" s="16">
        <v>11</v>
      </c>
      <c r="BD11" s="16">
        <v>4.5</v>
      </c>
      <c r="BE11" s="16">
        <v>9.3000000000000007</v>
      </c>
      <c r="BF11" s="16"/>
      <c r="BG11" s="16"/>
      <c r="BH11" s="16">
        <v>14</v>
      </c>
      <c r="BI11" s="16">
        <v>11</v>
      </c>
      <c r="BJ11" s="16">
        <v>1.7</v>
      </c>
      <c r="BK11" s="16">
        <v>2</v>
      </c>
      <c r="BL11" s="16">
        <v>11</v>
      </c>
      <c r="BM11" s="16">
        <v>1.7</v>
      </c>
      <c r="BN11" s="16">
        <v>18</v>
      </c>
      <c r="BO11" s="16">
        <v>7.8</v>
      </c>
      <c r="BP11" s="16">
        <v>2</v>
      </c>
      <c r="BQ11" s="16">
        <v>4.5</v>
      </c>
      <c r="BR11" s="16">
        <v>1.7</v>
      </c>
      <c r="BS11" s="16">
        <v>2</v>
      </c>
      <c r="BT11" s="16">
        <v>17</v>
      </c>
      <c r="BU11" s="16"/>
      <c r="BV11" s="16">
        <v>2</v>
      </c>
      <c r="BW11" s="16">
        <v>4.5</v>
      </c>
      <c r="BX11" s="16">
        <v>49</v>
      </c>
      <c r="BY11" s="16">
        <v>4.5</v>
      </c>
      <c r="BZ11" s="16">
        <v>4.5</v>
      </c>
      <c r="CA11" s="16">
        <v>4.5</v>
      </c>
      <c r="CB11" s="16">
        <v>2</v>
      </c>
      <c r="CC11" s="16">
        <v>1.7</v>
      </c>
      <c r="CD11" s="16">
        <v>1.8</v>
      </c>
      <c r="CE11" s="16"/>
      <c r="CF11" s="16"/>
      <c r="CG11" s="16"/>
      <c r="CH11" s="16">
        <v>1.7</v>
      </c>
      <c r="CI11" s="16">
        <v>49</v>
      </c>
      <c r="CJ11" s="16">
        <v>17</v>
      </c>
      <c r="CK11" s="16">
        <v>2</v>
      </c>
      <c r="CL11" s="16">
        <v>49</v>
      </c>
      <c r="CM11" s="16">
        <v>1.7</v>
      </c>
      <c r="CN11" s="16">
        <v>23</v>
      </c>
      <c r="CO11" s="16">
        <v>13</v>
      </c>
      <c r="CP11" s="16">
        <v>13</v>
      </c>
      <c r="CQ11" s="16">
        <v>11</v>
      </c>
      <c r="CR11" s="16">
        <v>6.8</v>
      </c>
      <c r="CS11" s="16">
        <v>33</v>
      </c>
      <c r="CT11" s="16">
        <v>2</v>
      </c>
      <c r="CU11" s="16">
        <v>79</v>
      </c>
      <c r="CV11" s="16">
        <v>11</v>
      </c>
      <c r="CW11" s="16">
        <v>7.8</v>
      </c>
      <c r="CX11" s="16">
        <v>110</v>
      </c>
      <c r="CY11" s="16">
        <v>11</v>
      </c>
      <c r="CZ11" s="16">
        <v>13</v>
      </c>
      <c r="DA11" s="16">
        <v>49</v>
      </c>
      <c r="DB11" s="16">
        <v>33</v>
      </c>
      <c r="DC11" s="16">
        <v>11</v>
      </c>
      <c r="DD11" s="16">
        <v>4.5</v>
      </c>
      <c r="DE11" s="16">
        <v>13</v>
      </c>
      <c r="DF11" s="16">
        <v>13</v>
      </c>
      <c r="DG11" s="16">
        <v>49</v>
      </c>
      <c r="DH11" s="16">
        <v>4.5</v>
      </c>
      <c r="DI11" s="16">
        <v>1.7</v>
      </c>
      <c r="DJ11" s="17">
        <v>4.5</v>
      </c>
      <c r="DK11" s="17">
        <v>4.5</v>
      </c>
      <c r="DL11" s="17">
        <v>1.8</v>
      </c>
      <c r="DM11" s="17"/>
      <c r="DN11" s="17">
        <v>1.7</v>
      </c>
      <c r="DO11" s="17">
        <v>2</v>
      </c>
      <c r="DP11" s="16">
        <v>2</v>
      </c>
      <c r="DQ11" s="16">
        <v>4.5</v>
      </c>
      <c r="DR11" s="16">
        <v>17</v>
      </c>
      <c r="DS11" s="16">
        <v>4</v>
      </c>
      <c r="DT11" s="16"/>
      <c r="DU11" s="16"/>
      <c r="DV11" s="16">
        <v>1.7</v>
      </c>
      <c r="DW11" s="16">
        <v>11</v>
      </c>
      <c r="DX11" s="16">
        <v>4.5</v>
      </c>
      <c r="DY11" s="16">
        <v>2</v>
      </c>
      <c r="DZ11" s="16">
        <v>2</v>
      </c>
      <c r="EA11" s="16">
        <v>1.7</v>
      </c>
      <c r="EB11" s="16">
        <v>2</v>
      </c>
      <c r="EC11" s="16"/>
      <c r="ED11" s="16">
        <v>2</v>
      </c>
      <c r="EE11" s="16"/>
      <c r="EF11" s="16">
        <v>1.7</v>
      </c>
      <c r="EG11" s="16"/>
      <c r="EH11" s="16">
        <v>1.7</v>
      </c>
      <c r="EI11" s="16">
        <v>4.5</v>
      </c>
      <c r="EJ11" s="16">
        <v>4.5</v>
      </c>
      <c r="EK11" s="16">
        <v>23</v>
      </c>
      <c r="EL11" s="16">
        <v>13</v>
      </c>
      <c r="EM11" s="16">
        <v>1.7</v>
      </c>
      <c r="EN11" s="16">
        <v>17</v>
      </c>
      <c r="EO11" s="16">
        <v>2</v>
      </c>
      <c r="EP11" s="16">
        <v>2</v>
      </c>
      <c r="EQ11" s="16">
        <v>23</v>
      </c>
      <c r="ER11" s="16">
        <v>14</v>
      </c>
      <c r="ES11" s="16">
        <v>1.7</v>
      </c>
      <c r="ET11" s="16">
        <v>2</v>
      </c>
      <c r="EU11" s="16">
        <v>2</v>
      </c>
      <c r="EV11" s="16">
        <v>1.7</v>
      </c>
      <c r="EW11" s="16">
        <v>4.5</v>
      </c>
      <c r="EX11" s="16">
        <v>110</v>
      </c>
      <c r="EY11" s="16">
        <v>4.5</v>
      </c>
      <c r="EZ11" s="16">
        <v>7.8</v>
      </c>
      <c r="FA11" s="16">
        <v>2</v>
      </c>
      <c r="FB11" s="16">
        <v>1.7</v>
      </c>
      <c r="FC11" s="16">
        <v>1.8</v>
      </c>
      <c r="FD11" s="16">
        <v>6.1</v>
      </c>
      <c r="FE11" s="16"/>
      <c r="FF11" s="16"/>
      <c r="FG11" s="16">
        <v>1.7</v>
      </c>
      <c r="FH11" s="16">
        <v>7.8</v>
      </c>
      <c r="FI11" s="16"/>
      <c r="FJ11" s="16">
        <v>1.7</v>
      </c>
      <c r="FK11" s="16">
        <v>7.8</v>
      </c>
      <c r="FL11" s="16"/>
      <c r="FM11" s="16">
        <v>13</v>
      </c>
      <c r="FN11" s="14"/>
      <c r="FO11" s="16">
        <v>22</v>
      </c>
      <c r="FP11" s="16">
        <v>33</v>
      </c>
      <c r="FQ11" s="16">
        <v>4</v>
      </c>
      <c r="FR11" s="14">
        <v>13</v>
      </c>
      <c r="FS11" s="14"/>
      <c r="FT11" s="14"/>
      <c r="FU11" s="16"/>
      <c r="FV11" s="14">
        <v>7.8</v>
      </c>
      <c r="FW11" s="14"/>
      <c r="FX11" s="14">
        <v>6.8</v>
      </c>
      <c r="FY11" s="14"/>
      <c r="FZ11" s="16"/>
      <c r="GA11" s="14">
        <v>4</v>
      </c>
      <c r="GB11" s="16"/>
      <c r="GC11" s="14"/>
      <c r="GD11" s="14"/>
      <c r="GE11" s="14">
        <v>23</v>
      </c>
      <c r="GF11" s="16">
        <v>2</v>
      </c>
      <c r="GG11" s="16">
        <v>2</v>
      </c>
      <c r="GH11" s="14"/>
      <c r="GI11" s="14"/>
      <c r="GJ11" s="14"/>
      <c r="GK11" s="14"/>
      <c r="GL11" s="16">
        <v>1.7</v>
      </c>
      <c r="GM11" s="16"/>
      <c r="GN11" s="16">
        <v>1.7</v>
      </c>
      <c r="GO11" s="16"/>
      <c r="GP11" s="16">
        <v>1.7</v>
      </c>
      <c r="GQ11" s="16"/>
      <c r="GR11" s="16"/>
      <c r="GS11" s="16">
        <v>1.7</v>
      </c>
      <c r="GT11" s="16"/>
      <c r="GU11" s="16">
        <v>1.7</v>
      </c>
      <c r="GV11" s="16"/>
      <c r="GW11" s="16"/>
      <c r="GX11" s="14">
        <v>2</v>
      </c>
      <c r="GY11" s="14">
        <v>1.7</v>
      </c>
      <c r="GZ11" s="14"/>
      <c r="HA11" s="14"/>
      <c r="HB11" s="14"/>
      <c r="HC11" s="14"/>
      <c r="HD11" s="14"/>
      <c r="HE11" s="14"/>
      <c r="HF11" s="14"/>
      <c r="HG11" s="14"/>
      <c r="HH11" s="14">
        <v>4.5</v>
      </c>
      <c r="HI11" s="14"/>
      <c r="HJ11" s="14"/>
      <c r="HK11" s="14">
        <v>7.8</v>
      </c>
      <c r="HL11" s="14"/>
      <c r="HM11" s="14">
        <v>7.8</v>
      </c>
      <c r="HN11" s="14"/>
      <c r="HO11" s="16">
        <v>1.7</v>
      </c>
      <c r="HP11" s="14"/>
      <c r="HQ11" s="14"/>
      <c r="HR11" s="14">
        <v>1.7</v>
      </c>
      <c r="HS11" s="14">
        <v>2</v>
      </c>
      <c r="HT11" s="14"/>
      <c r="HU11" s="14">
        <v>7.8</v>
      </c>
      <c r="HV11" s="14"/>
      <c r="HW11" s="14"/>
      <c r="HX11" s="14"/>
      <c r="HY11" s="14"/>
      <c r="HZ11" s="14">
        <v>31</v>
      </c>
      <c r="IA11" s="14">
        <v>6.8</v>
      </c>
      <c r="IB11" s="14"/>
      <c r="IC11" s="14"/>
      <c r="ID11" s="14">
        <v>2</v>
      </c>
      <c r="IE11" s="14"/>
      <c r="IF11" s="14"/>
      <c r="IG11" s="14"/>
      <c r="IH11" s="14"/>
      <c r="II11" s="14"/>
      <c r="IJ11" s="14"/>
      <c r="IK11" s="14"/>
      <c r="IL11" s="14">
        <v>2</v>
      </c>
      <c r="IM11" s="14"/>
      <c r="IN11" s="14"/>
      <c r="IO11" s="14"/>
      <c r="IP11" s="14"/>
      <c r="IQ11" s="14">
        <v>1.7</v>
      </c>
      <c r="IR11" s="14">
        <v>1.7</v>
      </c>
      <c r="IS11" s="14"/>
      <c r="IT11" s="14"/>
      <c r="IU11" s="14">
        <v>2</v>
      </c>
      <c r="IV11" s="14">
        <v>17</v>
      </c>
      <c r="IW11" s="14"/>
      <c r="IX11" s="14">
        <v>1.8</v>
      </c>
      <c r="IY11" s="14"/>
      <c r="IZ11" s="14">
        <v>2</v>
      </c>
      <c r="JA11" s="14"/>
      <c r="JB11" s="14">
        <v>49</v>
      </c>
      <c r="JC11" s="14"/>
      <c r="JD11" s="14">
        <v>1.7</v>
      </c>
      <c r="JE11" s="14"/>
      <c r="JF11" s="14">
        <v>9.3000000000000007</v>
      </c>
      <c r="JG11" s="14"/>
      <c r="JH11" s="14"/>
      <c r="JI11" s="14">
        <v>4.5</v>
      </c>
      <c r="JJ11" s="14"/>
    </row>
    <row r="12" spans="1:325" x14ac:dyDescent="0.2">
      <c r="A12" s="14"/>
      <c r="B12" s="14">
        <v>8</v>
      </c>
      <c r="C12" s="14"/>
      <c r="D12" s="16">
        <v>7.8</v>
      </c>
      <c r="E12" s="16">
        <v>1.8</v>
      </c>
      <c r="F12" s="16">
        <v>1.7</v>
      </c>
      <c r="G12" s="16">
        <v>13</v>
      </c>
      <c r="H12" s="16">
        <v>1.7</v>
      </c>
      <c r="I12" s="16">
        <v>2</v>
      </c>
      <c r="J12" s="16">
        <v>1.7</v>
      </c>
      <c r="K12" s="16">
        <v>2</v>
      </c>
      <c r="L12" s="16">
        <v>2</v>
      </c>
      <c r="M12" s="16">
        <v>9.1999999999999993</v>
      </c>
      <c r="N12" s="16">
        <v>6.8</v>
      </c>
      <c r="O12" s="16">
        <v>1.7</v>
      </c>
      <c r="P12" s="16">
        <v>1.7</v>
      </c>
      <c r="Q12" s="16">
        <v>13</v>
      </c>
      <c r="R12" s="16">
        <v>4.5</v>
      </c>
      <c r="S12" s="16">
        <v>2</v>
      </c>
      <c r="T12" s="16">
        <v>110</v>
      </c>
      <c r="U12" s="16">
        <v>6.8</v>
      </c>
      <c r="V12" s="16">
        <v>27</v>
      </c>
      <c r="W12" s="16">
        <v>79</v>
      </c>
      <c r="X12" s="16">
        <v>4</v>
      </c>
      <c r="Y12" s="16">
        <v>17</v>
      </c>
      <c r="Z12" s="16">
        <v>4.5</v>
      </c>
      <c r="AA12" s="16">
        <v>2</v>
      </c>
      <c r="AB12" s="16">
        <v>4.5</v>
      </c>
      <c r="AC12" s="16"/>
      <c r="AD12" s="16">
        <v>7.8</v>
      </c>
      <c r="AE12" s="16">
        <v>170</v>
      </c>
      <c r="AF12" s="16"/>
      <c r="AG12" s="16">
        <v>2</v>
      </c>
      <c r="AH12" s="16">
        <v>4</v>
      </c>
      <c r="AI12" s="16">
        <v>1.7</v>
      </c>
      <c r="AJ12" s="16">
        <v>2</v>
      </c>
      <c r="AK12" s="16">
        <v>1.7</v>
      </c>
      <c r="AL12" s="16">
        <v>1.7</v>
      </c>
      <c r="AM12" s="16">
        <v>3.7</v>
      </c>
      <c r="AN12" s="16"/>
      <c r="AO12" s="16">
        <v>1.7</v>
      </c>
      <c r="AP12" s="16">
        <v>7.8</v>
      </c>
      <c r="AQ12" s="16">
        <v>4.5</v>
      </c>
      <c r="AR12" s="16">
        <v>1.8</v>
      </c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7"/>
      <c r="DK12" s="17"/>
      <c r="DL12" s="17"/>
      <c r="DM12" s="17"/>
      <c r="DN12" s="17"/>
      <c r="DO12" s="17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>
        <v>1.7</v>
      </c>
      <c r="FF12" s="14"/>
      <c r="FG12" s="14">
        <v>7.8</v>
      </c>
      <c r="FH12" s="14"/>
      <c r="FI12" s="14"/>
      <c r="FJ12" s="14"/>
      <c r="FK12" s="16">
        <v>21</v>
      </c>
      <c r="FL12" s="16">
        <v>13</v>
      </c>
      <c r="FM12" s="16">
        <v>1.7</v>
      </c>
      <c r="FN12" s="14"/>
      <c r="FO12" s="16">
        <v>70</v>
      </c>
      <c r="FP12" s="16">
        <v>33</v>
      </c>
      <c r="FQ12" s="16">
        <v>1.7</v>
      </c>
      <c r="FR12" s="14">
        <v>1.7</v>
      </c>
      <c r="FS12" s="14">
        <v>22</v>
      </c>
      <c r="FT12" s="14">
        <v>7.8</v>
      </c>
      <c r="FU12" s="16"/>
      <c r="FV12" s="14">
        <v>1.7</v>
      </c>
      <c r="FW12" s="14"/>
      <c r="FX12" s="14">
        <v>7.8</v>
      </c>
      <c r="FY12" s="14"/>
      <c r="FZ12" s="16"/>
      <c r="GA12" s="14">
        <v>2</v>
      </c>
      <c r="GB12" s="16"/>
      <c r="GC12" s="14"/>
      <c r="GD12" s="14"/>
      <c r="GE12" s="14">
        <v>1.7</v>
      </c>
      <c r="GF12" s="16"/>
      <c r="GG12" s="16">
        <v>22</v>
      </c>
      <c r="GH12" s="14"/>
      <c r="GI12" s="14"/>
      <c r="GJ12" s="14"/>
      <c r="GK12" s="14"/>
      <c r="GL12" s="16"/>
      <c r="GM12" s="16"/>
      <c r="GN12" s="16">
        <v>1.7</v>
      </c>
      <c r="GO12" s="16"/>
      <c r="GP12" s="16"/>
      <c r="GQ12" s="16"/>
      <c r="GR12" s="16"/>
      <c r="GS12" s="16"/>
      <c r="GT12" s="16"/>
      <c r="GU12" s="16">
        <v>1.7</v>
      </c>
      <c r="GV12" s="16"/>
      <c r="GW12" s="16"/>
      <c r="GX12" s="14">
        <v>2</v>
      </c>
      <c r="GY12" s="14">
        <v>1.7</v>
      </c>
      <c r="GZ12" s="14">
        <v>7.8</v>
      </c>
      <c r="HA12" s="14"/>
      <c r="HB12" s="14"/>
      <c r="HC12" s="14"/>
      <c r="HD12" s="14"/>
      <c r="HE12" s="14"/>
      <c r="HF12" s="14"/>
      <c r="HG12" s="14"/>
      <c r="HH12" s="14"/>
      <c r="HI12" s="14">
        <v>2</v>
      </c>
      <c r="HJ12" s="14"/>
      <c r="HK12" s="14"/>
      <c r="HL12" s="14">
        <v>3.7</v>
      </c>
      <c r="HM12" s="14">
        <v>2</v>
      </c>
      <c r="HN12" s="14"/>
      <c r="HO12" s="16">
        <v>1.7</v>
      </c>
      <c r="HP12" s="14"/>
      <c r="HQ12" s="14"/>
      <c r="HR12" s="14">
        <v>2</v>
      </c>
      <c r="HS12" s="14">
        <v>1.7</v>
      </c>
      <c r="HT12" s="14"/>
      <c r="HU12" s="14"/>
      <c r="HV12" s="14"/>
      <c r="HW12" s="14"/>
      <c r="HX12" s="14"/>
      <c r="HY12" s="14"/>
      <c r="HZ12" s="14">
        <v>7.8</v>
      </c>
      <c r="IA12" s="14">
        <v>11</v>
      </c>
      <c r="IB12" s="14"/>
      <c r="IC12" s="14"/>
      <c r="ID12" s="14">
        <v>4</v>
      </c>
      <c r="IE12" s="14">
        <v>1.7</v>
      </c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>
        <v>2</v>
      </c>
      <c r="IR12" s="14">
        <v>1.7</v>
      </c>
      <c r="IS12" s="14"/>
      <c r="IT12" s="14"/>
      <c r="IU12" s="14">
        <v>1.7</v>
      </c>
      <c r="IV12" s="14"/>
      <c r="IW12" s="14"/>
      <c r="IX12" s="14"/>
      <c r="IY12" s="14"/>
      <c r="IZ12" s="14"/>
      <c r="JA12" s="14"/>
      <c r="JB12" s="14"/>
      <c r="JC12" s="14">
        <v>11</v>
      </c>
      <c r="JD12" s="14"/>
      <c r="JE12" s="14"/>
      <c r="JF12" s="14">
        <v>2</v>
      </c>
      <c r="JG12" s="14"/>
      <c r="JH12" s="14"/>
      <c r="JI12" s="14"/>
      <c r="JJ12" s="14"/>
    </row>
    <row r="13" spans="1:325" x14ac:dyDescent="0.2">
      <c r="A13" s="14"/>
      <c r="B13" s="14">
        <v>11</v>
      </c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>
        <v>7.8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7"/>
      <c r="DK13" s="17"/>
      <c r="DL13" s="17"/>
      <c r="DM13" s="17"/>
      <c r="DN13" s="17"/>
      <c r="DO13" s="17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6"/>
      <c r="FL13" s="16"/>
      <c r="FM13" s="16"/>
      <c r="FN13" s="14"/>
      <c r="FO13" s="16"/>
      <c r="FP13" s="16"/>
      <c r="FQ13" s="16"/>
      <c r="FR13" s="14"/>
      <c r="FS13" s="14"/>
      <c r="FT13" s="14"/>
      <c r="FU13" s="16"/>
      <c r="FV13" s="14"/>
      <c r="FW13" s="14"/>
      <c r="FX13" s="14"/>
      <c r="FY13" s="14"/>
      <c r="FZ13" s="16"/>
      <c r="GA13" s="14"/>
      <c r="GB13" s="16"/>
      <c r="GC13" s="14"/>
      <c r="GD13" s="14"/>
      <c r="GE13" s="14"/>
      <c r="GF13" s="16"/>
      <c r="GG13" s="16"/>
      <c r="GH13" s="14"/>
      <c r="GI13" s="14"/>
      <c r="GJ13" s="14"/>
      <c r="GK13" s="14"/>
      <c r="GL13" s="16"/>
      <c r="GM13" s="16"/>
      <c r="GN13" s="16"/>
      <c r="GO13" s="16"/>
      <c r="GP13" s="16"/>
      <c r="GQ13" s="16"/>
      <c r="GR13" s="16"/>
      <c r="GS13" s="16"/>
      <c r="GT13" s="16"/>
      <c r="GU13" s="16">
        <v>1.7</v>
      </c>
      <c r="GV13" s="16"/>
      <c r="GW13" s="16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6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</row>
    <row r="14" spans="1:325" x14ac:dyDescent="0.2">
      <c r="B14" s="5">
        <v>9</v>
      </c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FE14" s="5">
        <v>4.5</v>
      </c>
      <c r="FF14" s="5">
        <v>2</v>
      </c>
      <c r="FG14" s="5">
        <v>4.5</v>
      </c>
      <c r="FK14" s="9"/>
      <c r="FL14" s="9">
        <v>13</v>
      </c>
      <c r="FM14" s="9">
        <v>2</v>
      </c>
      <c r="FO14" s="9">
        <v>46</v>
      </c>
      <c r="FP14" s="9">
        <v>13</v>
      </c>
      <c r="FQ14" s="9">
        <v>2</v>
      </c>
      <c r="FR14" s="5">
        <v>2</v>
      </c>
      <c r="FS14" s="5">
        <v>2</v>
      </c>
      <c r="FT14" s="5">
        <v>7.8</v>
      </c>
      <c r="FU14" s="9"/>
      <c r="FV14" s="5">
        <v>6.8</v>
      </c>
      <c r="FW14" s="5">
        <v>1.7</v>
      </c>
      <c r="FX14" s="5">
        <v>13</v>
      </c>
      <c r="FY14" s="5">
        <v>920</v>
      </c>
      <c r="FZ14" s="9">
        <v>4.5</v>
      </c>
      <c r="GA14" s="5">
        <v>4.5</v>
      </c>
      <c r="GB14" s="9">
        <v>33</v>
      </c>
      <c r="GC14" s="5">
        <v>7.8</v>
      </c>
      <c r="GD14" s="5">
        <v>4.5</v>
      </c>
      <c r="GE14" s="5">
        <v>1.7</v>
      </c>
      <c r="GF14" s="9"/>
      <c r="GG14" s="9">
        <v>70</v>
      </c>
      <c r="GH14" s="5">
        <v>33</v>
      </c>
      <c r="GI14" s="5">
        <v>2</v>
      </c>
      <c r="GK14" s="9">
        <v>1.7</v>
      </c>
      <c r="GL14" s="9"/>
      <c r="GM14" s="9">
        <v>2</v>
      </c>
      <c r="GN14" s="9">
        <v>1.7</v>
      </c>
      <c r="GO14" s="9">
        <v>1.7</v>
      </c>
      <c r="GP14" s="9">
        <v>23</v>
      </c>
      <c r="GQ14" s="9">
        <v>2</v>
      </c>
      <c r="GR14" s="9">
        <v>6.8</v>
      </c>
      <c r="GS14" s="9">
        <v>4</v>
      </c>
      <c r="GT14" s="9">
        <v>2</v>
      </c>
      <c r="GU14" s="9">
        <v>7.8</v>
      </c>
      <c r="GV14" s="9">
        <v>11</v>
      </c>
      <c r="GW14" s="9">
        <v>2</v>
      </c>
      <c r="GX14" s="5">
        <v>1.7</v>
      </c>
      <c r="GY14" s="5">
        <v>1.7</v>
      </c>
      <c r="GZ14" s="5">
        <v>23</v>
      </c>
      <c r="HA14" s="5">
        <v>1.7</v>
      </c>
      <c r="HB14" s="5">
        <v>1.7</v>
      </c>
      <c r="HC14" s="5">
        <v>14</v>
      </c>
      <c r="HD14" s="5">
        <v>11</v>
      </c>
      <c r="HI14" s="5">
        <v>17</v>
      </c>
      <c r="HJ14" s="5">
        <v>1.8</v>
      </c>
      <c r="HK14" s="5">
        <v>2</v>
      </c>
      <c r="HM14" s="5">
        <v>7.8</v>
      </c>
      <c r="HN14" s="5">
        <v>4.5</v>
      </c>
      <c r="HO14" s="9">
        <v>13</v>
      </c>
      <c r="HP14" s="5">
        <v>4.5</v>
      </c>
      <c r="HQ14" s="5">
        <v>1.7</v>
      </c>
      <c r="HR14" s="5">
        <v>2</v>
      </c>
      <c r="HS14" s="5">
        <v>1.7</v>
      </c>
      <c r="HT14" s="5">
        <v>1.7</v>
      </c>
      <c r="HU14" s="5">
        <v>4</v>
      </c>
      <c r="HW14" s="5">
        <v>13</v>
      </c>
      <c r="HX14" s="5">
        <v>2</v>
      </c>
      <c r="HY14" s="5">
        <v>4</v>
      </c>
      <c r="HZ14" s="5">
        <v>22</v>
      </c>
      <c r="IA14" s="5">
        <v>4.5</v>
      </c>
      <c r="ID14" s="5">
        <v>49</v>
      </c>
      <c r="IE14" s="5">
        <v>23</v>
      </c>
      <c r="IF14" s="5">
        <v>6.8</v>
      </c>
      <c r="IG14" s="5">
        <v>23</v>
      </c>
      <c r="IH14" s="5">
        <v>2</v>
      </c>
      <c r="II14" s="5">
        <v>23</v>
      </c>
      <c r="IJ14" s="5">
        <v>17</v>
      </c>
      <c r="IK14" s="5">
        <v>6.8</v>
      </c>
      <c r="IL14" s="5">
        <v>49</v>
      </c>
      <c r="IM14" s="5">
        <v>1.7</v>
      </c>
      <c r="IN14" s="5">
        <v>1.7</v>
      </c>
      <c r="IO14" s="5">
        <v>240</v>
      </c>
      <c r="IP14" s="5">
        <v>1.7</v>
      </c>
      <c r="IQ14" s="5">
        <v>7.8</v>
      </c>
      <c r="IR14" s="5">
        <v>1.7</v>
      </c>
      <c r="IS14" s="5">
        <v>17</v>
      </c>
      <c r="IT14" s="5">
        <v>1.7</v>
      </c>
      <c r="IU14" s="5">
        <v>2</v>
      </c>
      <c r="IV14" s="5">
        <v>21</v>
      </c>
      <c r="IX14" s="5">
        <v>33</v>
      </c>
      <c r="IY14" s="5">
        <v>2</v>
      </c>
      <c r="IZ14" s="5">
        <v>23</v>
      </c>
      <c r="JA14" s="5">
        <v>1.8</v>
      </c>
      <c r="JD14" s="5">
        <v>4.5</v>
      </c>
      <c r="JE14" s="9">
        <v>2</v>
      </c>
      <c r="JF14" s="5">
        <v>4.5</v>
      </c>
      <c r="JI14" s="5">
        <v>26</v>
      </c>
      <c r="JJ14" s="5">
        <v>2</v>
      </c>
    </row>
    <row r="15" spans="1:325" x14ac:dyDescent="0.2">
      <c r="B15" s="5">
        <v>9</v>
      </c>
      <c r="C15" s="8" t="s">
        <v>2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FE15" s="5">
        <v>4.5</v>
      </c>
      <c r="FF15" s="5">
        <v>2</v>
      </c>
      <c r="FG15" s="5">
        <v>4.5</v>
      </c>
      <c r="FH15" s="5">
        <v>2</v>
      </c>
      <c r="FK15" s="9"/>
      <c r="FL15" s="9">
        <v>23</v>
      </c>
      <c r="FM15" s="9">
        <v>7.8</v>
      </c>
      <c r="FQ15" s="9"/>
      <c r="FR15" s="5">
        <v>7.8</v>
      </c>
      <c r="FS15" s="5">
        <v>17</v>
      </c>
      <c r="FT15" s="5">
        <v>17</v>
      </c>
      <c r="FU15" s="9">
        <v>2</v>
      </c>
      <c r="FV15" s="5">
        <v>6.8</v>
      </c>
      <c r="FW15" s="5">
        <v>4.5</v>
      </c>
      <c r="FY15" s="5">
        <v>1.7</v>
      </c>
      <c r="FZ15" s="9">
        <v>2</v>
      </c>
      <c r="GA15" s="5">
        <v>4.5</v>
      </c>
      <c r="GB15" s="9">
        <v>33</v>
      </c>
      <c r="GC15" s="5">
        <v>4.5</v>
      </c>
      <c r="GD15" s="5">
        <v>4.5</v>
      </c>
      <c r="GE15" s="5">
        <v>1.8</v>
      </c>
      <c r="GF15" s="9"/>
      <c r="GG15" s="9">
        <v>23</v>
      </c>
      <c r="GH15" s="5">
        <v>23</v>
      </c>
      <c r="GI15" s="5">
        <v>2</v>
      </c>
      <c r="GK15" s="9">
        <v>2</v>
      </c>
      <c r="GL15" s="9"/>
      <c r="GM15" s="9">
        <v>2</v>
      </c>
      <c r="GN15" s="9">
        <v>1.7</v>
      </c>
      <c r="GO15" s="9">
        <v>1.7</v>
      </c>
      <c r="GP15" s="9">
        <v>46</v>
      </c>
      <c r="GQ15" s="9">
        <v>17</v>
      </c>
      <c r="GR15" s="9">
        <v>2</v>
      </c>
      <c r="GS15" s="9">
        <v>17</v>
      </c>
      <c r="GT15" s="9">
        <v>17</v>
      </c>
      <c r="GU15" s="9">
        <v>1.7</v>
      </c>
      <c r="GV15" s="9">
        <v>4.5</v>
      </c>
      <c r="GW15" s="9">
        <v>2</v>
      </c>
      <c r="GX15" s="5">
        <v>6.1</v>
      </c>
      <c r="GY15" s="5">
        <v>1.7</v>
      </c>
      <c r="GZ15" s="5">
        <v>49</v>
      </c>
      <c r="HA15" s="5">
        <v>4.5</v>
      </c>
      <c r="HB15" s="5">
        <v>4</v>
      </c>
      <c r="HD15" s="5">
        <v>17</v>
      </c>
      <c r="HG15" s="5">
        <v>4.5</v>
      </c>
      <c r="HI15" s="5">
        <v>23</v>
      </c>
      <c r="HJ15" s="5">
        <v>6.8</v>
      </c>
      <c r="HK15" s="5">
        <v>11</v>
      </c>
      <c r="HM15" s="5">
        <v>33</v>
      </c>
      <c r="HN15" s="5">
        <v>1.7</v>
      </c>
      <c r="HO15" s="9">
        <v>2.8</v>
      </c>
      <c r="HP15" s="5">
        <v>9.3000000000000007</v>
      </c>
      <c r="HQ15" s="5">
        <v>1.7</v>
      </c>
      <c r="HR15" s="5">
        <v>1.7</v>
      </c>
      <c r="HS15" s="5">
        <v>1.7</v>
      </c>
      <c r="HT15" s="5">
        <v>1.7</v>
      </c>
      <c r="HU15" s="5">
        <v>2</v>
      </c>
      <c r="HW15" s="5">
        <v>7.8</v>
      </c>
      <c r="HX15" s="5">
        <v>4.5</v>
      </c>
      <c r="ID15" s="5">
        <v>17</v>
      </c>
      <c r="IE15" s="5">
        <v>7.8</v>
      </c>
      <c r="II15" s="5">
        <v>17</v>
      </c>
      <c r="IJ15" s="5">
        <v>11</v>
      </c>
      <c r="IL15" s="5">
        <v>33</v>
      </c>
      <c r="IM15" s="5">
        <v>1.7</v>
      </c>
      <c r="IN15" s="5">
        <v>1.7</v>
      </c>
      <c r="IO15" s="5">
        <v>180</v>
      </c>
      <c r="IP15" s="5">
        <v>1.7</v>
      </c>
      <c r="IQ15" s="5">
        <v>1.7</v>
      </c>
      <c r="IR15" s="5">
        <v>2</v>
      </c>
      <c r="IS15" s="5">
        <v>2</v>
      </c>
      <c r="IT15" s="5">
        <v>1.7</v>
      </c>
      <c r="IU15" s="5">
        <v>1.7</v>
      </c>
      <c r="IV15" s="5">
        <v>13</v>
      </c>
      <c r="IX15" s="5">
        <v>49</v>
      </c>
      <c r="IY15" s="5">
        <v>1.8</v>
      </c>
      <c r="IZ15" s="5">
        <v>33</v>
      </c>
      <c r="JA15" s="5">
        <v>2</v>
      </c>
      <c r="JC15" s="5">
        <v>4.5</v>
      </c>
      <c r="JD15" s="5">
        <v>26</v>
      </c>
      <c r="JE15" s="9">
        <v>4</v>
      </c>
      <c r="JF15" s="5">
        <v>1.7</v>
      </c>
      <c r="JI15" s="5">
        <v>11</v>
      </c>
      <c r="JJ15" s="5">
        <v>2</v>
      </c>
    </row>
    <row r="16" spans="1:325" x14ac:dyDescent="0.2">
      <c r="B16" s="5">
        <v>3</v>
      </c>
      <c r="FK16" s="9"/>
      <c r="FL16" s="9"/>
      <c r="FQ16" s="9"/>
      <c r="GF16" s="9"/>
      <c r="GG16" s="9"/>
      <c r="GL16" s="9"/>
      <c r="GM16" s="9"/>
      <c r="GN16" s="9"/>
      <c r="GO16" s="9"/>
      <c r="GP16" s="9"/>
      <c r="GQ16" s="9"/>
      <c r="GR16" s="9"/>
      <c r="GS16" s="9"/>
      <c r="GT16" s="9"/>
      <c r="GU16" s="9">
        <v>4.5</v>
      </c>
      <c r="GV16" s="9"/>
      <c r="GW16" s="9"/>
      <c r="HO16" s="9"/>
    </row>
    <row r="17" spans="2:223" x14ac:dyDescent="0.2">
      <c r="B17" s="5">
        <v>4</v>
      </c>
      <c r="FK17" s="9"/>
      <c r="FL17" s="9"/>
      <c r="FQ17" s="9"/>
      <c r="GF17" s="9"/>
      <c r="GG17" s="9"/>
      <c r="GL17" s="9"/>
      <c r="GM17" s="9"/>
      <c r="GN17" s="9"/>
      <c r="GO17" s="9"/>
      <c r="GP17" s="9"/>
      <c r="GQ17" s="9"/>
      <c r="GR17" s="9"/>
      <c r="GS17" s="9"/>
      <c r="GT17" s="9"/>
      <c r="GU17" s="9">
        <v>1.7</v>
      </c>
      <c r="GV17" s="9"/>
      <c r="GW17" s="9"/>
      <c r="HO17" s="9"/>
    </row>
    <row r="18" spans="2:223" x14ac:dyDescent="0.2">
      <c r="B18" s="5">
        <v>7</v>
      </c>
      <c r="FK18" s="9"/>
      <c r="FL18" s="9"/>
      <c r="FQ18" s="9"/>
      <c r="GF18" s="9"/>
      <c r="GG18" s="9"/>
      <c r="GT18" s="9"/>
      <c r="GU18" s="9">
        <v>4</v>
      </c>
      <c r="GV18" s="9"/>
      <c r="GW18" s="9"/>
      <c r="HO18" s="9"/>
    </row>
    <row r="19" spans="2:223" x14ac:dyDescent="0.2">
      <c r="B19" s="5">
        <v>9</v>
      </c>
      <c r="C19" s="8" t="s">
        <v>4</v>
      </c>
      <c r="FK19" s="9"/>
      <c r="FL19" s="9"/>
      <c r="FQ19" s="9"/>
      <c r="GF19" s="9"/>
      <c r="GG19" s="9"/>
      <c r="GT19" s="9"/>
      <c r="GU19" s="9">
        <v>13</v>
      </c>
      <c r="GV19" s="9"/>
      <c r="GW19" s="9"/>
      <c r="HO19" s="9"/>
    </row>
    <row r="20" spans="2:223" x14ac:dyDescent="0.2">
      <c r="B20" s="5">
        <v>13</v>
      </c>
      <c r="FK20" s="9"/>
      <c r="FL20" s="9"/>
      <c r="FQ20" s="9"/>
      <c r="GF20" s="9"/>
      <c r="GG20" s="9"/>
      <c r="GT20" s="9"/>
      <c r="GU20" s="9">
        <v>1.7</v>
      </c>
      <c r="GV20" s="9"/>
      <c r="GW20" s="9"/>
      <c r="HO20" s="9"/>
    </row>
    <row r="21" spans="2:223" x14ac:dyDescent="0.2">
      <c r="FK21" s="9"/>
      <c r="FL21" s="9"/>
      <c r="GF21" s="9"/>
      <c r="GG21" s="9"/>
      <c r="GT21" s="9"/>
      <c r="GU21" s="9"/>
      <c r="GV21" s="9"/>
      <c r="GW21" s="9"/>
      <c r="HO21" s="9"/>
    </row>
    <row r="22" spans="2:223" x14ac:dyDescent="0.2">
      <c r="FK22" s="9"/>
      <c r="FL22" s="9"/>
      <c r="GF22" s="9"/>
      <c r="GG22" s="9"/>
      <c r="GT22" s="9"/>
      <c r="GU22" s="9"/>
      <c r="GV22" s="9"/>
      <c r="GW22" s="9"/>
      <c r="HO22" s="9"/>
    </row>
    <row r="23" spans="2:223" x14ac:dyDescent="0.2">
      <c r="GF23" s="9"/>
      <c r="GG23" s="9"/>
      <c r="GT23" s="9"/>
      <c r="GU23" s="9"/>
      <c r="GV23" s="9"/>
      <c r="GW23" s="9"/>
      <c r="HO23" s="9"/>
    </row>
    <row r="24" spans="2:223" x14ac:dyDescent="0.2">
      <c r="GF24" s="9"/>
      <c r="GG24" s="9"/>
      <c r="GT24" s="9"/>
      <c r="GU24" s="9"/>
      <c r="GV24" s="9"/>
      <c r="GW24" s="9"/>
      <c r="HO24" s="9"/>
    </row>
    <row r="25" spans="2:223" x14ac:dyDescent="0.2">
      <c r="GF25" s="9"/>
      <c r="GG25" s="9"/>
      <c r="HO25" s="9"/>
    </row>
    <row r="26" spans="2:223" x14ac:dyDescent="0.2">
      <c r="GF26" s="9"/>
      <c r="GG26" s="9"/>
      <c r="HO26" s="9"/>
    </row>
    <row r="27" spans="2:223" x14ac:dyDescent="0.2">
      <c r="GF27" s="9"/>
      <c r="GG27" s="9"/>
      <c r="HO27" s="9"/>
    </row>
    <row r="28" spans="2:223" x14ac:dyDescent="0.2">
      <c r="GF28" s="9"/>
      <c r="GG28" s="9"/>
      <c r="HO28" s="9"/>
    </row>
    <row r="29" spans="2:223" x14ac:dyDescent="0.2">
      <c r="GF29" s="9"/>
      <c r="GG29" s="9"/>
      <c r="HO29" s="9"/>
    </row>
    <row r="30" spans="2:223" x14ac:dyDescent="0.2">
      <c r="GF30" s="9"/>
      <c r="GG30" s="9"/>
    </row>
    <row r="31" spans="2:223" x14ac:dyDescent="0.2">
      <c r="GF31" s="9"/>
      <c r="GG31" s="9"/>
    </row>
    <row r="32" spans="2:223" x14ac:dyDescent="0.2">
      <c r="GF32" s="9"/>
      <c r="GG32" s="9"/>
    </row>
    <row r="33" spans="188:189" x14ac:dyDescent="0.2">
      <c r="GF33" s="9"/>
      <c r="GG33" s="9"/>
    </row>
    <row r="34" spans="188:189" x14ac:dyDescent="0.2">
      <c r="GF34" s="9"/>
      <c r="GG34" s="9"/>
    </row>
    <row r="35" spans="188:189" x14ac:dyDescent="0.2">
      <c r="GF35" s="9"/>
      <c r="GG35" s="9"/>
    </row>
    <row r="36" spans="188:189" x14ac:dyDescent="0.2">
      <c r="GF36" s="9"/>
      <c r="GG36" s="9"/>
    </row>
    <row r="37" spans="188:189" x14ac:dyDescent="0.2">
      <c r="GF37" s="9"/>
      <c r="GG37" s="9"/>
    </row>
    <row r="38" spans="188:189" x14ac:dyDescent="0.2">
      <c r="GF38" s="9"/>
      <c r="GG38" s="9"/>
    </row>
  </sheetData>
  <sortState ref="A2:JJ19">
    <sortCondition ref="A2:A19"/>
  </sortState>
  <phoneticPr fontId="0" type="noConversion"/>
  <conditionalFormatting sqref="D2:OW12">
    <cfRule type="cellIs" dxfId="0" priority="1" stopIfTrue="1" operator="greaterThanOrEqual">
      <formula>14</formula>
    </cfRule>
  </conditionalFormatting>
  <printOptions horizontalCentered="1" verticalCentered="1" gridLines="1"/>
  <pageMargins left="0.5" right="0.5" top="1" bottom="1" header="0.5" footer="0.5"/>
  <pageSetup orientation="landscape" horizontalDpi="300" verticalDpi="300" r:id="rId1"/>
  <headerFooter alignWithMargins="0">
    <oddHeader>&amp;L&amp;"Tahoma,Bold"&amp;14C4- CONDITIONAL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COND. FC</vt:lpstr>
      <vt:lpstr>Database</vt:lpstr>
      <vt:lpstr>Extract</vt:lpstr>
      <vt:lpstr>'COND. FC'!Print_Area</vt:lpstr>
      <vt:lpstr>'COND. FC'!Print_Titles</vt:lpstr>
      <vt:lpstr>'COND.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2007-02-20T16:09:41Z</cp:lastPrinted>
  <dcterms:created xsi:type="dcterms:W3CDTF">2003-07-18T14:30:07Z</dcterms:created>
  <dcterms:modified xsi:type="dcterms:W3CDTF">2021-02-10T15:05:21Z</dcterms:modified>
</cp:coreProperties>
</file>