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C:\Users\choud\Downloads\"/>
    </mc:Choice>
  </mc:AlternateContent>
  <xr:revisionPtr revIDLastSave="0" documentId="13_ncr:1_{2BF1D3DE-01DF-41B2-933C-3C6BF1330A78}" xr6:coauthVersionLast="47" xr6:coauthVersionMax="47" xr10:uidLastSave="{00000000-0000-0000-0000-000000000000}"/>
  <bookViews>
    <workbookView xWindow="-108" yWindow="-108" windowWidth="23256" windowHeight="12456" firstSheet="2" activeTab="4" xr2:uid="{C3327BBF-5D7E-B842-AC68-8C3DBE1DE0AE}"/>
  </bookViews>
  <sheets>
    <sheet name="Session Details" sheetId="1" r:id="rId1"/>
    <sheet name="Channel wise traffic" sheetId="2" r:id="rId2"/>
    <sheet name="Supporting Data" sheetId="3" r:id="rId3"/>
    <sheet name="Order Analysis" sheetId="5" r:id="rId4"/>
    <sheet name="Traffic Analysis" sheetId="6" r:id="rId5"/>
    <sheet name="Overall Conversion analysis" sheetId="7" r:id="rId6"/>
    <sheet name="Hypothesis and Validation" sheetId="8" r:id="rId7"/>
  </sheets>
  <definedNames>
    <definedName name="_xlnm._FilterDatabase" localSheetId="3" hidden="1">'Order Analysis'!$B$4:$E$41</definedName>
    <definedName name="_xlnm._FilterDatabase" localSheetId="0" hidden="1">'Session Details'!$A$2:$R$368</definedName>
    <definedName name="_xlnm._FilterDatabase" localSheetId="2" hidden="1">'Supporting Data'!$B$2:$M$368</definedName>
    <definedName name="_xlnm._FilterDatabase" localSheetId="4" hidden="1">'Traffic Analysis'!#REF!</definedName>
    <definedName name="_xlchart.v2.0" hidden="1">'Overall Conversion analysis'!$B$16:$B$20</definedName>
    <definedName name="_xlchart.v2.1" hidden="1">'Overall Conversion analysis'!$C$15</definedName>
    <definedName name="_xlchart.v2.2" hidden="1">'Overall Conversion analysis'!$C$16:$C$20</definedName>
    <definedName name="_xlcn.WorksheetConnection_OrderAnalysisG4J171" hidden="1">'Order Analysis'!$A$25:$B$38</definedName>
    <definedName name="_xlcn.WorksheetConnection_SessionDetailsA2R3681" hidden="1">'Session Details'!$A$2:$R$368</definedName>
    <definedName name="High" localSheetId="5">OFFSET('Overall Conversion analysis'!$BS$6, 0, 0, COUNTA('Overall Conversion analysis'!$BS$6:$BS$372), 1)</definedName>
    <definedName name="Low" localSheetId="5">OFFSET('Overall Conversion analysis'!$BT$6, 0, 0, COUNTA('Overall Conversion analysis'!$BT$6:$BT$372), 1)</definedName>
    <definedName name="Slicer_Conversion_Change">#N/A</definedName>
    <definedName name="Slicer_Date">#N/A</definedName>
    <definedName name="Slicer_Date1">#N/A</definedName>
    <definedName name="Slicer_Date2">#N/A</definedName>
    <definedName name="Slicer_Day">#N/A</definedName>
    <definedName name="Slicer_Day1">#N/A</definedName>
    <definedName name="Slicer_Order_Change__Status">#N/A</definedName>
    <definedName name="Slicer_Traffic_Status">#N/A</definedName>
    <definedName name="Stable" localSheetId="5">OFFSET('Overall Conversion analysis'!$BU$6, 0, 0, COUNTA('Overall Conversion analysis'!$BU$6:$BU$372), 1)</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ession Details!$A$2:$R$368"/>
          <x15:modelTable id="Range" name="Range" connection="WorksheetConnection_Order Analysis!$G$4:$J$17"/>
        </x15:modelTables>
        <x15:extLst>
          <ext xmlns:x16="http://schemas.microsoft.com/office/spreadsheetml/2014/11/main" uri="{9835A34E-60A6-4A7C-AAB8-D5F71C897F49}">
            <x16:modelTimeGroupings>
              <x16:modelTimeGrouping tableName="Range 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18" i="6" l="1"/>
  <c r="C11" i="6"/>
  <c r="C5" i="6"/>
  <c r="L7" i="8"/>
  <c r="M7" i="8"/>
  <c r="L8" i="8"/>
  <c r="M8" i="8"/>
  <c r="L9" i="8"/>
  <c r="M9" i="8"/>
  <c r="L10" i="8"/>
  <c r="M10" i="8"/>
  <c r="L11" i="8"/>
  <c r="M11" i="8"/>
  <c r="L12" i="8"/>
  <c r="M12" i="8"/>
  <c r="L13" i="8"/>
  <c r="M13" i="8"/>
  <c r="L14" i="8"/>
  <c r="M14" i="8"/>
  <c r="L15" i="8"/>
  <c r="M15" i="8"/>
  <c r="L16" i="8"/>
  <c r="M16" i="8"/>
  <c r="L17" i="8"/>
  <c r="M17" i="8"/>
  <c r="L18" i="8"/>
  <c r="M18" i="8"/>
  <c r="L19" i="8"/>
  <c r="M19" i="8"/>
  <c r="L20" i="8"/>
  <c r="M20" i="8"/>
  <c r="L21" i="8"/>
  <c r="M21" i="8"/>
  <c r="L22" i="8"/>
  <c r="M22" i="8"/>
  <c r="L23" i="8"/>
  <c r="M23" i="8"/>
  <c r="L24" i="8"/>
  <c r="M24" i="8"/>
  <c r="L25" i="8"/>
  <c r="M25" i="8"/>
  <c r="L26" i="8"/>
  <c r="M26" i="8"/>
  <c r="L27" i="8"/>
  <c r="M27" i="8"/>
  <c r="L28" i="8"/>
  <c r="M28" i="8"/>
  <c r="L29" i="8"/>
  <c r="M29" i="8"/>
  <c r="L30" i="8"/>
  <c r="M30" i="8"/>
  <c r="L31" i="8"/>
  <c r="M31" i="8"/>
  <c r="L32" i="8"/>
  <c r="M32" i="8"/>
  <c r="L33" i="8"/>
  <c r="M33" i="8"/>
  <c r="L34" i="8"/>
  <c r="M34" i="8"/>
  <c r="L35" i="8"/>
  <c r="M35" i="8"/>
  <c r="L36" i="8"/>
  <c r="M36" i="8"/>
  <c r="L37" i="8"/>
  <c r="M37" i="8"/>
  <c r="L38" i="8"/>
  <c r="M38" i="8"/>
  <c r="L39" i="8"/>
  <c r="M39" i="8"/>
  <c r="L40" i="8"/>
  <c r="M40" i="8"/>
  <c r="L41" i="8"/>
  <c r="M41" i="8"/>
  <c r="L42" i="8"/>
  <c r="M42" i="8"/>
  <c r="L43" i="8"/>
  <c r="M43" i="8"/>
  <c r="L44" i="8"/>
  <c r="M44" i="8"/>
  <c r="L45" i="8"/>
  <c r="M45" i="8"/>
  <c r="L46" i="8"/>
  <c r="M46" i="8"/>
  <c r="L47" i="8"/>
  <c r="M47" i="8"/>
  <c r="L48" i="8"/>
  <c r="M48" i="8"/>
  <c r="L49" i="8"/>
  <c r="M49" i="8"/>
  <c r="L50" i="8"/>
  <c r="M50" i="8"/>
  <c r="L51" i="8"/>
  <c r="M51" i="8"/>
  <c r="L52" i="8"/>
  <c r="M52" i="8"/>
  <c r="L53" i="8"/>
  <c r="M53" i="8"/>
  <c r="L54" i="8"/>
  <c r="M54" i="8"/>
  <c r="L55" i="8"/>
  <c r="M55" i="8"/>
  <c r="L56" i="8"/>
  <c r="M56" i="8"/>
  <c r="L57" i="8"/>
  <c r="M57" i="8"/>
  <c r="L58" i="8"/>
  <c r="M58" i="8"/>
  <c r="L59" i="8"/>
  <c r="M59" i="8"/>
  <c r="L60" i="8"/>
  <c r="M60" i="8"/>
  <c r="L61" i="8"/>
  <c r="M61" i="8"/>
  <c r="L62" i="8"/>
  <c r="M62" i="8"/>
  <c r="L63" i="8"/>
  <c r="M63" i="8"/>
  <c r="L64" i="8"/>
  <c r="M64" i="8"/>
  <c r="L65" i="8"/>
  <c r="M65" i="8"/>
  <c r="L66" i="8"/>
  <c r="M66" i="8"/>
  <c r="L67" i="8"/>
  <c r="M67" i="8"/>
  <c r="L68" i="8"/>
  <c r="M68" i="8"/>
  <c r="L69" i="8"/>
  <c r="M69" i="8"/>
  <c r="L70" i="8"/>
  <c r="M70" i="8"/>
  <c r="L71" i="8"/>
  <c r="M71" i="8"/>
  <c r="L72" i="8"/>
  <c r="M72" i="8"/>
  <c r="L73" i="8"/>
  <c r="M73" i="8"/>
  <c r="L74" i="8"/>
  <c r="M74" i="8"/>
  <c r="L75" i="8"/>
  <c r="M75" i="8"/>
  <c r="L76" i="8"/>
  <c r="M76" i="8"/>
  <c r="L77" i="8"/>
  <c r="M77" i="8"/>
  <c r="L78" i="8"/>
  <c r="M78" i="8"/>
  <c r="L79" i="8"/>
  <c r="M79" i="8"/>
  <c r="L80" i="8"/>
  <c r="M80" i="8"/>
  <c r="L81" i="8"/>
  <c r="M81" i="8"/>
  <c r="L82" i="8"/>
  <c r="M82" i="8"/>
  <c r="L83" i="8"/>
  <c r="M83" i="8"/>
  <c r="L84" i="8"/>
  <c r="M84" i="8"/>
  <c r="L85" i="8"/>
  <c r="M85" i="8"/>
  <c r="L86" i="8"/>
  <c r="M86" i="8"/>
  <c r="L87" i="8"/>
  <c r="M87" i="8"/>
  <c r="L88" i="8"/>
  <c r="M88" i="8"/>
  <c r="L89" i="8"/>
  <c r="M89" i="8"/>
  <c r="L90" i="8"/>
  <c r="M90" i="8"/>
  <c r="L91" i="8"/>
  <c r="M91" i="8"/>
  <c r="L92" i="8"/>
  <c r="M92" i="8"/>
  <c r="L93" i="8"/>
  <c r="M93" i="8"/>
  <c r="L94" i="8"/>
  <c r="M94" i="8"/>
  <c r="L95" i="8"/>
  <c r="M95" i="8"/>
  <c r="L96" i="8"/>
  <c r="M96" i="8"/>
  <c r="L97" i="8"/>
  <c r="M97" i="8"/>
  <c r="L98" i="8"/>
  <c r="M98" i="8"/>
  <c r="L99" i="8"/>
  <c r="M99" i="8"/>
  <c r="L100" i="8"/>
  <c r="M100" i="8"/>
  <c r="L101" i="8"/>
  <c r="M101" i="8"/>
  <c r="L102" i="8"/>
  <c r="M102" i="8"/>
  <c r="L103" i="8"/>
  <c r="M103" i="8"/>
  <c r="L104" i="8"/>
  <c r="M104" i="8"/>
  <c r="L105" i="8"/>
  <c r="M105" i="8"/>
  <c r="L106" i="8"/>
  <c r="M106" i="8"/>
  <c r="L107" i="8"/>
  <c r="M107" i="8"/>
  <c r="L108" i="8"/>
  <c r="M108" i="8"/>
  <c r="L109" i="8"/>
  <c r="M109" i="8"/>
  <c r="L110" i="8"/>
  <c r="M110" i="8"/>
  <c r="L111" i="8"/>
  <c r="M111" i="8"/>
  <c r="L112" i="8"/>
  <c r="M112" i="8"/>
  <c r="L113" i="8"/>
  <c r="M113" i="8"/>
  <c r="L114" i="8"/>
  <c r="M114" i="8"/>
  <c r="L115" i="8"/>
  <c r="M115" i="8"/>
  <c r="L116" i="8"/>
  <c r="M116" i="8"/>
  <c r="L117" i="8"/>
  <c r="M117" i="8"/>
  <c r="L118" i="8"/>
  <c r="M118" i="8"/>
  <c r="L119" i="8"/>
  <c r="M119" i="8"/>
  <c r="L120" i="8"/>
  <c r="M120" i="8"/>
  <c r="L121" i="8"/>
  <c r="M121" i="8"/>
  <c r="L122" i="8"/>
  <c r="M122" i="8"/>
  <c r="L123" i="8"/>
  <c r="M123" i="8"/>
  <c r="L124" i="8"/>
  <c r="M124" i="8"/>
  <c r="L125" i="8"/>
  <c r="M125" i="8"/>
  <c r="L126" i="8"/>
  <c r="M126" i="8"/>
  <c r="L127" i="8"/>
  <c r="M127" i="8"/>
  <c r="L128" i="8"/>
  <c r="M128" i="8"/>
  <c r="L129" i="8"/>
  <c r="M129" i="8"/>
  <c r="L130" i="8"/>
  <c r="M130" i="8"/>
  <c r="L131" i="8"/>
  <c r="M131" i="8"/>
  <c r="L132" i="8"/>
  <c r="M132" i="8"/>
  <c r="L133" i="8"/>
  <c r="M133" i="8"/>
  <c r="L134" i="8"/>
  <c r="M134" i="8"/>
  <c r="L135" i="8"/>
  <c r="M135" i="8"/>
  <c r="L136" i="8"/>
  <c r="M136" i="8"/>
  <c r="L137" i="8"/>
  <c r="M137" i="8"/>
  <c r="L138" i="8"/>
  <c r="M138" i="8"/>
  <c r="L139" i="8"/>
  <c r="M139" i="8"/>
  <c r="L140" i="8"/>
  <c r="M140" i="8"/>
  <c r="L141" i="8"/>
  <c r="M141" i="8"/>
  <c r="L142" i="8"/>
  <c r="M142" i="8"/>
  <c r="L143" i="8"/>
  <c r="M143" i="8"/>
  <c r="L144" i="8"/>
  <c r="M144" i="8"/>
  <c r="L145" i="8"/>
  <c r="M145" i="8"/>
  <c r="L146" i="8"/>
  <c r="M146" i="8"/>
  <c r="L147" i="8"/>
  <c r="M147" i="8"/>
  <c r="L148" i="8"/>
  <c r="M148" i="8"/>
  <c r="L149" i="8"/>
  <c r="M149" i="8"/>
  <c r="L150" i="8"/>
  <c r="M150" i="8"/>
  <c r="L151" i="8"/>
  <c r="M151" i="8"/>
  <c r="L152" i="8"/>
  <c r="M152" i="8"/>
  <c r="L153" i="8"/>
  <c r="M153" i="8"/>
  <c r="L154" i="8"/>
  <c r="M154" i="8"/>
  <c r="L155" i="8"/>
  <c r="M155" i="8"/>
  <c r="L156" i="8"/>
  <c r="M156" i="8"/>
  <c r="L157" i="8"/>
  <c r="M157" i="8"/>
  <c r="L158" i="8"/>
  <c r="M158" i="8"/>
  <c r="L159" i="8"/>
  <c r="M159" i="8"/>
  <c r="L160" i="8"/>
  <c r="M160" i="8"/>
  <c r="L161" i="8"/>
  <c r="M161" i="8"/>
  <c r="L162" i="8"/>
  <c r="M162" i="8"/>
  <c r="L163" i="8"/>
  <c r="M163" i="8"/>
  <c r="L164" i="8"/>
  <c r="M164" i="8"/>
  <c r="L165" i="8"/>
  <c r="M165" i="8"/>
  <c r="L166" i="8"/>
  <c r="M166" i="8"/>
  <c r="L167" i="8"/>
  <c r="M167" i="8"/>
  <c r="L168" i="8"/>
  <c r="M168" i="8"/>
  <c r="L169" i="8"/>
  <c r="M169" i="8"/>
  <c r="L170" i="8"/>
  <c r="M170" i="8"/>
  <c r="L171" i="8"/>
  <c r="M171" i="8"/>
  <c r="L172" i="8"/>
  <c r="M172" i="8"/>
  <c r="L173" i="8"/>
  <c r="M173" i="8"/>
  <c r="L174" i="8"/>
  <c r="M174" i="8"/>
  <c r="L175" i="8"/>
  <c r="M175" i="8"/>
  <c r="L176" i="8"/>
  <c r="M176" i="8"/>
  <c r="L177" i="8"/>
  <c r="M177" i="8"/>
  <c r="L178" i="8"/>
  <c r="M178" i="8"/>
  <c r="L179" i="8"/>
  <c r="M179" i="8"/>
  <c r="L180" i="8"/>
  <c r="M180" i="8"/>
  <c r="L181" i="8"/>
  <c r="M181" i="8"/>
  <c r="L182" i="8"/>
  <c r="M182" i="8"/>
  <c r="L183" i="8"/>
  <c r="M183" i="8"/>
  <c r="L184" i="8"/>
  <c r="M184" i="8"/>
  <c r="L185" i="8"/>
  <c r="M185" i="8"/>
  <c r="L186" i="8"/>
  <c r="M186" i="8"/>
  <c r="L187" i="8"/>
  <c r="M187" i="8"/>
  <c r="L188" i="8"/>
  <c r="M188" i="8"/>
  <c r="L189" i="8"/>
  <c r="M189" i="8"/>
  <c r="L190" i="8"/>
  <c r="M190" i="8"/>
  <c r="L191" i="8"/>
  <c r="M191" i="8"/>
  <c r="L192" i="8"/>
  <c r="M192" i="8"/>
  <c r="L193" i="8"/>
  <c r="M193" i="8"/>
  <c r="L194" i="8"/>
  <c r="M194" i="8"/>
  <c r="L195" i="8"/>
  <c r="M195" i="8"/>
  <c r="L196" i="8"/>
  <c r="M196" i="8"/>
  <c r="L197" i="8"/>
  <c r="M197" i="8"/>
  <c r="L198" i="8"/>
  <c r="M198" i="8"/>
  <c r="L199" i="8"/>
  <c r="M199" i="8"/>
  <c r="L200" i="8"/>
  <c r="M200" i="8"/>
  <c r="L201" i="8"/>
  <c r="M201" i="8"/>
  <c r="L202" i="8"/>
  <c r="M202" i="8"/>
  <c r="L203" i="8"/>
  <c r="M203" i="8"/>
  <c r="L204" i="8"/>
  <c r="M204" i="8"/>
  <c r="L205" i="8"/>
  <c r="M205" i="8"/>
  <c r="L206" i="8"/>
  <c r="M206" i="8"/>
  <c r="L207" i="8"/>
  <c r="M207" i="8"/>
  <c r="L208" i="8"/>
  <c r="M208" i="8"/>
  <c r="L209" i="8"/>
  <c r="M209" i="8"/>
  <c r="L210" i="8"/>
  <c r="M210" i="8"/>
  <c r="L211" i="8"/>
  <c r="M211" i="8"/>
  <c r="L212" i="8"/>
  <c r="M212" i="8"/>
  <c r="L213" i="8"/>
  <c r="M213" i="8"/>
  <c r="L214" i="8"/>
  <c r="M214" i="8"/>
  <c r="L215" i="8"/>
  <c r="M215" i="8"/>
  <c r="L216" i="8"/>
  <c r="M216" i="8"/>
  <c r="L217" i="8"/>
  <c r="M217" i="8"/>
  <c r="L218" i="8"/>
  <c r="M218" i="8"/>
  <c r="L219" i="8"/>
  <c r="M219" i="8"/>
  <c r="L220" i="8"/>
  <c r="M220" i="8"/>
  <c r="L221" i="8"/>
  <c r="M221" i="8"/>
  <c r="L222" i="8"/>
  <c r="M222" i="8"/>
  <c r="L223" i="8"/>
  <c r="M223" i="8"/>
  <c r="L224" i="8"/>
  <c r="M224" i="8"/>
  <c r="L225" i="8"/>
  <c r="M225" i="8"/>
  <c r="L226" i="8"/>
  <c r="M226" i="8"/>
  <c r="L227" i="8"/>
  <c r="M227" i="8"/>
  <c r="L228" i="8"/>
  <c r="M228" i="8"/>
  <c r="L229" i="8"/>
  <c r="M229" i="8"/>
  <c r="L230" i="8"/>
  <c r="M230" i="8"/>
  <c r="L231" i="8"/>
  <c r="M231" i="8"/>
  <c r="L232" i="8"/>
  <c r="M232" i="8"/>
  <c r="L233" i="8"/>
  <c r="M233" i="8"/>
  <c r="L234" i="8"/>
  <c r="M234" i="8"/>
  <c r="L235" i="8"/>
  <c r="M235" i="8"/>
  <c r="L236" i="8"/>
  <c r="M236" i="8"/>
  <c r="L237" i="8"/>
  <c r="M237" i="8"/>
  <c r="L238" i="8"/>
  <c r="M238" i="8"/>
  <c r="L239" i="8"/>
  <c r="M239" i="8"/>
  <c r="L240" i="8"/>
  <c r="M240" i="8"/>
  <c r="L241" i="8"/>
  <c r="M241" i="8"/>
  <c r="L242" i="8"/>
  <c r="M242" i="8"/>
  <c r="L243" i="8"/>
  <c r="M243" i="8"/>
  <c r="L244" i="8"/>
  <c r="M244" i="8"/>
  <c r="L245" i="8"/>
  <c r="M245" i="8"/>
  <c r="L246" i="8"/>
  <c r="M246" i="8"/>
  <c r="L247" i="8"/>
  <c r="M247" i="8"/>
  <c r="L248" i="8"/>
  <c r="M248" i="8"/>
  <c r="L249" i="8"/>
  <c r="M249" i="8"/>
  <c r="L250" i="8"/>
  <c r="M250" i="8"/>
  <c r="L251" i="8"/>
  <c r="M251" i="8"/>
  <c r="L252" i="8"/>
  <c r="M252" i="8"/>
  <c r="L253" i="8"/>
  <c r="M253" i="8"/>
  <c r="L254" i="8"/>
  <c r="M254" i="8"/>
  <c r="L255" i="8"/>
  <c r="M255" i="8"/>
  <c r="L256" i="8"/>
  <c r="M256" i="8"/>
  <c r="L257" i="8"/>
  <c r="M257" i="8"/>
  <c r="L258" i="8"/>
  <c r="M258" i="8"/>
  <c r="L259" i="8"/>
  <c r="M259" i="8"/>
  <c r="L260" i="8"/>
  <c r="M260" i="8"/>
  <c r="L261" i="8"/>
  <c r="M261" i="8"/>
  <c r="L262" i="8"/>
  <c r="M262" i="8"/>
  <c r="L263" i="8"/>
  <c r="M263" i="8"/>
  <c r="L264" i="8"/>
  <c r="M264" i="8"/>
  <c r="L265" i="8"/>
  <c r="M265" i="8"/>
  <c r="L266" i="8"/>
  <c r="M266" i="8"/>
  <c r="L267" i="8"/>
  <c r="M267" i="8"/>
  <c r="L268" i="8"/>
  <c r="M268" i="8"/>
  <c r="L269" i="8"/>
  <c r="M269" i="8"/>
  <c r="L270" i="8"/>
  <c r="M270" i="8"/>
  <c r="L271" i="8"/>
  <c r="M271" i="8"/>
  <c r="L272" i="8"/>
  <c r="M272" i="8"/>
  <c r="L273" i="8"/>
  <c r="M273" i="8"/>
  <c r="L274" i="8"/>
  <c r="M274" i="8"/>
  <c r="L275" i="8"/>
  <c r="M275" i="8"/>
  <c r="L276" i="8"/>
  <c r="M276" i="8"/>
  <c r="L277" i="8"/>
  <c r="M277" i="8"/>
  <c r="L278" i="8"/>
  <c r="M278" i="8"/>
  <c r="L279" i="8"/>
  <c r="M279" i="8"/>
  <c r="L280" i="8"/>
  <c r="M280" i="8"/>
  <c r="L281" i="8"/>
  <c r="M281" i="8"/>
  <c r="L282" i="8"/>
  <c r="M282" i="8"/>
  <c r="L283" i="8"/>
  <c r="M283" i="8"/>
  <c r="L284" i="8"/>
  <c r="M284" i="8"/>
  <c r="L285" i="8"/>
  <c r="M285" i="8"/>
  <c r="L286" i="8"/>
  <c r="M286" i="8"/>
  <c r="L287" i="8"/>
  <c r="M287" i="8"/>
  <c r="L288" i="8"/>
  <c r="M288" i="8"/>
  <c r="L289" i="8"/>
  <c r="M289" i="8"/>
  <c r="L290" i="8"/>
  <c r="M290" i="8"/>
  <c r="L291" i="8"/>
  <c r="M291" i="8"/>
  <c r="L292" i="8"/>
  <c r="M292" i="8"/>
  <c r="L293" i="8"/>
  <c r="M293" i="8"/>
  <c r="L294" i="8"/>
  <c r="M294" i="8"/>
  <c r="L295" i="8"/>
  <c r="M295" i="8"/>
  <c r="L296" i="8"/>
  <c r="M296" i="8"/>
  <c r="L297" i="8"/>
  <c r="M297" i="8"/>
  <c r="L298" i="8"/>
  <c r="M298" i="8"/>
  <c r="L299" i="8"/>
  <c r="M299" i="8"/>
  <c r="L300" i="8"/>
  <c r="M300" i="8"/>
  <c r="L301" i="8"/>
  <c r="M301" i="8"/>
  <c r="L302" i="8"/>
  <c r="M302" i="8"/>
  <c r="L303" i="8"/>
  <c r="M303" i="8"/>
  <c r="L304" i="8"/>
  <c r="M304" i="8"/>
  <c r="L305" i="8"/>
  <c r="M305" i="8"/>
  <c r="L306" i="8"/>
  <c r="M306" i="8"/>
  <c r="L307" i="8"/>
  <c r="M307" i="8"/>
  <c r="L308" i="8"/>
  <c r="M308" i="8"/>
  <c r="L309" i="8"/>
  <c r="M309" i="8"/>
  <c r="L310" i="8"/>
  <c r="M310" i="8"/>
  <c r="L311" i="8"/>
  <c r="M311" i="8"/>
  <c r="L312" i="8"/>
  <c r="M312" i="8"/>
  <c r="L313" i="8"/>
  <c r="M313" i="8"/>
  <c r="L314" i="8"/>
  <c r="M314" i="8"/>
  <c r="L315" i="8"/>
  <c r="M315" i="8"/>
  <c r="L316" i="8"/>
  <c r="M316" i="8"/>
  <c r="L317" i="8"/>
  <c r="M317" i="8"/>
  <c r="L318" i="8"/>
  <c r="M318" i="8"/>
  <c r="L319" i="8"/>
  <c r="M319" i="8"/>
  <c r="L320" i="8"/>
  <c r="M320" i="8"/>
  <c r="L321" i="8"/>
  <c r="M321" i="8"/>
  <c r="L322" i="8"/>
  <c r="M322" i="8"/>
  <c r="L323" i="8"/>
  <c r="M323" i="8"/>
  <c r="L324" i="8"/>
  <c r="M324" i="8"/>
  <c r="L325" i="8"/>
  <c r="M325" i="8"/>
  <c r="L326" i="8"/>
  <c r="M326" i="8"/>
  <c r="L327" i="8"/>
  <c r="M327" i="8"/>
  <c r="L328" i="8"/>
  <c r="M328" i="8"/>
  <c r="L329" i="8"/>
  <c r="M329" i="8"/>
  <c r="L330" i="8"/>
  <c r="M330" i="8"/>
  <c r="L331" i="8"/>
  <c r="M331" i="8"/>
  <c r="L332" i="8"/>
  <c r="M332" i="8"/>
  <c r="L333" i="8"/>
  <c r="M333" i="8"/>
  <c r="L334" i="8"/>
  <c r="M334" i="8"/>
  <c r="L335" i="8"/>
  <c r="M335" i="8"/>
  <c r="L336" i="8"/>
  <c r="M336" i="8"/>
  <c r="L337" i="8"/>
  <c r="M337" i="8"/>
  <c r="L338" i="8"/>
  <c r="M338" i="8"/>
  <c r="L339" i="8"/>
  <c r="M339" i="8"/>
  <c r="L340" i="8"/>
  <c r="M340" i="8"/>
  <c r="L341" i="8"/>
  <c r="M341" i="8"/>
  <c r="L342" i="8"/>
  <c r="M342" i="8"/>
  <c r="L343" i="8"/>
  <c r="M343" i="8"/>
  <c r="L344" i="8"/>
  <c r="M344" i="8"/>
  <c r="L345" i="8"/>
  <c r="M345" i="8"/>
  <c r="L346" i="8"/>
  <c r="M346" i="8"/>
  <c r="L347" i="8"/>
  <c r="M347" i="8"/>
  <c r="L348" i="8"/>
  <c r="M348" i="8"/>
  <c r="L349" i="8"/>
  <c r="M349" i="8"/>
  <c r="L350" i="8"/>
  <c r="M350" i="8"/>
  <c r="L351" i="8"/>
  <c r="M351" i="8"/>
  <c r="L352" i="8"/>
  <c r="M352" i="8"/>
  <c r="L353" i="8"/>
  <c r="M353" i="8"/>
  <c r="L354" i="8"/>
  <c r="M354" i="8"/>
  <c r="L355" i="8"/>
  <c r="M355" i="8"/>
  <c r="L356" i="8"/>
  <c r="M356" i="8"/>
  <c r="L357" i="8"/>
  <c r="M357" i="8"/>
  <c r="L358" i="8"/>
  <c r="M358" i="8"/>
  <c r="L359" i="8"/>
  <c r="M359" i="8"/>
  <c r="L360" i="8"/>
  <c r="M360" i="8"/>
  <c r="L361" i="8"/>
  <c r="M361" i="8"/>
  <c r="L362" i="8"/>
  <c r="M362" i="8"/>
  <c r="L363" i="8"/>
  <c r="M363" i="8"/>
  <c r="L364" i="8"/>
  <c r="M364" i="8"/>
  <c r="L365" i="8"/>
  <c r="M365" i="8"/>
  <c r="L366" i="8"/>
  <c r="M366" i="8"/>
  <c r="L367" i="8"/>
  <c r="M367" i="8"/>
  <c r="L368" i="8"/>
  <c r="M368" i="8"/>
  <c r="L369" i="8"/>
  <c r="M369" i="8"/>
  <c r="L370" i="8"/>
  <c r="M370" i="8"/>
  <c r="L371" i="8"/>
  <c r="M371" i="8"/>
  <c r="M6" i="8"/>
  <c r="L6"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B93" i="8"/>
  <c r="C93" i="8"/>
  <c r="B94" i="8"/>
  <c r="C94" i="8"/>
  <c r="B95" i="8"/>
  <c r="C95" i="8"/>
  <c r="B96" i="8"/>
  <c r="C96" i="8"/>
  <c r="B97" i="8"/>
  <c r="C97" i="8"/>
  <c r="B98" i="8"/>
  <c r="C98" i="8"/>
  <c r="B99" i="8"/>
  <c r="C99" i="8"/>
  <c r="B100" i="8"/>
  <c r="C100" i="8"/>
  <c r="B101" i="8"/>
  <c r="C101" i="8"/>
  <c r="B102" i="8"/>
  <c r="C102" i="8"/>
  <c r="B103" i="8"/>
  <c r="C103" i="8"/>
  <c r="B104" i="8"/>
  <c r="C104" i="8"/>
  <c r="B105" i="8"/>
  <c r="C105" i="8"/>
  <c r="B106" i="8"/>
  <c r="C106" i="8"/>
  <c r="B107" i="8"/>
  <c r="C107" i="8"/>
  <c r="B108" i="8"/>
  <c r="C108" i="8"/>
  <c r="B109" i="8"/>
  <c r="C109" i="8"/>
  <c r="B110" i="8"/>
  <c r="C110" i="8"/>
  <c r="B111" i="8"/>
  <c r="C111" i="8"/>
  <c r="B112" i="8"/>
  <c r="C112" i="8"/>
  <c r="B113" i="8"/>
  <c r="C113" i="8"/>
  <c r="B114" i="8"/>
  <c r="C114" i="8"/>
  <c r="B115" i="8"/>
  <c r="C115" i="8"/>
  <c r="B116" i="8"/>
  <c r="C116" i="8"/>
  <c r="B117" i="8"/>
  <c r="C117" i="8"/>
  <c r="B118" i="8"/>
  <c r="C118" i="8"/>
  <c r="B119" i="8"/>
  <c r="C119" i="8"/>
  <c r="B120" i="8"/>
  <c r="C120" i="8"/>
  <c r="B121" i="8"/>
  <c r="C121" i="8"/>
  <c r="B122" i="8"/>
  <c r="C122" i="8"/>
  <c r="B123" i="8"/>
  <c r="C123" i="8"/>
  <c r="B124" i="8"/>
  <c r="C124" i="8"/>
  <c r="B125" i="8"/>
  <c r="C125" i="8"/>
  <c r="B126" i="8"/>
  <c r="C126" i="8"/>
  <c r="B127" i="8"/>
  <c r="C127" i="8"/>
  <c r="B128" i="8"/>
  <c r="C128" i="8"/>
  <c r="B129" i="8"/>
  <c r="C129" i="8"/>
  <c r="B130" i="8"/>
  <c r="C130" i="8"/>
  <c r="B131" i="8"/>
  <c r="C131" i="8"/>
  <c r="B132" i="8"/>
  <c r="C132" i="8"/>
  <c r="B133" i="8"/>
  <c r="C133" i="8"/>
  <c r="B134" i="8"/>
  <c r="C134" i="8"/>
  <c r="B135" i="8"/>
  <c r="C135" i="8"/>
  <c r="B136" i="8"/>
  <c r="C136" i="8"/>
  <c r="B137" i="8"/>
  <c r="C137" i="8"/>
  <c r="B138" i="8"/>
  <c r="C138" i="8"/>
  <c r="B139" i="8"/>
  <c r="C139" i="8"/>
  <c r="B140" i="8"/>
  <c r="C140" i="8"/>
  <c r="B141" i="8"/>
  <c r="C141" i="8"/>
  <c r="B142" i="8"/>
  <c r="C142" i="8"/>
  <c r="B143" i="8"/>
  <c r="C143" i="8"/>
  <c r="B144" i="8"/>
  <c r="C144" i="8"/>
  <c r="B145" i="8"/>
  <c r="C145" i="8"/>
  <c r="B146" i="8"/>
  <c r="C146" i="8"/>
  <c r="B147" i="8"/>
  <c r="C147" i="8"/>
  <c r="B148" i="8"/>
  <c r="C148" i="8"/>
  <c r="B149" i="8"/>
  <c r="C149" i="8"/>
  <c r="B150" i="8"/>
  <c r="C150" i="8"/>
  <c r="B151" i="8"/>
  <c r="C151" i="8"/>
  <c r="B152" i="8"/>
  <c r="C152" i="8"/>
  <c r="B153" i="8"/>
  <c r="C153" i="8"/>
  <c r="B154" i="8"/>
  <c r="C154" i="8"/>
  <c r="B155" i="8"/>
  <c r="C155" i="8"/>
  <c r="B156" i="8"/>
  <c r="C156" i="8"/>
  <c r="B157" i="8"/>
  <c r="C157" i="8"/>
  <c r="B158" i="8"/>
  <c r="C158" i="8"/>
  <c r="B159" i="8"/>
  <c r="C159" i="8"/>
  <c r="B160" i="8"/>
  <c r="C160" i="8"/>
  <c r="B161" i="8"/>
  <c r="C161" i="8"/>
  <c r="B162" i="8"/>
  <c r="C162" i="8"/>
  <c r="B163" i="8"/>
  <c r="C163" i="8"/>
  <c r="B164" i="8"/>
  <c r="C164" i="8"/>
  <c r="B165" i="8"/>
  <c r="C165" i="8"/>
  <c r="B166" i="8"/>
  <c r="C166" i="8"/>
  <c r="B167" i="8"/>
  <c r="C167" i="8"/>
  <c r="B168" i="8"/>
  <c r="C168" i="8"/>
  <c r="B169" i="8"/>
  <c r="C169" i="8"/>
  <c r="B170" i="8"/>
  <c r="C170" i="8"/>
  <c r="B171" i="8"/>
  <c r="C171" i="8"/>
  <c r="B172" i="8"/>
  <c r="C172" i="8"/>
  <c r="B173" i="8"/>
  <c r="C173" i="8"/>
  <c r="B174" i="8"/>
  <c r="C174" i="8"/>
  <c r="B175" i="8"/>
  <c r="C175" i="8"/>
  <c r="B176" i="8"/>
  <c r="C176" i="8"/>
  <c r="B177" i="8"/>
  <c r="C177" i="8"/>
  <c r="B178" i="8"/>
  <c r="C178" i="8"/>
  <c r="B179" i="8"/>
  <c r="C179" i="8"/>
  <c r="B180" i="8"/>
  <c r="C180" i="8"/>
  <c r="B181" i="8"/>
  <c r="C181" i="8"/>
  <c r="B182" i="8"/>
  <c r="C182" i="8"/>
  <c r="B183" i="8"/>
  <c r="C183" i="8"/>
  <c r="B184" i="8"/>
  <c r="C184" i="8"/>
  <c r="B185" i="8"/>
  <c r="C185" i="8"/>
  <c r="B186" i="8"/>
  <c r="C186" i="8"/>
  <c r="B187" i="8"/>
  <c r="C187" i="8"/>
  <c r="B188" i="8"/>
  <c r="C188" i="8"/>
  <c r="B189" i="8"/>
  <c r="C189" i="8"/>
  <c r="B190" i="8"/>
  <c r="C190" i="8"/>
  <c r="B191" i="8"/>
  <c r="C191" i="8"/>
  <c r="B192" i="8"/>
  <c r="C192" i="8"/>
  <c r="B193" i="8"/>
  <c r="C193" i="8"/>
  <c r="B194" i="8"/>
  <c r="C194" i="8"/>
  <c r="B195" i="8"/>
  <c r="C195" i="8"/>
  <c r="B196" i="8"/>
  <c r="C196" i="8"/>
  <c r="B197" i="8"/>
  <c r="C197" i="8"/>
  <c r="B198" i="8"/>
  <c r="C198" i="8"/>
  <c r="B199" i="8"/>
  <c r="C199" i="8"/>
  <c r="B200" i="8"/>
  <c r="C200" i="8"/>
  <c r="B201" i="8"/>
  <c r="C201" i="8"/>
  <c r="B202" i="8"/>
  <c r="C202" i="8"/>
  <c r="B203" i="8"/>
  <c r="C203" i="8"/>
  <c r="B204" i="8"/>
  <c r="C204" i="8"/>
  <c r="B205" i="8"/>
  <c r="C205" i="8"/>
  <c r="B206" i="8"/>
  <c r="C206" i="8"/>
  <c r="B207" i="8"/>
  <c r="C207" i="8"/>
  <c r="B208" i="8"/>
  <c r="C208" i="8"/>
  <c r="B209" i="8"/>
  <c r="C209" i="8"/>
  <c r="B210" i="8"/>
  <c r="C210" i="8"/>
  <c r="B211" i="8"/>
  <c r="C211" i="8"/>
  <c r="B212" i="8"/>
  <c r="C212" i="8"/>
  <c r="B213" i="8"/>
  <c r="C213" i="8"/>
  <c r="B214" i="8"/>
  <c r="C214" i="8"/>
  <c r="B215" i="8"/>
  <c r="C215" i="8"/>
  <c r="B216" i="8"/>
  <c r="C216" i="8"/>
  <c r="B217" i="8"/>
  <c r="C217" i="8"/>
  <c r="B218" i="8"/>
  <c r="C218" i="8"/>
  <c r="B219" i="8"/>
  <c r="C219" i="8"/>
  <c r="B220" i="8"/>
  <c r="C220" i="8"/>
  <c r="B221" i="8"/>
  <c r="C221" i="8"/>
  <c r="B222" i="8"/>
  <c r="C222" i="8"/>
  <c r="B223" i="8"/>
  <c r="C223" i="8"/>
  <c r="B224" i="8"/>
  <c r="C224" i="8"/>
  <c r="B225" i="8"/>
  <c r="C225" i="8"/>
  <c r="B226" i="8"/>
  <c r="C226" i="8"/>
  <c r="B227" i="8"/>
  <c r="C227" i="8"/>
  <c r="B228" i="8"/>
  <c r="C228" i="8"/>
  <c r="B229" i="8"/>
  <c r="C229" i="8"/>
  <c r="B230" i="8"/>
  <c r="C230" i="8"/>
  <c r="B231" i="8"/>
  <c r="C231" i="8"/>
  <c r="B232" i="8"/>
  <c r="C232" i="8"/>
  <c r="B233" i="8"/>
  <c r="C233" i="8"/>
  <c r="B234" i="8"/>
  <c r="C234" i="8"/>
  <c r="B235" i="8"/>
  <c r="C235" i="8"/>
  <c r="B236" i="8"/>
  <c r="C236" i="8"/>
  <c r="B237" i="8"/>
  <c r="C237" i="8"/>
  <c r="B238" i="8"/>
  <c r="C238" i="8"/>
  <c r="B239" i="8"/>
  <c r="C239" i="8"/>
  <c r="B240" i="8"/>
  <c r="C240" i="8"/>
  <c r="B241" i="8"/>
  <c r="C241" i="8"/>
  <c r="B242" i="8"/>
  <c r="C242" i="8"/>
  <c r="B243" i="8"/>
  <c r="C243" i="8"/>
  <c r="B244" i="8"/>
  <c r="C244" i="8"/>
  <c r="B245" i="8"/>
  <c r="C245" i="8"/>
  <c r="B246" i="8"/>
  <c r="C246" i="8"/>
  <c r="B247" i="8"/>
  <c r="C247" i="8"/>
  <c r="B248" i="8"/>
  <c r="C248" i="8"/>
  <c r="B249" i="8"/>
  <c r="C249" i="8"/>
  <c r="B250" i="8"/>
  <c r="C250" i="8"/>
  <c r="B251" i="8"/>
  <c r="C251" i="8"/>
  <c r="B252" i="8"/>
  <c r="C252" i="8"/>
  <c r="B253" i="8"/>
  <c r="C253" i="8"/>
  <c r="B254" i="8"/>
  <c r="C254" i="8"/>
  <c r="B255" i="8"/>
  <c r="C255" i="8"/>
  <c r="B256" i="8"/>
  <c r="C256" i="8"/>
  <c r="B257" i="8"/>
  <c r="C257" i="8"/>
  <c r="B258" i="8"/>
  <c r="C258" i="8"/>
  <c r="B259" i="8"/>
  <c r="C259" i="8"/>
  <c r="B260" i="8"/>
  <c r="C260" i="8"/>
  <c r="B261" i="8"/>
  <c r="C261" i="8"/>
  <c r="B262" i="8"/>
  <c r="C262" i="8"/>
  <c r="B263" i="8"/>
  <c r="C263" i="8"/>
  <c r="B264" i="8"/>
  <c r="C264" i="8"/>
  <c r="B265" i="8"/>
  <c r="C265" i="8"/>
  <c r="B266" i="8"/>
  <c r="C266" i="8"/>
  <c r="B267" i="8"/>
  <c r="C267" i="8"/>
  <c r="B268" i="8"/>
  <c r="C268" i="8"/>
  <c r="B269" i="8"/>
  <c r="C269" i="8"/>
  <c r="B270" i="8"/>
  <c r="C270" i="8"/>
  <c r="B271" i="8"/>
  <c r="C271" i="8"/>
  <c r="B272" i="8"/>
  <c r="C272" i="8"/>
  <c r="B273" i="8"/>
  <c r="C273" i="8"/>
  <c r="B274" i="8"/>
  <c r="C274" i="8"/>
  <c r="B275" i="8"/>
  <c r="C275" i="8"/>
  <c r="B276" i="8"/>
  <c r="C276" i="8"/>
  <c r="B277" i="8"/>
  <c r="C277" i="8"/>
  <c r="B278" i="8"/>
  <c r="C278" i="8"/>
  <c r="B279" i="8"/>
  <c r="C279" i="8"/>
  <c r="B280" i="8"/>
  <c r="C280" i="8"/>
  <c r="B281" i="8"/>
  <c r="C281" i="8"/>
  <c r="B282" i="8"/>
  <c r="C282" i="8"/>
  <c r="B283" i="8"/>
  <c r="C283" i="8"/>
  <c r="B284" i="8"/>
  <c r="C284" i="8"/>
  <c r="B285" i="8"/>
  <c r="C285" i="8"/>
  <c r="B286" i="8"/>
  <c r="C286" i="8"/>
  <c r="B287" i="8"/>
  <c r="C287" i="8"/>
  <c r="B288" i="8"/>
  <c r="C288" i="8"/>
  <c r="B289" i="8"/>
  <c r="C289" i="8"/>
  <c r="B290" i="8"/>
  <c r="C290" i="8"/>
  <c r="B291" i="8"/>
  <c r="C291" i="8"/>
  <c r="B292" i="8"/>
  <c r="C292" i="8"/>
  <c r="B293" i="8"/>
  <c r="C293" i="8"/>
  <c r="B294" i="8"/>
  <c r="C294" i="8"/>
  <c r="B295" i="8"/>
  <c r="C295" i="8"/>
  <c r="B296" i="8"/>
  <c r="C296" i="8"/>
  <c r="B297" i="8"/>
  <c r="C297" i="8"/>
  <c r="B298" i="8"/>
  <c r="C298" i="8"/>
  <c r="B299" i="8"/>
  <c r="C299" i="8"/>
  <c r="B300" i="8"/>
  <c r="C300" i="8"/>
  <c r="B301" i="8"/>
  <c r="C301" i="8"/>
  <c r="B302" i="8"/>
  <c r="C302" i="8"/>
  <c r="B303" i="8"/>
  <c r="C303" i="8"/>
  <c r="B304" i="8"/>
  <c r="C304" i="8"/>
  <c r="B305" i="8"/>
  <c r="C305" i="8"/>
  <c r="B306" i="8"/>
  <c r="C306" i="8"/>
  <c r="B307" i="8"/>
  <c r="C307" i="8"/>
  <c r="B308" i="8"/>
  <c r="C308" i="8"/>
  <c r="B309" i="8"/>
  <c r="C309" i="8"/>
  <c r="B310" i="8"/>
  <c r="C310" i="8"/>
  <c r="B311" i="8"/>
  <c r="C311" i="8"/>
  <c r="B312" i="8"/>
  <c r="C312" i="8"/>
  <c r="B313" i="8"/>
  <c r="C313" i="8"/>
  <c r="B314" i="8"/>
  <c r="C314" i="8"/>
  <c r="B315" i="8"/>
  <c r="C315" i="8"/>
  <c r="B316" i="8"/>
  <c r="C316" i="8"/>
  <c r="B317" i="8"/>
  <c r="C317" i="8"/>
  <c r="B318" i="8"/>
  <c r="C318" i="8"/>
  <c r="B319" i="8"/>
  <c r="C319" i="8"/>
  <c r="B320" i="8"/>
  <c r="C320" i="8"/>
  <c r="B321" i="8"/>
  <c r="C321" i="8"/>
  <c r="B322" i="8"/>
  <c r="C322" i="8"/>
  <c r="B323" i="8"/>
  <c r="C323" i="8"/>
  <c r="B324" i="8"/>
  <c r="C324" i="8"/>
  <c r="B325" i="8"/>
  <c r="C325" i="8"/>
  <c r="B326" i="8"/>
  <c r="C326" i="8"/>
  <c r="B327" i="8"/>
  <c r="C327" i="8"/>
  <c r="B328" i="8"/>
  <c r="C328" i="8"/>
  <c r="B329" i="8"/>
  <c r="C329" i="8"/>
  <c r="B330" i="8"/>
  <c r="C330" i="8"/>
  <c r="B331" i="8"/>
  <c r="C331" i="8"/>
  <c r="B332" i="8"/>
  <c r="C332" i="8"/>
  <c r="B333" i="8"/>
  <c r="C333" i="8"/>
  <c r="B334" i="8"/>
  <c r="C334" i="8"/>
  <c r="B335" i="8"/>
  <c r="C335" i="8"/>
  <c r="B336" i="8"/>
  <c r="C336" i="8"/>
  <c r="B337" i="8"/>
  <c r="C337" i="8"/>
  <c r="B338" i="8"/>
  <c r="C338" i="8"/>
  <c r="B339" i="8"/>
  <c r="C339" i="8"/>
  <c r="B340" i="8"/>
  <c r="C340" i="8"/>
  <c r="B341" i="8"/>
  <c r="C341" i="8"/>
  <c r="B342" i="8"/>
  <c r="C342" i="8"/>
  <c r="B343" i="8"/>
  <c r="C343" i="8"/>
  <c r="B344" i="8"/>
  <c r="C344" i="8"/>
  <c r="B345" i="8"/>
  <c r="C345" i="8"/>
  <c r="B346" i="8"/>
  <c r="C346" i="8"/>
  <c r="B347" i="8"/>
  <c r="C347" i="8"/>
  <c r="B348" i="8"/>
  <c r="C348" i="8"/>
  <c r="B349" i="8"/>
  <c r="C349" i="8"/>
  <c r="B350" i="8"/>
  <c r="C350" i="8"/>
  <c r="B351" i="8"/>
  <c r="C351" i="8"/>
  <c r="B352" i="8"/>
  <c r="C352" i="8"/>
  <c r="B353" i="8"/>
  <c r="C353" i="8"/>
  <c r="B354" i="8"/>
  <c r="C354" i="8"/>
  <c r="B355" i="8"/>
  <c r="C355" i="8"/>
  <c r="B356" i="8"/>
  <c r="C356" i="8"/>
  <c r="B357" i="8"/>
  <c r="C357" i="8"/>
  <c r="B358" i="8"/>
  <c r="C358" i="8"/>
  <c r="B359" i="8"/>
  <c r="C359" i="8"/>
  <c r="B360" i="8"/>
  <c r="C360" i="8"/>
  <c r="B361" i="8"/>
  <c r="C361" i="8"/>
  <c r="B362" i="8"/>
  <c r="C362" i="8"/>
  <c r="B363" i="8"/>
  <c r="C363" i="8"/>
  <c r="B364" i="8"/>
  <c r="C364" i="8"/>
  <c r="B365" i="8"/>
  <c r="C365" i="8"/>
  <c r="B366" i="8"/>
  <c r="C366" i="8"/>
  <c r="B367" i="8"/>
  <c r="C367" i="8"/>
  <c r="B368" i="8"/>
  <c r="C368" i="8"/>
  <c r="B369" i="8"/>
  <c r="C369" i="8"/>
  <c r="B370" i="8"/>
  <c r="C370" i="8"/>
  <c r="B371" i="8"/>
  <c r="C371" i="8"/>
  <c r="B372" i="8"/>
  <c r="C372" i="8"/>
  <c r="C7" i="8"/>
  <c r="B7" i="8"/>
  <c r="J63" i="5" l="1"/>
  <c r="J64" i="5"/>
  <c r="J65" i="5"/>
  <c r="J66" i="5"/>
  <c r="J62" i="5"/>
  <c r="J58" i="5"/>
  <c r="J59" i="5" s="1"/>
  <c r="K59" i="5" s="1"/>
  <c r="H21" i="5" s="1"/>
  <c r="J53" i="5"/>
  <c r="L53" i="5" s="1"/>
  <c r="J49" i="5"/>
  <c r="B35" i="7"/>
  <c r="B36" i="7" s="1"/>
  <c r="D36" i="7" s="1"/>
  <c r="B31" i="7"/>
  <c r="J31" i="7" s="1"/>
  <c r="BU7" i="7"/>
  <c r="BU8" i="7"/>
  <c r="BU9" i="7"/>
  <c r="BU10" i="7"/>
  <c r="BU11" i="7"/>
  <c r="BU12" i="7"/>
  <c r="BU13" i="7"/>
  <c r="BU14" i="7"/>
  <c r="BU15" i="7"/>
  <c r="BU16" i="7"/>
  <c r="BU17" i="7"/>
  <c r="BU18" i="7"/>
  <c r="BU19" i="7"/>
  <c r="BU20" i="7"/>
  <c r="BU21" i="7"/>
  <c r="BU22" i="7"/>
  <c r="BU23" i="7"/>
  <c r="BU24" i="7"/>
  <c r="BU25" i="7"/>
  <c r="BU26" i="7"/>
  <c r="BU27" i="7"/>
  <c r="BU28" i="7"/>
  <c r="BU29" i="7"/>
  <c r="BU30" i="7"/>
  <c r="BU31" i="7"/>
  <c r="BU32" i="7"/>
  <c r="BU33" i="7"/>
  <c r="BU34" i="7"/>
  <c r="BU35" i="7"/>
  <c r="BU36" i="7"/>
  <c r="BU37" i="7"/>
  <c r="BU38" i="7"/>
  <c r="BU39" i="7"/>
  <c r="BU40" i="7"/>
  <c r="BU41" i="7"/>
  <c r="BU42" i="7"/>
  <c r="BU43" i="7"/>
  <c r="BU44" i="7"/>
  <c r="BU45" i="7"/>
  <c r="BU46" i="7"/>
  <c r="BU47" i="7"/>
  <c r="BU48" i="7"/>
  <c r="BU49" i="7"/>
  <c r="BU50" i="7"/>
  <c r="BU51" i="7"/>
  <c r="BU52" i="7"/>
  <c r="BU53" i="7"/>
  <c r="BU54" i="7"/>
  <c r="BU55" i="7"/>
  <c r="BU56" i="7"/>
  <c r="BU57" i="7"/>
  <c r="BU58" i="7"/>
  <c r="BU59" i="7"/>
  <c r="BU60" i="7"/>
  <c r="BU61" i="7"/>
  <c r="BU62" i="7"/>
  <c r="BU63" i="7"/>
  <c r="BU64" i="7"/>
  <c r="BU65" i="7"/>
  <c r="BU66" i="7"/>
  <c r="BU67" i="7"/>
  <c r="BU68" i="7"/>
  <c r="BU69" i="7"/>
  <c r="BU70" i="7"/>
  <c r="BU71" i="7"/>
  <c r="BU72" i="7"/>
  <c r="BU73" i="7"/>
  <c r="BU74" i="7"/>
  <c r="BU75" i="7"/>
  <c r="BU76" i="7"/>
  <c r="BU77" i="7"/>
  <c r="BU78" i="7"/>
  <c r="BU79" i="7"/>
  <c r="BU80" i="7"/>
  <c r="BU81" i="7"/>
  <c r="BU82" i="7"/>
  <c r="BU83" i="7"/>
  <c r="BU84" i="7"/>
  <c r="BU85" i="7"/>
  <c r="BU86" i="7"/>
  <c r="BU87" i="7"/>
  <c r="BU88" i="7"/>
  <c r="BU89" i="7"/>
  <c r="BU90" i="7"/>
  <c r="BU91" i="7"/>
  <c r="BU92" i="7"/>
  <c r="BU93" i="7"/>
  <c r="BU94" i="7"/>
  <c r="BU95" i="7"/>
  <c r="BU96" i="7"/>
  <c r="BU97" i="7"/>
  <c r="BU98" i="7"/>
  <c r="BU99" i="7"/>
  <c r="BU100" i="7"/>
  <c r="BU101" i="7"/>
  <c r="BU102" i="7"/>
  <c r="BU103" i="7"/>
  <c r="BU104" i="7"/>
  <c r="BU105" i="7"/>
  <c r="BU106" i="7"/>
  <c r="BU107" i="7"/>
  <c r="BU108" i="7"/>
  <c r="BU109" i="7"/>
  <c r="BU110" i="7"/>
  <c r="BU111" i="7"/>
  <c r="BU112" i="7"/>
  <c r="BU113" i="7"/>
  <c r="BU114" i="7"/>
  <c r="BU115" i="7"/>
  <c r="BU116" i="7"/>
  <c r="BU117" i="7"/>
  <c r="BU118" i="7"/>
  <c r="BU119" i="7"/>
  <c r="BU120" i="7"/>
  <c r="BU121" i="7"/>
  <c r="BU122" i="7"/>
  <c r="BU123" i="7"/>
  <c r="BU124" i="7"/>
  <c r="BU125" i="7"/>
  <c r="BU126" i="7"/>
  <c r="BU127" i="7"/>
  <c r="BU128" i="7"/>
  <c r="BU129" i="7"/>
  <c r="BU130" i="7"/>
  <c r="BU131" i="7"/>
  <c r="BU132" i="7"/>
  <c r="BU133" i="7"/>
  <c r="BU134" i="7"/>
  <c r="BU135" i="7"/>
  <c r="BU136" i="7"/>
  <c r="BU137" i="7"/>
  <c r="BU138" i="7"/>
  <c r="BU139" i="7"/>
  <c r="BU140" i="7"/>
  <c r="BU141" i="7"/>
  <c r="BU142" i="7"/>
  <c r="BU143" i="7"/>
  <c r="BU144" i="7"/>
  <c r="BU145" i="7"/>
  <c r="BU146" i="7"/>
  <c r="BU147" i="7"/>
  <c r="BU148" i="7"/>
  <c r="BU149" i="7"/>
  <c r="BU150" i="7"/>
  <c r="BU151" i="7"/>
  <c r="BU152" i="7"/>
  <c r="BU153" i="7"/>
  <c r="BU154" i="7"/>
  <c r="BU155" i="7"/>
  <c r="BU156" i="7"/>
  <c r="BU157" i="7"/>
  <c r="BU158" i="7"/>
  <c r="BU159" i="7"/>
  <c r="BU160" i="7"/>
  <c r="BU161" i="7"/>
  <c r="BU162" i="7"/>
  <c r="BU163" i="7"/>
  <c r="BU164" i="7"/>
  <c r="BU165" i="7"/>
  <c r="BU166" i="7"/>
  <c r="BU167" i="7"/>
  <c r="BU168" i="7"/>
  <c r="BU169" i="7"/>
  <c r="BU170" i="7"/>
  <c r="BU171" i="7"/>
  <c r="BU172" i="7"/>
  <c r="BU173" i="7"/>
  <c r="BU174" i="7"/>
  <c r="BU175" i="7"/>
  <c r="BU176" i="7"/>
  <c r="BU177" i="7"/>
  <c r="BU178" i="7"/>
  <c r="BU179" i="7"/>
  <c r="BU180" i="7"/>
  <c r="BU181" i="7"/>
  <c r="BU182" i="7"/>
  <c r="BU183" i="7"/>
  <c r="BU184" i="7"/>
  <c r="BU185" i="7"/>
  <c r="BU186" i="7"/>
  <c r="BU187" i="7"/>
  <c r="BU188" i="7"/>
  <c r="BU189" i="7"/>
  <c r="BU190" i="7"/>
  <c r="BU191" i="7"/>
  <c r="BU192" i="7"/>
  <c r="BU193" i="7"/>
  <c r="BU194" i="7"/>
  <c r="BU195" i="7"/>
  <c r="BU196" i="7"/>
  <c r="BU197" i="7"/>
  <c r="BU198" i="7"/>
  <c r="BU199" i="7"/>
  <c r="BU200" i="7"/>
  <c r="BU201" i="7"/>
  <c r="BU202" i="7"/>
  <c r="BU203" i="7"/>
  <c r="BU204" i="7"/>
  <c r="BU205" i="7"/>
  <c r="BU206" i="7"/>
  <c r="BU207" i="7"/>
  <c r="BU208" i="7"/>
  <c r="BU209" i="7"/>
  <c r="BU210" i="7"/>
  <c r="BU211" i="7"/>
  <c r="BU212" i="7"/>
  <c r="BU213" i="7"/>
  <c r="BU214" i="7"/>
  <c r="BU215" i="7"/>
  <c r="BU216" i="7"/>
  <c r="BU217" i="7"/>
  <c r="BU218" i="7"/>
  <c r="BU219" i="7"/>
  <c r="BU220" i="7"/>
  <c r="BU221" i="7"/>
  <c r="BU222" i="7"/>
  <c r="BU223" i="7"/>
  <c r="BU224" i="7"/>
  <c r="BU225" i="7"/>
  <c r="BU226" i="7"/>
  <c r="BU227" i="7"/>
  <c r="BU228" i="7"/>
  <c r="BU229" i="7"/>
  <c r="BU230" i="7"/>
  <c r="BU231" i="7"/>
  <c r="BU232" i="7"/>
  <c r="BU233" i="7"/>
  <c r="BU234" i="7"/>
  <c r="BU235" i="7"/>
  <c r="BU236" i="7"/>
  <c r="BU237" i="7"/>
  <c r="BU238" i="7"/>
  <c r="BU239" i="7"/>
  <c r="BU240" i="7"/>
  <c r="BU241" i="7"/>
  <c r="BU242" i="7"/>
  <c r="BU243" i="7"/>
  <c r="BU244" i="7"/>
  <c r="BU245" i="7"/>
  <c r="BU246" i="7"/>
  <c r="BU247" i="7"/>
  <c r="BU248" i="7"/>
  <c r="BU249" i="7"/>
  <c r="BU250" i="7"/>
  <c r="BU251" i="7"/>
  <c r="BU252" i="7"/>
  <c r="BU253" i="7"/>
  <c r="BU254" i="7"/>
  <c r="BU255" i="7"/>
  <c r="BU256" i="7"/>
  <c r="BU257" i="7"/>
  <c r="BU258" i="7"/>
  <c r="BU259" i="7"/>
  <c r="BU260" i="7"/>
  <c r="BU261" i="7"/>
  <c r="BU262" i="7"/>
  <c r="BU263" i="7"/>
  <c r="BU264" i="7"/>
  <c r="BU265" i="7"/>
  <c r="BU266" i="7"/>
  <c r="BU267" i="7"/>
  <c r="BU268" i="7"/>
  <c r="BU269" i="7"/>
  <c r="BU270" i="7"/>
  <c r="BU271" i="7"/>
  <c r="BU272" i="7"/>
  <c r="BU273" i="7"/>
  <c r="BU274" i="7"/>
  <c r="BU275" i="7"/>
  <c r="BU276" i="7"/>
  <c r="BU277" i="7"/>
  <c r="BU278" i="7"/>
  <c r="BU279" i="7"/>
  <c r="BU280" i="7"/>
  <c r="BU281" i="7"/>
  <c r="BU282" i="7"/>
  <c r="BU283" i="7"/>
  <c r="BU284" i="7"/>
  <c r="BU285" i="7"/>
  <c r="BU286" i="7"/>
  <c r="BU287" i="7"/>
  <c r="BU288" i="7"/>
  <c r="BU289" i="7"/>
  <c r="BU290" i="7"/>
  <c r="BU291" i="7"/>
  <c r="BU292" i="7"/>
  <c r="BU293" i="7"/>
  <c r="BU294" i="7"/>
  <c r="BU295" i="7"/>
  <c r="BU296" i="7"/>
  <c r="BU297" i="7"/>
  <c r="BU298" i="7"/>
  <c r="BU299" i="7"/>
  <c r="BU300" i="7"/>
  <c r="BU301" i="7"/>
  <c r="BU302" i="7"/>
  <c r="BU303" i="7"/>
  <c r="BU304" i="7"/>
  <c r="BU305" i="7"/>
  <c r="BU306" i="7"/>
  <c r="BU307" i="7"/>
  <c r="BU308" i="7"/>
  <c r="BU309" i="7"/>
  <c r="BU310" i="7"/>
  <c r="BU311" i="7"/>
  <c r="BU312" i="7"/>
  <c r="BU313" i="7"/>
  <c r="BU314" i="7"/>
  <c r="BU315" i="7"/>
  <c r="BU316" i="7"/>
  <c r="BU317" i="7"/>
  <c r="BU318" i="7"/>
  <c r="BU319" i="7"/>
  <c r="BU320" i="7"/>
  <c r="BU321" i="7"/>
  <c r="BU322" i="7"/>
  <c r="BU323" i="7"/>
  <c r="BU324" i="7"/>
  <c r="BU325" i="7"/>
  <c r="BU326" i="7"/>
  <c r="BU327" i="7"/>
  <c r="BU328" i="7"/>
  <c r="BU329" i="7"/>
  <c r="BU330" i="7"/>
  <c r="BU331" i="7"/>
  <c r="BU332" i="7"/>
  <c r="BU333" i="7"/>
  <c r="BU334" i="7"/>
  <c r="BU335" i="7"/>
  <c r="BU336" i="7"/>
  <c r="BU337" i="7"/>
  <c r="BU338" i="7"/>
  <c r="BU339" i="7"/>
  <c r="BU340" i="7"/>
  <c r="BU341" i="7"/>
  <c r="BU342" i="7"/>
  <c r="BU343" i="7"/>
  <c r="BU344" i="7"/>
  <c r="BU345" i="7"/>
  <c r="BU346" i="7"/>
  <c r="BU347" i="7"/>
  <c r="BU348" i="7"/>
  <c r="BU349" i="7"/>
  <c r="BU350" i="7"/>
  <c r="BU351" i="7"/>
  <c r="BU352" i="7"/>
  <c r="BU353" i="7"/>
  <c r="BU354" i="7"/>
  <c r="BU355" i="7"/>
  <c r="BU356" i="7"/>
  <c r="BU357" i="7"/>
  <c r="BU358" i="7"/>
  <c r="BU359" i="7"/>
  <c r="BU360" i="7"/>
  <c r="BU361" i="7"/>
  <c r="BU362" i="7"/>
  <c r="BU363" i="7"/>
  <c r="BU364" i="7"/>
  <c r="BU365" i="7"/>
  <c r="BU366" i="7"/>
  <c r="BU367" i="7"/>
  <c r="BU368" i="7"/>
  <c r="BU369" i="7"/>
  <c r="BU370" i="7"/>
  <c r="BU371" i="7"/>
  <c r="BU372" i="7"/>
  <c r="BU6" i="7"/>
  <c r="BT7" i="7"/>
  <c r="BT8" i="7"/>
  <c r="BT9" i="7"/>
  <c r="BT10" i="7"/>
  <c r="BT11" i="7"/>
  <c r="BT12" i="7"/>
  <c r="BT13" i="7"/>
  <c r="BT14" i="7"/>
  <c r="BT15" i="7"/>
  <c r="BT16" i="7"/>
  <c r="BT17" i="7"/>
  <c r="BT18" i="7"/>
  <c r="BT19" i="7"/>
  <c r="BT20" i="7"/>
  <c r="BT21" i="7"/>
  <c r="BT22" i="7"/>
  <c r="BT23" i="7"/>
  <c r="BT24" i="7"/>
  <c r="BT25" i="7"/>
  <c r="BT26" i="7"/>
  <c r="BT27" i="7"/>
  <c r="BT28" i="7"/>
  <c r="BT29" i="7"/>
  <c r="BT30" i="7"/>
  <c r="BT31" i="7"/>
  <c r="BT32" i="7"/>
  <c r="BT33" i="7"/>
  <c r="BT34" i="7"/>
  <c r="BT35" i="7"/>
  <c r="BT36" i="7"/>
  <c r="BT37" i="7"/>
  <c r="BT38" i="7"/>
  <c r="BT39" i="7"/>
  <c r="BT40" i="7"/>
  <c r="BT41" i="7"/>
  <c r="BT42" i="7"/>
  <c r="BT43" i="7"/>
  <c r="BT44" i="7"/>
  <c r="BT45" i="7"/>
  <c r="BT46" i="7"/>
  <c r="BT47" i="7"/>
  <c r="BT48" i="7"/>
  <c r="BT49" i="7"/>
  <c r="BT50" i="7"/>
  <c r="BT51" i="7"/>
  <c r="BT52" i="7"/>
  <c r="BT53" i="7"/>
  <c r="BT54" i="7"/>
  <c r="BT55" i="7"/>
  <c r="BT56" i="7"/>
  <c r="BT57" i="7"/>
  <c r="BT58" i="7"/>
  <c r="BT59" i="7"/>
  <c r="BT60" i="7"/>
  <c r="BT61" i="7"/>
  <c r="BT62" i="7"/>
  <c r="BT63" i="7"/>
  <c r="BT64" i="7"/>
  <c r="BT65" i="7"/>
  <c r="BT66" i="7"/>
  <c r="BT67" i="7"/>
  <c r="BT68" i="7"/>
  <c r="BT69" i="7"/>
  <c r="BT70" i="7"/>
  <c r="BT71" i="7"/>
  <c r="BT72" i="7"/>
  <c r="BT73" i="7"/>
  <c r="BT74" i="7"/>
  <c r="BT75" i="7"/>
  <c r="BT76" i="7"/>
  <c r="BT77" i="7"/>
  <c r="BT78" i="7"/>
  <c r="BT79" i="7"/>
  <c r="BT80" i="7"/>
  <c r="BT81" i="7"/>
  <c r="BT82" i="7"/>
  <c r="BT83" i="7"/>
  <c r="BT84" i="7"/>
  <c r="BT85" i="7"/>
  <c r="BT86" i="7"/>
  <c r="BT87" i="7"/>
  <c r="BT88" i="7"/>
  <c r="BT89" i="7"/>
  <c r="BT90" i="7"/>
  <c r="BT91" i="7"/>
  <c r="BT92" i="7"/>
  <c r="BT93" i="7"/>
  <c r="BT94" i="7"/>
  <c r="BT95" i="7"/>
  <c r="BT96" i="7"/>
  <c r="BT97" i="7"/>
  <c r="BT98" i="7"/>
  <c r="BT99" i="7"/>
  <c r="BT100" i="7"/>
  <c r="BT101" i="7"/>
  <c r="BT102" i="7"/>
  <c r="BT103" i="7"/>
  <c r="BT104" i="7"/>
  <c r="BT105" i="7"/>
  <c r="BT106" i="7"/>
  <c r="BT107" i="7"/>
  <c r="BT108" i="7"/>
  <c r="BT109" i="7"/>
  <c r="BT110" i="7"/>
  <c r="BT111" i="7"/>
  <c r="BT112" i="7"/>
  <c r="BT113" i="7"/>
  <c r="BT114" i="7"/>
  <c r="BT115" i="7"/>
  <c r="BT116" i="7"/>
  <c r="BT117" i="7"/>
  <c r="BT118" i="7"/>
  <c r="BT119" i="7"/>
  <c r="BT120" i="7"/>
  <c r="BT121" i="7"/>
  <c r="BT122" i="7"/>
  <c r="BT123" i="7"/>
  <c r="BT124" i="7"/>
  <c r="BT125" i="7"/>
  <c r="BT126" i="7"/>
  <c r="BT127" i="7"/>
  <c r="BT128" i="7"/>
  <c r="BT129" i="7"/>
  <c r="BT130" i="7"/>
  <c r="BT131" i="7"/>
  <c r="BT132" i="7"/>
  <c r="BT133" i="7"/>
  <c r="BT134" i="7"/>
  <c r="BT135" i="7"/>
  <c r="BT136" i="7"/>
  <c r="BT137" i="7"/>
  <c r="BT138" i="7"/>
  <c r="BT139" i="7"/>
  <c r="BT140" i="7"/>
  <c r="BT141" i="7"/>
  <c r="BT142" i="7"/>
  <c r="BT143" i="7"/>
  <c r="BT144" i="7"/>
  <c r="BT145" i="7"/>
  <c r="BT146" i="7"/>
  <c r="BT147" i="7"/>
  <c r="BT148" i="7"/>
  <c r="BT149" i="7"/>
  <c r="BT150" i="7"/>
  <c r="BT151" i="7"/>
  <c r="BT152" i="7"/>
  <c r="BT153" i="7"/>
  <c r="BT154" i="7"/>
  <c r="BT155" i="7"/>
  <c r="BT156" i="7"/>
  <c r="BT157" i="7"/>
  <c r="BT158" i="7"/>
  <c r="BT159" i="7"/>
  <c r="BT160" i="7"/>
  <c r="BT161" i="7"/>
  <c r="BT162" i="7"/>
  <c r="BT163" i="7"/>
  <c r="BT164" i="7"/>
  <c r="BT165" i="7"/>
  <c r="BT166" i="7"/>
  <c r="BT167" i="7"/>
  <c r="BT168" i="7"/>
  <c r="BT169" i="7"/>
  <c r="BT170" i="7"/>
  <c r="BT171" i="7"/>
  <c r="BT172" i="7"/>
  <c r="BT173" i="7"/>
  <c r="BT174" i="7"/>
  <c r="BT175" i="7"/>
  <c r="BT176" i="7"/>
  <c r="BT177" i="7"/>
  <c r="BT178" i="7"/>
  <c r="BT179" i="7"/>
  <c r="BT180" i="7"/>
  <c r="BT181" i="7"/>
  <c r="BT182" i="7"/>
  <c r="BT183" i="7"/>
  <c r="BT184" i="7"/>
  <c r="BT185" i="7"/>
  <c r="BT186" i="7"/>
  <c r="BT187" i="7"/>
  <c r="BT188" i="7"/>
  <c r="BT189" i="7"/>
  <c r="BT190" i="7"/>
  <c r="BT191" i="7"/>
  <c r="BT192" i="7"/>
  <c r="BT193" i="7"/>
  <c r="BT194" i="7"/>
  <c r="BT195" i="7"/>
  <c r="BT196" i="7"/>
  <c r="BT197" i="7"/>
  <c r="BT198" i="7"/>
  <c r="BT199" i="7"/>
  <c r="BT200" i="7"/>
  <c r="BT201" i="7"/>
  <c r="BT202" i="7"/>
  <c r="BT203" i="7"/>
  <c r="BT204" i="7"/>
  <c r="BT205" i="7"/>
  <c r="BT206" i="7"/>
  <c r="BT207" i="7"/>
  <c r="BT208" i="7"/>
  <c r="BT209" i="7"/>
  <c r="BT210" i="7"/>
  <c r="BT211" i="7"/>
  <c r="BT212" i="7"/>
  <c r="BT213" i="7"/>
  <c r="BT214" i="7"/>
  <c r="BT215" i="7"/>
  <c r="BT216" i="7"/>
  <c r="BT217" i="7"/>
  <c r="BT218" i="7"/>
  <c r="BT219" i="7"/>
  <c r="BT220" i="7"/>
  <c r="BT221" i="7"/>
  <c r="BT222" i="7"/>
  <c r="BT223" i="7"/>
  <c r="BT224" i="7"/>
  <c r="BT225" i="7"/>
  <c r="BT226" i="7"/>
  <c r="BT227" i="7"/>
  <c r="BT228" i="7"/>
  <c r="BT229" i="7"/>
  <c r="BT230" i="7"/>
  <c r="BT231" i="7"/>
  <c r="BT232" i="7"/>
  <c r="BT233" i="7"/>
  <c r="BT234" i="7"/>
  <c r="BT235" i="7"/>
  <c r="BT236" i="7"/>
  <c r="BT237" i="7"/>
  <c r="BT238" i="7"/>
  <c r="BT239" i="7"/>
  <c r="BT240" i="7"/>
  <c r="BT241" i="7"/>
  <c r="BT242" i="7"/>
  <c r="BT243" i="7"/>
  <c r="BT244" i="7"/>
  <c r="BT245" i="7"/>
  <c r="BT246" i="7"/>
  <c r="BT247" i="7"/>
  <c r="BT248" i="7"/>
  <c r="BT249" i="7"/>
  <c r="BT250" i="7"/>
  <c r="BT251" i="7"/>
  <c r="BT252" i="7"/>
  <c r="BT253" i="7"/>
  <c r="BT254" i="7"/>
  <c r="BT255" i="7"/>
  <c r="BT256" i="7"/>
  <c r="BT257" i="7"/>
  <c r="BT258" i="7"/>
  <c r="BT259" i="7"/>
  <c r="BT260" i="7"/>
  <c r="BT261" i="7"/>
  <c r="BT262" i="7"/>
  <c r="BT263" i="7"/>
  <c r="BT264" i="7"/>
  <c r="BT265" i="7"/>
  <c r="BT266" i="7"/>
  <c r="BT267" i="7"/>
  <c r="BT268" i="7"/>
  <c r="BT269" i="7"/>
  <c r="BT270" i="7"/>
  <c r="BT271" i="7"/>
  <c r="BT272" i="7"/>
  <c r="BT273" i="7"/>
  <c r="BT274" i="7"/>
  <c r="BT275" i="7"/>
  <c r="BT276" i="7"/>
  <c r="BT277" i="7"/>
  <c r="BT278" i="7"/>
  <c r="BT279" i="7"/>
  <c r="BT280" i="7"/>
  <c r="BT281" i="7"/>
  <c r="BT282" i="7"/>
  <c r="BT283" i="7"/>
  <c r="BT284" i="7"/>
  <c r="BT285" i="7"/>
  <c r="BT286" i="7"/>
  <c r="BT287" i="7"/>
  <c r="BT288" i="7"/>
  <c r="BT289" i="7"/>
  <c r="BT290" i="7"/>
  <c r="BT291" i="7"/>
  <c r="BT292" i="7"/>
  <c r="BT293" i="7"/>
  <c r="BT294" i="7"/>
  <c r="BT295" i="7"/>
  <c r="BT296" i="7"/>
  <c r="BT297" i="7"/>
  <c r="BT298" i="7"/>
  <c r="BT299" i="7"/>
  <c r="BT300" i="7"/>
  <c r="BT301" i="7"/>
  <c r="BT302" i="7"/>
  <c r="BT303" i="7"/>
  <c r="BT304" i="7"/>
  <c r="BT305" i="7"/>
  <c r="BT306" i="7"/>
  <c r="BT307" i="7"/>
  <c r="BT308" i="7"/>
  <c r="BT309" i="7"/>
  <c r="BT310" i="7"/>
  <c r="BT311" i="7"/>
  <c r="BT312" i="7"/>
  <c r="BT313" i="7"/>
  <c r="BT314" i="7"/>
  <c r="BT315" i="7"/>
  <c r="BT316" i="7"/>
  <c r="BT317" i="7"/>
  <c r="BT318" i="7"/>
  <c r="BT319" i="7"/>
  <c r="BT320" i="7"/>
  <c r="BT321" i="7"/>
  <c r="BT322" i="7"/>
  <c r="BT323" i="7"/>
  <c r="BT324" i="7"/>
  <c r="BT325" i="7"/>
  <c r="BT326" i="7"/>
  <c r="BT327" i="7"/>
  <c r="BT328" i="7"/>
  <c r="BT329" i="7"/>
  <c r="BT330" i="7"/>
  <c r="BT331" i="7"/>
  <c r="BT332" i="7"/>
  <c r="BT333" i="7"/>
  <c r="BT334" i="7"/>
  <c r="BT335" i="7"/>
  <c r="BT336" i="7"/>
  <c r="BT337" i="7"/>
  <c r="BT338" i="7"/>
  <c r="BT339" i="7"/>
  <c r="BT340" i="7"/>
  <c r="BT341" i="7"/>
  <c r="BT342" i="7"/>
  <c r="BT343" i="7"/>
  <c r="BT344" i="7"/>
  <c r="BT345" i="7"/>
  <c r="BT346" i="7"/>
  <c r="BT347" i="7"/>
  <c r="BT348" i="7"/>
  <c r="BT349" i="7"/>
  <c r="BT350" i="7"/>
  <c r="BT351" i="7"/>
  <c r="BT352" i="7"/>
  <c r="BT353" i="7"/>
  <c r="BT354" i="7"/>
  <c r="BT355" i="7"/>
  <c r="BT356" i="7"/>
  <c r="BT357" i="7"/>
  <c r="BT358" i="7"/>
  <c r="BT359" i="7"/>
  <c r="BT360" i="7"/>
  <c r="BT361" i="7"/>
  <c r="BT362" i="7"/>
  <c r="BT363" i="7"/>
  <c r="BT364" i="7"/>
  <c r="BT365" i="7"/>
  <c r="BT366" i="7"/>
  <c r="BT367" i="7"/>
  <c r="BT368" i="7"/>
  <c r="BT369" i="7"/>
  <c r="BT370" i="7"/>
  <c r="BT371" i="7"/>
  <c r="BT372" i="7"/>
  <c r="BT6" i="7"/>
  <c r="BS7" i="7"/>
  <c r="BS8" i="7"/>
  <c r="BS9" i="7"/>
  <c r="BS10" i="7"/>
  <c r="BS11" i="7"/>
  <c r="BS12" i="7"/>
  <c r="BS13" i="7"/>
  <c r="BS14" i="7"/>
  <c r="BS15" i="7"/>
  <c r="BS16" i="7"/>
  <c r="BS17" i="7"/>
  <c r="BS18" i="7"/>
  <c r="BS19" i="7"/>
  <c r="BS20" i="7"/>
  <c r="BS21" i="7"/>
  <c r="BS22" i="7"/>
  <c r="BS23" i="7"/>
  <c r="BS24" i="7"/>
  <c r="BS25" i="7"/>
  <c r="BS26" i="7"/>
  <c r="BS27" i="7"/>
  <c r="BS28" i="7"/>
  <c r="BS29" i="7"/>
  <c r="BS30" i="7"/>
  <c r="BS31" i="7"/>
  <c r="BS32" i="7"/>
  <c r="BS33" i="7"/>
  <c r="BS34" i="7"/>
  <c r="BS35" i="7"/>
  <c r="BS36" i="7"/>
  <c r="BS37" i="7"/>
  <c r="BS38" i="7"/>
  <c r="BS39" i="7"/>
  <c r="BS40" i="7"/>
  <c r="BS41" i="7"/>
  <c r="BS42" i="7"/>
  <c r="BS43" i="7"/>
  <c r="BS44" i="7"/>
  <c r="BS45" i="7"/>
  <c r="BS46" i="7"/>
  <c r="BS47" i="7"/>
  <c r="BS48" i="7"/>
  <c r="BS49" i="7"/>
  <c r="BS50" i="7"/>
  <c r="BS51" i="7"/>
  <c r="BS52" i="7"/>
  <c r="BS53" i="7"/>
  <c r="BS54" i="7"/>
  <c r="BS55" i="7"/>
  <c r="BS56" i="7"/>
  <c r="BS57" i="7"/>
  <c r="BS58" i="7"/>
  <c r="BS59" i="7"/>
  <c r="BS60" i="7"/>
  <c r="BS61" i="7"/>
  <c r="BS62" i="7"/>
  <c r="BS63" i="7"/>
  <c r="BS64" i="7"/>
  <c r="BS65" i="7"/>
  <c r="BS66" i="7"/>
  <c r="BS67" i="7"/>
  <c r="BS68" i="7"/>
  <c r="BS69" i="7"/>
  <c r="BS70" i="7"/>
  <c r="BS71" i="7"/>
  <c r="BS72" i="7"/>
  <c r="BS73" i="7"/>
  <c r="BS74" i="7"/>
  <c r="BS75" i="7"/>
  <c r="BS76" i="7"/>
  <c r="BS77" i="7"/>
  <c r="BS78" i="7"/>
  <c r="BS79" i="7"/>
  <c r="BS80" i="7"/>
  <c r="BS81" i="7"/>
  <c r="BS82" i="7"/>
  <c r="BS83" i="7"/>
  <c r="BS84" i="7"/>
  <c r="BS85" i="7"/>
  <c r="BS86" i="7"/>
  <c r="BS87" i="7"/>
  <c r="BS88" i="7"/>
  <c r="BS89" i="7"/>
  <c r="BS90" i="7"/>
  <c r="BS91" i="7"/>
  <c r="BS92" i="7"/>
  <c r="BS93" i="7"/>
  <c r="BS94" i="7"/>
  <c r="BS95" i="7"/>
  <c r="BS96" i="7"/>
  <c r="BS97" i="7"/>
  <c r="BS98" i="7"/>
  <c r="BS99" i="7"/>
  <c r="BS100" i="7"/>
  <c r="BS101" i="7"/>
  <c r="BS102" i="7"/>
  <c r="BS103" i="7"/>
  <c r="BS104" i="7"/>
  <c r="BS105" i="7"/>
  <c r="BS106" i="7"/>
  <c r="BS107" i="7"/>
  <c r="BS108" i="7"/>
  <c r="BS109" i="7"/>
  <c r="BS110" i="7"/>
  <c r="BS111" i="7"/>
  <c r="BS112" i="7"/>
  <c r="BS113" i="7"/>
  <c r="BS114" i="7"/>
  <c r="BS115" i="7"/>
  <c r="BS116" i="7"/>
  <c r="BS117" i="7"/>
  <c r="BS118" i="7"/>
  <c r="BS119" i="7"/>
  <c r="BS120" i="7"/>
  <c r="BS121" i="7"/>
  <c r="BS122" i="7"/>
  <c r="BS123" i="7"/>
  <c r="BS124" i="7"/>
  <c r="BS125" i="7"/>
  <c r="BS126" i="7"/>
  <c r="BS127" i="7"/>
  <c r="BS128" i="7"/>
  <c r="BS129" i="7"/>
  <c r="BS130" i="7"/>
  <c r="BS131" i="7"/>
  <c r="BS132" i="7"/>
  <c r="BS133" i="7"/>
  <c r="BS134" i="7"/>
  <c r="BS135" i="7"/>
  <c r="BS136" i="7"/>
  <c r="BS137" i="7"/>
  <c r="BS138" i="7"/>
  <c r="BS139" i="7"/>
  <c r="BS140" i="7"/>
  <c r="BS141" i="7"/>
  <c r="BS142" i="7"/>
  <c r="BS143" i="7"/>
  <c r="BS144" i="7"/>
  <c r="BS145" i="7"/>
  <c r="BS146" i="7"/>
  <c r="BS147" i="7"/>
  <c r="BS148" i="7"/>
  <c r="BS149" i="7"/>
  <c r="BS150" i="7"/>
  <c r="BS151" i="7"/>
  <c r="BS152" i="7"/>
  <c r="BS153" i="7"/>
  <c r="BS154" i="7"/>
  <c r="BS155" i="7"/>
  <c r="BS156" i="7"/>
  <c r="BS157" i="7"/>
  <c r="BS158" i="7"/>
  <c r="BS159" i="7"/>
  <c r="BS160" i="7"/>
  <c r="BS161" i="7"/>
  <c r="BS162" i="7"/>
  <c r="BS163" i="7"/>
  <c r="BS164" i="7"/>
  <c r="BS165" i="7"/>
  <c r="BS166" i="7"/>
  <c r="BS167" i="7"/>
  <c r="BS168" i="7"/>
  <c r="BS169" i="7"/>
  <c r="BS170" i="7"/>
  <c r="BS171" i="7"/>
  <c r="BS172" i="7"/>
  <c r="BS173" i="7"/>
  <c r="BS174" i="7"/>
  <c r="BS175" i="7"/>
  <c r="BS176" i="7"/>
  <c r="BS177" i="7"/>
  <c r="BS178" i="7"/>
  <c r="BS179" i="7"/>
  <c r="BS180" i="7"/>
  <c r="BS181" i="7"/>
  <c r="BS182" i="7"/>
  <c r="BS183" i="7"/>
  <c r="BS184" i="7"/>
  <c r="BS185" i="7"/>
  <c r="BS186" i="7"/>
  <c r="BS187" i="7"/>
  <c r="BS188" i="7"/>
  <c r="BS189" i="7"/>
  <c r="BS190" i="7"/>
  <c r="BS191" i="7"/>
  <c r="BS192" i="7"/>
  <c r="BS193" i="7"/>
  <c r="BS194" i="7"/>
  <c r="BS195" i="7"/>
  <c r="BS196" i="7"/>
  <c r="BS197" i="7"/>
  <c r="BS198" i="7"/>
  <c r="BS199" i="7"/>
  <c r="BS200" i="7"/>
  <c r="BS201" i="7"/>
  <c r="BS202" i="7"/>
  <c r="BS203" i="7"/>
  <c r="BS204" i="7"/>
  <c r="BS205" i="7"/>
  <c r="BS206" i="7"/>
  <c r="BS207" i="7"/>
  <c r="BS208" i="7"/>
  <c r="BS209" i="7"/>
  <c r="BS210" i="7"/>
  <c r="BS211" i="7"/>
  <c r="BS212" i="7"/>
  <c r="BS213" i="7"/>
  <c r="BS214" i="7"/>
  <c r="BS215" i="7"/>
  <c r="BS216" i="7"/>
  <c r="BS217" i="7"/>
  <c r="BS218" i="7"/>
  <c r="BS219" i="7"/>
  <c r="BS220" i="7"/>
  <c r="BS221" i="7"/>
  <c r="BS222" i="7"/>
  <c r="BS223" i="7"/>
  <c r="BS224" i="7"/>
  <c r="BS225" i="7"/>
  <c r="BS226" i="7"/>
  <c r="BS227" i="7"/>
  <c r="BS228" i="7"/>
  <c r="BS229" i="7"/>
  <c r="BS230" i="7"/>
  <c r="BS231" i="7"/>
  <c r="BS232" i="7"/>
  <c r="BS233" i="7"/>
  <c r="BS234" i="7"/>
  <c r="BS235" i="7"/>
  <c r="BS236" i="7"/>
  <c r="BS237" i="7"/>
  <c r="BS238" i="7"/>
  <c r="BS239" i="7"/>
  <c r="BS240" i="7"/>
  <c r="BS241" i="7"/>
  <c r="BS242" i="7"/>
  <c r="BS243" i="7"/>
  <c r="BS244" i="7"/>
  <c r="BS245" i="7"/>
  <c r="BS246" i="7"/>
  <c r="BS247" i="7"/>
  <c r="BS248" i="7"/>
  <c r="BS249" i="7"/>
  <c r="BS250" i="7"/>
  <c r="BS251" i="7"/>
  <c r="BS252" i="7"/>
  <c r="BS253" i="7"/>
  <c r="BS254" i="7"/>
  <c r="BS255" i="7"/>
  <c r="BS256" i="7"/>
  <c r="BS257" i="7"/>
  <c r="BS258" i="7"/>
  <c r="BS259" i="7"/>
  <c r="BS260" i="7"/>
  <c r="BS261" i="7"/>
  <c r="BS262" i="7"/>
  <c r="BS263" i="7"/>
  <c r="BS264" i="7"/>
  <c r="BS265" i="7"/>
  <c r="BS266" i="7"/>
  <c r="BS267" i="7"/>
  <c r="BS268" i="7"/>
  <c r="BS269" i="7"/>
  <c r="BS270" i="7"/>
  <c r="BS271" i="7"/>
  <c r="BS272" i="7"/>
  <c r="BS273" i="7"/>
  <c r="BS274" i="7"/>
  <c r="BS275" i="7"/>
  <c r="BS276" i="7"/>
  <c r="BS277" i="7"/>
  <c r="BS278" i="7"/>
  <c r="BS279" i="7"/>
  <c r="BS280" i="7"/>
  <c r="BS281" i="7"/>
  <c r="BS282" i="7"/>
  <c r="BS283" i="7"/>
  <c r="BS284" i="7"/>
  <c r="BS285" i="7"/>
  <c r="BS286" i="7"/>
  <c r="BS287" i="7"/>
  <c r="BS288" i="7"/>
  <c r="BS289" i="7"/>
  <c r="BS290" i="7"/>
  <c r="BS291" i="7"/>
  <c r="BS292" i="7"/>
  <c r="BS293" i="7"/>
  <c r="BS294" i="7"/>
  <c r="BS295" i="7"/>
  <c r="BS296" i="7"/>
  <c r="BS297" i="7"/>
  <c r="BS298" i="7"/>
  <c r="BS299" i="7"/>
  <c r="BS300" i="7"/>
  <c r="BS301" i="7"/>
  <c r="BS302" i="7"/>
  <c r="BS303" i="7"/>
  <c r="BS304" i="7"/>
  <c r="BS305" i="7"/>
  <c r="BS306" i="7"/>
  <c r="BS307" i="7"/>
  <c r="BS308" i="7"/>
  <c r="BS309" i="7"/>
  <c r="BS310" i="7"/>
  <c r="BS311" i="7"/>
  <c r="BS312" i="7"/>
  <c r="BS313" i="7"/>
  <c r="BS314" i="7"/>
  <c r="BS315" i="7"/>
  <c r="BS316" i="7"/>
  <c r="BS317" i="7"/>
  <c r="BS318" i="7"/>
  <c r="BS319" i="7"/>
  <c r="BS320" i="7"/>
  <c r="BS321" i="7"/>
  <c r="BS322" i="7"/>
  <c r="BS323" i="7"/>
  <c r="BS324" i="7"/>
  <c r="BS325" i="7"/>
  <c r="BS326" i="7"/>
  <c r="BS327" i="7"/>
  <c r="BS328" i="7"/>
  <c r="BS329" i="7"/>
  <c r="BS330" i="7"/>
  <c r="BS331" i="7"/>
  <c r="BS332" i="7"/>
  <c r="BS333" i="7"/>
  <c r="BS334" i="7"/>
  <c r="BS335" i="7"/>
  <c r="BS336" i="7"/>
  <c r="BS337" i="7"/>
  <c r="BS338" i="7"/>
  <c r="BS339" i="7"/>
  <c r="BS340" i="7"/>
  <c r="BS341" i="7"/>
  <c r="BS342" i="7"/>
  <c r="BS343" i="7"/>
  <c r="BS344" i="7"/>
  <c r="BS345" i="7"/>
  <c r="BS346" i="7"/>
  <c r="BS347" i="7"/>
  <c r="BS348" i="7"/>
  <c r="BS349" i="7"/>
  <c r="BS350" i="7"/>
  <c r="BS351" i="7"/>
  <c r="BS352" i="7"/>
  <c r="BS353" i="7"/>
  <c r="BS354" i="7"/>
  <c r="BS355" i="7"/>
  <c r="BS356" i="7"/>
  <c r="BS357" i="7"/>
  <c r="BS358" i="7"/>
  <c r="BS359" i="7"/>
  <c r="BS360" i="7"/>
  <c r="BS361" i="7"/>
  <c r="BS362" i="7"/>
  <c r="BS363" i="7"/>
  <c r="BS364" i="7"/>
  <c r="BS365" i="7"/>
  <c r="BS366" i="7"/>
  <c r="BS367" i="7"/>
  <c r="BS368" i="7"/>
  <c r="BS369" i="7"/>
  <c r="BS370" i="7"/>
  <c r="BS371" i="7"/>
  <c r="BS372" i="7"/>
  <c r="BS6" i="7"/>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 i="3"/>
  <c r="G9" i="2"/>
  <c r="J3" i="2"/>
  <c r="H3" i="2"/>
  <c r="I3" i="2"/>
  <c r="K3" i="2"/>
  <c r="L3" i="2"/>
  <c r="H4" i="2"/>
  <c r="I4" i="2"/>
  <c r="J4" i="2"/>
  <c r="K4" i="2"/>
  <c r="L4" i="2"/>
  <c r="H5" i="2"/>
  <c r="I5" i="2"/>
  <c r="J5" i="2"/>
  <c r="K5" i="2"/>
  <c r="L5" i="2"/>
  <c r="H6" i="2"/>
  <c r="I6" i="2"/>
  <c r="J6" i="2"/>
  <c r="K6" i="2"/>
  <c r="L6" i="2"/>
  <c r="H7" i="2"/>
  <c r="I7" i="2"/>
  <c r="J7" i="2"/>
  <c r="K7" i="2"/>
  <c r="L7" i="2"/>
  <c r="H8" i="2"/>
  <c r="I8" i="2"/>
  <c r="J8" i="2"/>
  <c r="K8" i="2"/>
  <c r="L8" i="2"/>
  <c r="H9" i="2"/>
  <c r="I9" i="2"/>
  <c r="J9" i="2"/>
  <c r="K9" i="2"/>
  <c r="L9" i="2"/>
  <c r="H11" i="2"/>
  <c r="I11" i="2"/>
  <c r="J11" i="2"/>
  <c r="K11" i="2"/>
  <c r="L11" i="2"/>
  <c r="H12" i="2"/>
  <c r="I12" i="2"/>
  <c r="J12" i="2"/>
  <c r="K12" i="2"/>
  <c r="L12" i="2"/>
  <c r="H13" i="2"/>
  <c r="I13" i="2"/>
  <c r="J13" i="2"/>
  <c r="K13" i="2"/>
  <c r="L13" i="2"/>
  <c r="H14" i="2"/>
  <c r="I14" i="2"/>
  <c r="J14" i="2"/>
  <c r="K14" i="2"/>
  <c r="L14" i="2"/>
  <c r="H15" i="2"/>
  <c r="I15" i="2"/>
  <c r="J15" i="2"/>
  <c r="K15" i="2"/>
  <c r="L15" i="2"/>
  <c r="H16" i="2"/>
  <c r="I16" i="2"/>
  <c r="J16" i="2"/>
  <c r="K16" i="2"/>
  <c r="L16" i="2"/>
  <c r="H17" i="2"/>
  <c r="I17" i="2"/>
  <c r="J17" i="2"/>
  <c r="K17" i="2"/>
  <c r="L17" i="2"/>
  <c r="H18" i="2"/>
  <c r="I18" i="2"/>
  <c r="J18" i="2"/>
  <c r="K18" i="2"/>
  <c r="L18" i="2"/>
  <c r="H19" i="2"/>
  <c r="I19" i="2"/>
  <c r="J19" i="2"/>
  <c r="K19" i="2"/>
  <c r="L19" i="2"/>
  <c r="H20" i="2"/>
  <c r="I20" i="2"/>
  <c r="J20" i="2"/>
  <c r="K20" i="2"/>
  <c r="L20" i="2"/>
  <c r="H21" i="2"/>
  <c r="I21" i="2"/>
  <c r="J21" i="2"/>
  <c r="K21" i="2"/>
  <c r="L21" i="2"/>
  <c r="H22" i="2"/>
  <c r="I22" i="2"/>
  <c r="J22" i="2"/>
  <c r="K22" i="2"/>
  <c r="L22" i="2"/>
  <c r="H23" i="2"/>
  <c r="I23" i="2"/>
  <c r="J23" i="2"/>
  <c r="K23" i="2"/>
  <c r="L23" i="2"/>
  <c r="H24" i="2"/>
  <c r="I24" i="2"/>
  <c r="J24" i="2"/>
  <c r="K24" i="2"/>
  <c r="L24" i="2"/>
  <c r="H25" i="2"/>
  <c r="I25" i="2"/>
  <c r="J25" i="2"/>
  <c r="K25" i="2"/>
  <c r="L25" i="2"/>
  <c r="H26" i="2"/>
  <c r="I26" i="2"/>
  <c r="J26" i="2"/>
  <c r="K26" i="2"/>
  <c r="L26" i="2"/>
  <c r="H27" i="2"/>
  <c r="I27" i="2"/>
  <c r="J27" i="2"/>
  <c r="K27" i="2"/>
  <c r="L27" i="2"/>
  <c r="H28" i="2"/>
  <c r="I28" i="2"/>
  <c r="J28" i="2"/>
  <c r="K28" i="2"/>
  <c r="L28" i="2"/>
  <c r="H29" i="2"/>
  <c r="I29" i="2"/>
  <c r="J29" i="2"/>
  <c r="K29" i="2"/>
  <c r="L29" i="2"/>
  <c r="H30" i="2"/>
  <c r="I30" i="2"/>
  <c r="J30" i="2"/>
  <c r="K30" i="2"/>
  <c r="L30" i="2"/>
  <c r="H31" i="2"/>
  <c r="I31" i="2"/>
  <c r="J31" i="2"/>
  <c r="K31" i="2"/>
  <c r="L31" i="2"/>
  <c r="H32" i="2"/>
  <c r="I32" i="2"/>
  <c r="J32" i="2"/>
  <c r="K32" i="2"/>
  <c r="L32" i="2"/>
  <c r="H33" i="2"/>
  <c r="I33" i="2"/>
  <c r="J33" i="2"/>
  <c r="K33" i="2"/>
  <c r="L33" i="2"/>
  <c r="H34" i="2"/>
  <c r="I34" i="2"/>
  <c r="J34" i="2"/>
  <c r="K34" i="2"/>
  <c r="L34" i="2"/>
  <c r="H35" i="2"/>
  <c r="I35" i="2"/>
  <c r="J35" i="2"/>
  <c r="K35" i="2"/>
  <c r="L35" i="2"/>
  <c r="H36" i="2"/>
  <c r="I36" i="2"/>
  <c r="J36" i="2"/>
  <c r="K36" i="2"/>
  <c r="L36" i="2"/>
  <c r="H37" i="2"/>
  <c r="I37" i="2"/>
  <c r="J37" i="2"/>
  <c r="K37" i="2"/>
  <c r="L37" i="2"/>
  <c r="H38" i="2"/>
  <c r="I38" i="2"/>
  <c r="J38" i="2"/>
  <c r="K38" i="2"/>
  <c r="L38" i="2"/>
  <c r="H39" i="2"/>
  <c r="I39" i="2"/>
  <c r="J39" i="2"/>
  <c r="K39" i="2"/>
  <c r="L39" i="2"/>
  <c r="H40" i="2"/>
  <c r="I40" i="2"/>
  <c r="J40" i="2"/>
  <c r="K40" i="2"/>
  <c r="L40" i="2"/>
  <c r="H41" i="2"/>
  <c r="I41" i="2"/>
  <c r="J41" i="2"/>
  <c r="K41" i="2"/>
  <c r="L41" i="2"/>
  <c r="H42" i="2"/>
  <c r="I42" i="2"/>
  <c r="J42" i="2"/>
  <c r="K42" i="2"/>
  <c r="L42" i="2"/>
  <c r="H43" i="2"/>
  <c r="I43" i="2"/>
  <c r="J43" i="2"/>
  <c r="K43" i="2"/>
  <c r="L43" i="2"/>
  <c r="H44" i="2"/>
  <c r="I44" i="2"/>
  <c r="J44" i="2"/>
  <c r="K44" i="2"/>
  <c r="L44" i="2"/>
  <c r="H45" i="2"/>
  <c r="I45" i="2"/>
  <c r="J45" i="2"/>
  <c r="K45" i="2"/>
  <c r="L45" i="2"/>
  <c r="H46" i="2"/>
  <c r="I46" i="2"/>
  <c r="J46" i="2"/>
  <c r="K46" i="2"/>
  <c r="L46" i="2"/>
  <c r="H47" i="2"/>
  <c r="I47" i="2"/>
  <c r="J47" i="2"/>
  <c r="K47" i="2"/>
  <c r="L47" i="2"/>
  <c r="H48" i="2"/>
  <c r="I48" i="2"/>
  <c r="J48" i="2"/>
  <c r="K48" i="2"/>
  <c r="L48" i="2"/>
  <c r="H49" i="2"/>
  <c r="I49" i="2"/>
  <c r="J49" i="2"/>
  <c r="K49" i="2"/>
  <c r="L49" i="2"/>
  <c r="H50" i="2"/>
  <c r="I50" i="2"/>
  <c r="J50" i="2"/>
  <c r="K50" i="2"/>
  <c r="L50" i="2"/>
  <c r="H51" i="2"/>
  <c r="I51" i="2"/>
  <c r="J51" i="2"/>
  <c r="K51" i="2"/>
  <c r="L51" i="2"/>
  <c r="H52" i="2"/>
  <c r="I52" i="2"/>
  <c r="J52" i="2"/>
  <c r="K52" i="2"/>
  <c r="L52" i="2"/>
  <c r="H53" i="2"/>
  <c r="I53" i="2"/>
  <c r="J53" i="2"/>
  <c r="K53" i="2"/>
  <c r="L53" i="2"/>
  <c r="H54" i="2"/>
  <c r="I54" i="2"/>
  <c r="J54" i="2"/>
  <c r="K54" i="2"/>
  <c r="L54" i="2"/>
  <c r="H55" i="2"/>
  <c r="I55" i="2"/>
  <c r="J55" i="2"/>
  <c r="K55" i="2"/>
  <c r="L55" i="2"/>
  <c r="H56" i="2"/>
  <c r="I56" i="2"/>
  <c r="J56" i="2"/>
  <c r="K56" i="2"/>
  <c r="L56" i="2"/>
  <c r="H57" i="2"/>
  <c r="I57" i="2"/>
  <c r="J57" i="2"/>
  <c r="K57" i="2"/>
  <c r="L57" i="2"/>
  <c r="H58" i="2"/>
  <c r="I58" i="2"/>
  <c r="J58" i="2"/>
  <c r="K58" i="2"/>
  <c r="L58" i="2"/>
  <c r="H59" i="2"/>
  <c r="I59" i="2"/>
  <c r="J59" i="2"/>
  <c r="K59" i="2"/>
  <c r="L59" i="2"/>
  <c r="H60" i="2"/>
  <c r="I60" i="2"/>
  <c r="J60" i="2"/>
  <c r="K60" i="2"/>
  <c r="L60" i="2"/>
  <c r="H61" i="2"/>
  <c r="I61" i="2"/>
  <c r="J61" i="2"/>
  <c r="K61" i="2"/>
  <c r="L61" i="2"/>
  <c r="H62" i="2"/>
  <c r="I62" i="2"/>
  <c r="J62" i="2"/>
  <c r="K62" i="2"/>
  <c r="L62" i="2"/>
  <c r="H63" i="2"/>
  <c r="I63" i="2"/>
  <c r="J63" i="2"/>
  <c r="K63" i="2"/>
  <c r="L63" i="2"/>
  <c r="H64" i="2"/>
  <c r="I64" i="2"/>
  <c r="J64" i="2"/>
  <c r="K64" i="2"/>
  <c r="L64" i="2"/>
  <c r="H65" i="2"/>
  <c r="I65" i="2"/>
  <c r="J65" i="2"/>
  <c r="K65" i="2"/>
  <c r="L65" i="2"/>
  <c r="H66" i="2"/>
  <c r="I66" i="2"/>
  <c r="J66" i="2"/>
  <c r="K66" i="2"/>
  <c r="L66" i="2"/>
  <c r="H67" i="2"/>
  <c r="I67" i="2"/>
  <c r="J67" i="2"/>
  <c r="K67" i="2"/>
  <c r="L67" i="2"/>
  <c r="H68" i="2"/>
  <c r="I68" i="2"/>
  <c r="J68" i="2"/>
  <c r="K68" i="2"/>
  <c r="L68" i="2"/>
  <c r="H69" i="2"/>
  <c r="I69" i="2"/>
  <c r="J69" i="2"/>
  <c r="K69" i="2"/>
  <c r="L69" i="2"/>
  <c r="H70" i="2"/>
  <c r="I70" i="2"/>
  <c r="J70" i="2"/>
  <c r="K70" i="2"/>
  <c r="L70" i="2"/>
  <c r="H71" i="2"/>
  <c r="I71" i="2"/>
  <c r="J71" i="2"/>
  <c r="K71" i="2"/>
  <c r="L71" i="2"/>
  <c r="H72" i="2"/>
  <c r="I72" i="2"/>
  <c r="J72" i="2"/>
  <c r="K72" i="2"/>
  <c r="L72" i="2"/>
  <c r="H73" i="2"/>
  <c r="I73" i="2"/>
  <c r="J73" i="2"/>
  <c r="K73" i="2"/>
  <c r="L73" i="2"/>
  <c r="H74" i="2"/>
  <c r="I74" i="2"/>
  <c r="J74" i="2"/>
  <c r="K74" i="2"/>
  <c r="L74" i="2"/>
  <c r="H75" i="2"/>
  <c r="I75" i="2"/>
  <c r="J75" i="2"/>
  <c r="K75" i="2"/>
  <c r="L75" i="2"/>
  <c r="H76" i="2"/>
  <c r="I76" i="2"/>
  <c r="J76" i="2"/>
  <c r="K76" i="2"/>
  <c r="L76" i="2"/>
  <c r="H77" i="2"/>
  <c r="I77" i="2"/>
  <c r="J77" i="2"/>
  <c r="K77" i="2"/>
  <c r="L77" i="2"/>
  <c r="H78" i="2"/>
  <c r="I78" i="2"/>
  <c r="J78" i="2"/>
  <c r="K78" i="2"/>
  <c r="L78" i="2"/>
  <c r="H79" i="2"/>
  <c r="I79" i="2"/>
  <c r="J79" i="2"/>
  <c r="K79" i="2"/>
  <c r="L79" i="2"/>
  <c r="H80" i="2"/>
  <c r="I80" i="2"/>
  <c r="J80" i="2"/>
  <c r="K80" i="2"/>
  <c r="L80" i="2"/>
  <c r="H81" i="2"/>
  <c r="I81" i="2"/>
  <c r="J81" i="2"/>
  <c r="K81" i="2"/>
  <c r="L81" i="2"/>
  <c r="H82" i="2"/>
  <c r="I82" i="2"/>
  <c r="J82" i="2"/>
  <c r="K82" i="2"/>
  <c r="L82" i="2"/>
  <c r="H83" i="2"/>
  <c r="I83" i="2"/>
  <c r="J83" i="2"/>
  <c r="K83" i="2"/>
  <c r="L83" i="2"/>
  <c r="H84" i="2"/>
  <c r="I84" i="2"/>
  <c r="J84" i="2"/>
  <c r="K84" i="2"/>
  <c r="L84" i="2"/>
  <c r="H85" i="2"/>
  <c r="I85" i="2"/>
  <c r="J85" i="2"/>
  <c r="K85" i="2"/>
  <c r="L85" i="2"/>
  <c r="H86" i="2"/>
  <c r="I86" i="2"/>
  <c r="J86" i="2"/>
  <c r="K86" i="2"/>
  <c r="L86" i="2"/>
  <c r="H87" i="2"/>
  <c r="I87" i="2"/>
  <c r="J87" i="2"/>
  <c r="K87" i="2"/>
  <c r="L87" i="2"/>
  <c r="H88" i="2"/>
  <c r="I88" i="2"/>
  <c r="J88" i="2"/>
  <c r="K88" i="2"/>
  <c r="L88" i="2"/>
  <c r="H89" i="2"/>
  <c r="I89" i="2"/>
  <c r="J89" i="2"/>
  <c r="K89" i="2"/>
  <c r="L89" i="2"/>
  <c r="H90" i="2"/>
  <c r="I90" i="2"/>
  <c r="J90" i="2"/>
  <c r="K90" i="2"/>
  <c r="L90" i="2"/>
  <c r="H91" i="2"/>
  <c r="I91" i="2"/>
  <c r="J91" i="2"/>
  <c r="K91" i="2"/>
  <c r="L91" i="2"/>
  <c r="H92" i="2"/>
  <c r="I92" i="2"/>
  <c r="J92" i="2"/>
  <c r="K92" i="2"/>
  <c r="L92" i="2"/>
  <c r="H93" i="2"/>
  <c r="I93" i="2"/>
  <c r="J93" i="2"/>
  <c r="K93" i="2"/>
  <c r="L93" i="2"/>
  <c r="H94" i="2"/>
  <c r="I94" i="2"/>
  <c r="J94" i="2"/>
  <c r="K94" i="2"/>
  <c r="L94" i="2"/>
  <c r="H95" i="2"/>
  <c r="I95" i="2"/>
  <c r="J95" i="2"/>
  <c r="K95" i="2"/>
  <c r="L95" i="2"/>
  <c r="H96" i="2"/>
  <c r="I96" i="2"/>
  <c r="J96" i="2"/>
  <c r="K96" i="2"/>
  <c r="L96" i="2"/>
  <c r="H97" i="2"/>
  <c r="I97" i="2"/>
  <c r="J97" i="2"/>
  <c r="K97" i="2"/>
  <c r="L97" i="2"/>
  <c r="H98" i="2"/>
  <c r="I98" i="2"/>
  <c r="J98" i="2"/>
  <c r="K98" i="2"/>
  <c r="L98" i="2"/>
  <c r="H99" i="2"/>
  <c r="I99" i="2"/>
  <c r="J99" i="2"/>
  <c r="K99" i="2"/>
  <c r="L99" i="2"/>
  <c r="H100" i="2"/>
  <c r="I100" i="2"/>
  <c r="J100" i="2"/>
  <c r="K100" i="2"/>
  <c r="L100" i="2"/>
  <c r="H101" i="2"/>
  <c r="I101" i="2"/>
  <c r="J101" i="2"/>
  <c r="K101" i="2"/>
  <c r="L101" i="2"/>
  <c r="H102" i="2"/>
  <c r="I102" i="2"/>
  <c r="J102" i="2"/>
  <c r="K102" i="2"/>
  <c r="L102" i="2"/>
  <c r="H103" i="2"/>
  <c r="I103" i="2"/>
  <c r="J103" i="2"/>
  <c r="K103" i="2"/>
  <c r="L103" i="2"/>
  <c r="H104" i="2"/>
  <c r="I104" i="2"/>
  <c r="J104" i="2"/>
  <c r="K104" i="2"/>
  <c r="L104" i="2"/>
  <c r="H105" i="2"/>
  <c r="I105" i="2"/>
  <c r="J105" i="2"/>
  <c r="K105" i="2"/>
  <c r="L105" i="2"/>
  <c r="H106" i="2"/>
  <c r="I106" i="2"/>
  <c r="J106" i="2"/>
  <c r="K106" i="2"/>
  <c r="L106" i="2"/>
  <c r="H107" i="2"/>
  <c r="I107" i="2"/>
  <c r="J107" i="2"/>
  <c r="K107" i="2"/>
  <c r="L107" i="2"/>
  <c r="H108" i="2"/>
  <c r="I108" i="2"/>
  <c r="J108" i="2"/>
  <c r="K108" i="2"/>
  <c r="L108" i="2"/>
  <c r="H109" i="2"/>
  <c r="I109" i="2"/>
  <c r="J109" i="2"/>
  <c r="K109" i="2"/>
  <c r="L109" i="2"/>
  <c r="H110" i="2"/>
  <c r="I110" i="2"/>
  <c r="J110" i="2"/>
  <c r="K110" i="2"/>
  <c r="L110" i="2"/>
  <c r="H111" i="2"/>
  <c r="I111" i="2"/>
  <c r="J111" i="2"/>
  <c r="K111" i="2"/>
  <c r="L111" i="2"/>
  <c r="H112" i="2"/>
  <c r="I112" i="2"/>
  <c r="J112" i="2"/>
  <c r="K112" i="2"/>
  <c r="L112" i="2"/>
  <c r="H113" i="2"/>
  <c r="I113" i="2"/>
  <c r="J113" i="2"/>
  <c r="K113" i="2"/>
  <c r="L113" i="2"/>
  <c r="H114" i="2"/>
  <c r="I114" i="2"/>
  <c r="J114" i="2"/>
  <c r="K114" i="2"/>
  <c r="L114" i="2"/>
  <c r="H115" i="2"/>
  <c r="I115" i="2"/>
  <c r="J115" i="2"/>
  <c r="K115" i="2"/>
  <c r="L115" i="2"/>
  <c r="H116" i="2"/>
  <c r="I116" i="2"/>
  <c r="J116" i="2"/>
  <c r="K116" i="2"/>
  <c r="L116" i="2"/>
  <c r="H117" i="2"/>
  <c r="I117" i="2"/>
  <c r="J117" i="2"/>
  <c r="K117" i="2"/>
  <c r="L117" i="2"/>
  <c r="H118" i="2"/>
  <c r="I118" i="2"/>
  <c r="J118" i="2"/>
  <c r="K118" i="2"/>
  <c r="L118" i="2"/>
  <c r="H119" i="2"/>
  <c r="I119" i="2"/>
  <c r="J119" i="2"/>
  <c r="K119" i="2"/>
  <c r="L119" i="2"/>
  <c r="H120" i="2"/>
  <c r="I120" i="2"/>
  <c r="J120" i="2"/>
  <c r="K120" i="2"/>
  <c r="L120" i="2"/>
  <c r="H121" i="2"/>
  <c r="I121" i="2"/>
  <c r="J121" i="2"/>
  <c r="K121" i="2"/>
  <c r="L121" i="2"/>
  <c r="H122" i="2"/>
  <c r="I122" i="2"/>
  <c r="J122" i="2"/>
  <c r="K122" i="2"/>
  <c r="L122" i="2"/>
  <c r="H123" i="2"/>
  <c r="I123" i="2"/>
  <c r="J123" i="2"/>
  <c r="K123" i="2"/>
  <c r="L123" i="2"/>
  <c r="H124" i="2"/>
  <c r="I124" i="2"/>
  <c r="J124" i="2"/>
  <c r="K124" i="2"/>
  <c r="L124" i="2"/>
  <c r="H125" i="2"/>
  <c r="I125" i="2"/>
  <c r="J125" i="2"/>
  <c r="K125" i="2"/>
  <c r="L125" i="2"/>
  <c r="H126" i="2"/>
  <c r="I126" i="2"/>
  <c r="J126" i="2"/>
  <c r="K126" i="2"/>
  <c r="L126" i="2"/>
  <c r="H127" i="2"/>
  <c r="I127" i="2"/>
  <c r="J127" i="2"/>
  <c r="K127" i="2"/>
  <c r="L127" i="2"/>
  <c r="H128" i="2"/>
  <c r="I128" i="2"/>
  <c r="J128" i="2"/>
  <c r="K128" i="2"/>
  <c r="L128" i="2"/>
  <c r="H129" i="2"/>
  <c r="I129" i="2"/>
  <c r="J129" i="2"/>
  <c r="K129" i="2"/>
  <c r="L129" i="2"/>
  <c r="H130" i="2"/>
  <c r="I130" i="2"/>
  <c r="J130" i="2"/>
  <c r="K130" i="2"/>
  <c r="L130" i="2"/>
  <c r="H131" i="2"/>
  <c r="I131" i="2"/>
  <c r="J131" i="2"/>
  <c r="K131" i="2"/>
  <c r="L131" i="2"/>
  <c r="H132" i="2"/>
  <c r="I132" i="2"/>
  <c r="J132" i="2"/>
  <c r="K132" i="2"/>
  <c r="L132" i="2"/>
  <c r="H133" i="2"/>
  <c r="I133" i="2"/>
  <c r="J133" i="2"/>
  <c r="K133" i="2"/>
  <c r="L133" i="2"/>
  <c r="H134" i="2"/>
  <c r="I134" i="2"/>
  <c r="J134" i="2"/>
  <c r="K134" i="2"/>
  <c r="L134" i="2"/>
  <c r="H135" i="2"/>
  <c r="I135" i="2"/>
  <c r="J135" i="2"/>
  <c r="K135" i="2"/>
  <c r="L135" i="2"/>
  <c r="H136" i="2"/>
  <c r="I136" i="2"/>
  <c r="J136" i="2"/>
  <c r="K136" i="2"/>
  <c r="L136" i="2"/>
  <c r="H137" i="2"/>
  <c r="I137" i="2"/>
  <c r="J137" i="2"/>
  <c r="K137" i="2"/>
  <c r="L137" i="2"/>
  <c r="H138" i="2"/>
  <c r="I138" i="2"/>
  <c r="J138" i="2"/>
  <c r="K138" i="2"/>
  <c r="L138" i="2"/>
  <c r="H139" i="2"/>
  <c r="I139" i="2"/>
  <c r="J139" i="2"/>
  <c r="K139" i="2"/>
  <c r="L139" i="2"/>
  <c r="H140" i="2"/>
  <c r="I140" i="2"/>
  <c r="J140" i="2"/>
  <c r="K140" i="2"/>
  <c r="L140" i="2"/>
  <c r="H141" i="2"/>
  <c r="I141" i="2"/>
  <c r="J141" i="2"/>
  <c r="K141" i="2"/>
  <c r="L141" i="2"/>
  <c r="H142" i="2"/>
  <c r="I142" i="2"/>
  <c r="J142" i="2"/>
  <c r="K142" i="2"/>
  <c r="L142" i="2"/>
  <c r="H143" i="2"/>
  <c r="I143" i="2"/>
  <c r="J143" i="2"/>
  <c r="K143" i="2"/>
  <c r="L143" i="2"/>
  <c r="H144" i="2"/>
  <c r="I144" i="2"/>
  <c r="J144" i="2"/>
  <c r="K144" i="2"/>
  <c r="L144" i="2"/>
  <c r="H145" i="2"/>
  <c r="I145" i="2"/>
  <c r="J145" i="2"/>
  <c r="K145" i="2"/>
  <c r="L145" i="2"/>
  <c r="H146" i="2"/>
  <c r="I146" i="2"/>
  <c r="J146" i="2"/>
  <c r="K146" i="2"/>
  <c r="L146" i="2"/>
  <c r="H147" i="2"/>
  <c r="I147" i="2"/>
  <c r="J147" i="2"/>
  <c r="K147" i="2"/>
  <c r="L147" i="2"/>
  <c r="H148" i="2"/>
  <c r="I148" i="2"/>
  <c r="J148" i="2"/>
  <c r="K148" i="2"/>
  <c r="L148" i="2"/>
  <c r="H149" i="2"/>
  <c r="I149" i="2"/>
  <c r="J149" i="2"/>
  <c r="K149" i="2"/>
  <c r="L149" i="2"/>
  <c r="H150" i="2"/>
  <c r="I150" i="2"/>
  <c r="J150" i="2"/>
  <c r="K150" i="2"/>
  <c r="L150" i="2"/>
  <c r="H151" i="2"/>
  <c r="I151" i="2"/>
  <c r="J151" i="2"/>
  <c r="K151" i="2"/>
  <c r="L151" i="2"/>
  <c r="H152" i="2"/>
  <c r="I152" i="2"/>
  <c r="J152" i="2"/>
  <c r="K152" i="2"/>
  <c r="L152" i="2"/>
  <c r="H153" i="2"/>
  <c r="I153" i="2"/>
  <c r="J153" i="2"/>
  <c r="K153" i="2"/>
  <c r="L153" i="2"/>
  <c r="H154" i="2"/>
  <c r="I154" i="2"/>
  <c r="J154" i="2"/>
  <c r="K154" i="2"/>
  <c r="L154" i="2"/>
  <c r="H155" i="2"/>
  <c r="I155" i="2"/>
  <c r="J155" i="2"/>
  <c r="K155" i="2"/>
  <c r="L155" i="2"/>
  <c r="H156" i="2"/>
  <c r="I156" i="2"/>
  <c r="J156" i="2"/>
  <c r="K156" i="2"/>
  <c r="L156" i="2"/>
  <c r="H157" i="2"/>
  <c r="I157" i="2"/>
  <c r="J157" i="2"/>
  <c r="K157" i="2"/>
  <c r="L157" i="2"/>
  <c r="H158" i="2"/>
  <c r="I158" i="2"/>
  <c r="J158" i="2"/>
  <c r="K158" i="2"/>
  <c r="L158" i="2"/>
  <c r="H159" i="2"/>
  <c r="I159" i="2"/>
  <c r="J159" i="2"/>
  <c r="K159" i="2"/>
  <c r="L159" i="2"/>
  <c r="H160" i="2"/>
  <c r="I160" i="2"/>
  <c r="J160" i="2"/>
  <c r="K160" i="2"/>
  <c r="L160" i="2"/>
  <c r="H161" i="2"/>
  <c r="I161" i="2"/>
  <c r="J161" i="2"/>
  <c r="K161" i="2"/>
  <c r="L161" i="2"/>
  <c r="H162" i="2"/>
  <c r="I162" i="2"/>
  <c r="J162" i="2"/>
  <c r="K162" i="2"/>
  <c r="L162" i="2"/>
  <c r="H163" i="2"/>
  <c r="I163" i="2"/>
  <c r="J163" i="2"/>
  <c r="K163" i="2"/>
  <c r="L163" i="2"/>
  <c r="H164" i="2"/>
  <c r="I164" i="2"/>
  <c r="J164" i="2"/>
  <c r="K164" i="2"/>
  <c r="L164" i="2"/>
  <c r="H165" i="2"/>
  <c r="I165" i="2"/>
  <c r="J165" i="2"/>
  <c r="K165" i="2"/>
  <c r="L165" i="2"/>
  <c r="H166" i="2"/>
  <c r="I166" i="2"/>
  <c r="J166" i="2"/>
  <c r="K166" i="2"/>
  <c r="L166" i="2"/>
  <c r="H167" i="2"/>
  <c r="I167" i="2"/>
  <c r="J167" i="2"/>
  <c r="K167" i="2"/>
  <c r="L167" i="2"/>
  <c r="H168" i="2"/>
  <c r="I168" i="2"/>
  <c r="J168" i="2"/>
  <c r="K168" i="2"/>
  <c r="L168" i="2"/>
  <c r="H169" i="2"/>
  <c r="I169" i="2"/>
  <c r="J169" i="2"/>
  <c r="K169" i="2"/>
  <c r="L169" i="2"/>
  <c r="H170" i="2"/>
  <c r="I170" i="2"/>
  <c r="J170" i="2"/>
  <c r="K170" i="2"/>
  <c r="L170" i="2"/>
  <c r="H171" i="2"/>
  <c r="I171" i="2"/>
  <c r="J171" i="2"/>
  <c r="K171" i="2"/>
  <c r="L171" i="2"/>
  <c r="H172" i="2"/>
  <c r="I172" i="2"/>
  <c r="J172" i="2"/>
  <c r="K172" i="2"/>
  <c r="L172" i="2"/>
  <c r="H173" i="2"/>
  <c r="I173" i="2"/>
  <c r="J173" i="2"/>
  <c r="K173" i="2"/>
  <c r="L173" i="2"/>
  <c r="H174" i="2"/>
  <c r="I174" i="2"/>
  <c r="J174" i="2"/>
  <c r="K174" i="2"/>
  <c r="L174" i="2"/>
  <c r="H175" i="2"/>
  <c r="I175" i="2"/>
  <c r="J175" i="2"/>
  <c r="K175" i="2"/>
  <c r="L175" i="2"/>
  <c r="H176" i="2"/>
  <c r="I176" i="2"/>
  <c r="J176" i="2"/>
  <c r="K176" i="2"/>
  <c r="L176" i="2"/>
  <c r="H177" i="2"/>
  <c r="I177" i="2"/>
  <c r="J177" i="2"/>
  <c r="K177" i="2"/>
  <c r="L177" i="2"/>
  <c r="H178" i="2"/>
  <c r="I178" i="2"/>
  <c r="J178" i="2"/>
  <c r="K178" i="2"/>
  <c r="L178" i="2"/>
  <c r="H179" i="2"/>
  <c r="I179" i="2"/>
  <c r="J179" i="2"/>
  <c r="K179" i="2"/>
  <c r="L179" i="2"/>
  <c r="H180" i="2"/>
  <c r="I180" i="2"/>
  <c r="J180" i="2"/>
  <c r="K180" i="2"/>
  <c r="L180" i="2"/>
  <c r="H181" i="2"/>
  <c r="I181" i="2"/>
  <c r="J181" i="2"/>
  <c r="K181" i="2"/>
  <c r="L181" i="2"/>
  <c r="H182" i="2"/>
  <c r="I182" i="2"/>
  <c r="J182" i="2"/>
  <c r="K182" i="2"/>
  <c r="L182" i="2"/>
  <c r="H183" i="2"/>
  <c r="I183" i="2"/>
  <c r="J183" i="2"/>
  <c r="K183" i="2"/>
  <c r="L183" i="2"/>
  <c r="H184" i="2"/>
  <c r="I184" i="2"/>
  <c r="J184" i="2"/>
  <c r="K184" i="2"/>
  <c r="L184" i="2"/>
  <c r="H185" i="2"/>
  <c r="I185" i="2"/>
  <c r="J185" i="2"/>
  <c r="K185" i="2"/>
  <c r="L185" i="2"/>
  <c r="H186" i="2"/>
  <c r="I186" i="2"/>
  <c r="J186" i="2"/>
  <c r="K186" i="2"/>
  <c r="L186" i="2"/>
  <c r="H187" i="2"/>
  <c r="I187" i="2"/>
  <c r="J187" i="2"/>
  <c r="K187" i="2"/>
  <c r="L187" i="2"/>
  <c r="H188" i="2"/>
  <c r="I188" i="2"/>
  <c r="J188" i="2"/>
  <c r="K188" i="2"/>
  <c r="L188" i="2"/>
  <c r="H189" i="2"/>
  <c r="I189" i="2"/>
  <c r="J189" i="2"/>
  <c r="K189" i="2"/>
  <c r="L189" i="2"/>
  <c r="H190" i="2"/>
  <c r="I190" i="2"/>
  <c r="J190" i="2"/>
  <c r="K190" i="2"/>
  <c r="L190" i="2"/>
  <c r="H191" i="2"/>
  <c r="I191" i="2"/>
  <c r="J191" i="2"/>
  <c r="K191" i="2"/>
  <c r="L191" i="2"/>
  <c r="H192" i="2"/>
  <c r="I192" i="2"/>
  <c r="J192" i="2"/>
  <c r="K192" i="2"/>
  <c r="L192" i="2"/>
  <c r="H193" i="2"/>
  <c r="I193" i="2"/>
  <c r="J193" i="2"/>
  <c r="K193" i="2"/>
  <c r="L193" i="2"/>
  <c r="H194" i="2"/>
  <c r="I194" i="2"/>
  <c r="J194" i="2"/>
  <c r="K194" i="2"/>
  <c r="L194" i="2"/>
  <c r="H195" i="2"/>
  <c r="I195" i="2"/>
  <c r="J195" i="2"/>
  <c r="K195" i="2"/>
  <c r="L195" i="2"/>
  <c r="H196" i="2"/>
  <c r="I196" i="2"/>
  <c r="J196" i="2"/>
  <c r="K196" i="2"/>
  <c r="L196" i="2"/>
  <c r="H197" i="2"/>
  <c r="I197" i="2"/>
  <c r="J197" i="2"/>
  <c r="K197" i="2"/>
  <c r="L197" i="2"/>
  <c r="H198" i="2"/>
  <c r="I198" i="2"/>
  <c r="J198" i="2"/>
  <c r="K198" i="2"/>
  <c r="L198" i="2"/>
  <c r="H199" i="2"/>
  <c r="I199" i="2"/>
  <c r="J199" i="2"/>
  <c r="K199" i="2"/>
  <c r="L199" i="2"/>
  <c r="H200" i="2"/>
  <c r="I200" i="2"/>
  <c r="J200" i="2"/>
  <c r="K200" i="2"/>
  <c r="L200" i="2"/>
  <c r="H201" i="2"/>
  <c r="I201" i="2"/>
  <c r="J201" i="2"/>
  <c r="K201" i="2"/>
  <c r="L201" i="2"/>
  <c r="H202" i="2"/>
  <c r="I202" i="2"/>
  <c r="J202" i="2"/>
  <c r="K202" i="2"/>
  <c r="L202" i="2"/>
  <c r="H203" i="2"/>
  <c r="I203" i="2"/>
  <c r="J203" i="2"/>
  <c r="K203" i="2"/>
  <c r="L203" i="2"/>
  <c r="H204" i="2"/>
  <c r="I204" i="2"/>
  <c r="J204" i="2"/>
  <c r="K204" i="2"/>
  <c r="L204" i="2"/>
  <c r="H205" i="2"/>
  <c r="I205" i="2"/>
  <c r="J205" i="2"/>
  <c r="K205" i="2"/>
  <c r="L205" i="2"/>
  <c r="H206" i="2"/>
  <c r="I206" i="2"/>
  <c r="J206" i="2"/>
  <c r="K206" i="2"/>
  <c r="L206" i="2"/>
  <c r="H207" i="2"/>
  <c r="I207" i="2"/>
  <c r="J207" i="2"/>
  <c r="K207" i="2"/>
  <c r="L207" i="2"/>
  <c r="H208" i="2"/>
  <c r="I208" i="2"/>
  <c r="J208" i="2"/>
  <c r="K208" i="2"/>
  <c r="L208" i="2"/>
  <c r="H209" i="2"/>
  <c r="I209" i="2"/>
  <c r="J209" i="2"/>
  <c r="K209" i="2"/>
  <c r="L209" i="2"/>
  <c r="H210" i="2"/>
  <c r="I210" i="2"/>
  <c r="J210" i="2"/>
  <c r="K210" i="2"/>
  <c r="L210" i="2"/>
  <c r="H211" i="2"/>
  <c r="I211" i="2"/>
  <c r="J211" i="2"/>
  <c r="K211" i="2"/>
  <c r="L211" i="2"/>
  <c r="H212" i="2"/>
  <c r="I212" i="2"/>
  <c r="J212" i="2"/>
  <c r="K212" i="2"/>
  <c r="L212" i="2"/>
  <c r="H213" i="2"/>
  <c r="I213" i="2"/>
  <c r="J213" i="2"/>
  <c r="K213" i="2"/>
  <c r="L213" i="2"/>
  <c r="H214" i="2"/>
  <c r="I214" i="2"/>
  <c r="J214" i="2"/>
  <c r="K214" i="2"/>
  <c r="L214" i="2"/>
  <c r="H215" i="2"/>
  <c r="I215" i="2"/>
  <c r="J215" i="2"/>
  <c r="K215" i="2"/>
  <c r="L215" i="2"/>
  <c r="H216" i="2"/>
  <c r="I216" i="2"/>
  <c r="J216" i="2"/>
  <c r="K216" i="2"/>
  <c r="L216" i="2"/>
  <c r="H217" i="2"/>
  <c r="I217" i="2"/>
  <c r="J217" i="2"/>
  <c r="K217" i="2"/>
  <c r="L217" i="2"/>
  <c r="H218" i="2"/>
  <c r="I218" i="2"/>
  <c r="J218" i="2"/>
  <c r="K218" i="2"/>
  <c r="L218" i="2"/>
  <c r="H219" i="2"/>
  <c r="I219" i="2"/>
  <c r="J219" i="2"/>
  <c r="K219" i="2"/>
  <c r="L219" i="2"/>
  <c r="H220" i="2"/>
  <c r="I220" i="2"/>
  <c r="J220" i="2"/>
  <c r="K220" i="2"/>
  <c r="L220" i="2"/>
  <c r="H221" i="2"/>
  <c r="I221" i="2"/>
  <c r="J221" i="2"/>
  <c r="K221" i="2"/>
  <c r="L221" i="2"/>
  <c r="H222" i="2"/>
  <c r="I222" i="2"/>
  <c r="J222" i="2"/>
  <c r="K222" i="2"/>
  <c r="L222" i="2"/>
  <c r="H223" i="2"/>
  <c r="I223" i="2"/>
  <c r="J223" i="2"/>
  <c r="K223" i="2"/>
  <c r="L223" i="2"/>
  <c r="H224" i="2"/>
  <c r="I224" i="2"/>
  <c r="J224" i="2"/>
  <c r="K224" i="2"/>
  <c r="L224" i="2"/>
  <c r="H225" i="2"/>
  <c r="I225" i="2"/>
  <c r="J225" i="2"/>
  <c r="K225" i="2"/>
  <c r="L225" i="2"/>
  <c r="H226" i="2"/>
  <c r="I226" i="2"/>
  <c r="J226" i="2"/>
  <c r="K226" i="2"/>
  <c r="L226" i="2"/>
  <c r="H227" i="2"/>
  <c r="I227" i="2"/>
  <c r="J227" i="2"/>
  <c r="K227" i="2"/>
  <c r="L227" i="2"/>
  <c r="H228" i="2"/>
  <c r="I228" i="2"/>
  <c r="J228" i="2"/>
  <c r="K228" i="2"/>
  <c r="L228" i="2"/>
  <c r="H229" i="2"/>
  <c r="I229" i="2"/>
  <c r="J229" i="2"/>
  <c r="K229" i="2"/>
  <c r="L229" i="2"/>
  <c r="H230" i="2"/>
  <c r="I230" i="2"/>
  <c r="J230" i="2"/>
  <c r="K230" i="2"/>
  <c r="L230" i="2"/>
  <c r="H231" i="2"/>
  <c r="I231" i="2"/>
  <c r="J231" i="2"/>
  <c r="K231" i="2"/>
  <c r="L231" i="2"/>
  <c r="H232" i="2"/>
  <c r="I232" i="2"/>
  <c r="J232" i="2"/>
  <c r="K232" i="2"/>
  <c r="L232" i="2"/>
  <c r="H233" i="2"/>
  <c r="I233" i="2"/>
  <c r="J233" i="2"/>
  <c r="K233" i="2"/>
  <c r="L233" i="2"/>
  <c r="H234" i="2"/>
  <c r="I234" i="2"/>
  <c r="J234" i="2"/>
  <c r="K234" i="2"/>
  <c r="L234" i="2"/>
  <c r="H235" i="2"/>
  <c r="I235" i="2"/>
  <c r="J235" i="2"/>
  <c r="K235" i="2"/>
  <c r="L235" i="2"/>
  <c r="H236" i="2"/>
  <c r="I236" i="2"/>
  <c r="J236" i="2"/>
  <c r="K236" i="2"/>
  <c r="L236" i="2"/>
  <c r="H237" i="2"/>
  <c r="I237" i="2"/>
  <c r="J237" i="2"/>
  <c r="K237" i="2"/>
  <c r="L237" i="2"/>
  <c r="H238" i="2"/>
  <c r="I238" i="2"/>
  <c r="J238" i="2"/>
  <c r="K238" i="2"/>
  <c r="L238" i="2"/>
  <c r="H239" i="2"/>
  <c r="I239" i="2"/>
  <c r="J239" i="2"/>
  <c r="K239" i="2"/>
  <c r="L239" i="2"/>
  <c r="H240" i="2"/>
  <c r="I240" i="2"/>
  <c r="J240" i="2"/>
  <c r="K240" i="2"/>
  <c r="L240" i="2"/>
  <c r="H241" i="2"/>
  <c r="I241" i="2"/>
  <c r="J241" i="2"/>
  <c r="K241" i="2"/>
  <c r="L241" i="2"/>
  <c r="H242" i="2"/>
  <c r="I242" i="2"/>
  <c r="J242" i="2"/>
  <c r="K242" i="2"/>
  <c r="L242" i="2"/>
  <c r="H243" i="2"/>
  <c r="I243" i="2"/>
  <c r="J243" i="2"/>
  <c r="K243" i="2"/>
  <c r="L243" i="2"/>
  <c r="H244" i="2"/>
  <c r="I244" i="2"/>
  <c r="J244" i="2"/>
  <c r="K244" i="2"/>
  <c r="L244" i="2"/>
  <c r="H245" i="2"/>
  <c r="I245" i="2"/>
  <c r="J245" i="2"/>
  <c r="K245" i="2"/>
  <c r="L245" i="2"/>
  <c r="H246" i="2"/>
  <c r="I246" i="2"/>
  <c r="J246" i="2"/>
  <c r="K246" i="2"/>
  <c r="L246" i="2"/>
  <c r="H247" i="2"/>
  <c r="I247" i="2"/>
  <c r="J247" i="2"/>
  <c r="K247" i="2"/>
  <c r="L247" i="2"/>
  <c r="H248" i="2"/>
  <c r="I248" i="2"/>
  <c r="J248" i="2"/>
  <c r="K248" i="2"/>
  <c r="L248" i="2"/>
  <c r="H249" i="2"/>
  <c r="I249" i="2"/>
  <c r="J249" i="2"/>
  <c r="K249" i="2"/>
  <c r="L249" i="2"/>
  <c r="H250" i="2"/>
  <c r="I250" i="2"/>
  <c r="J250" i="2"/>
  <c r="K250" i="2"/>
  <c r="L250" i="2"/>
  <c r="H251" i="2"/>
  <c r="I251" i="2"/>
  <c r="J251" i="2"/>
  <c r="K251" i="2"/>
  <c r="L251" i="2"/>
  <c r="H252" i="2"/>
  <c r="I252" i="2"/>
  <c r="J252" i="2"/>
  <c r="K252" i="2"/>
  <c r="L252" i="2"/>
  <c r="H253" i="2"/>
  <c r="I253" i="2"/>
  <c r="J253" i="2"/>
  <c r="K253" i="2"/>
  <c r="L253" i="2"/>
  <c r="H254" i="2"/>
  <c r="I254" i="2"/>
  <c r="J254" i="2"/>
  <c r="K254" i="2"/>
  <c r="L254" i="2"/>
  <c r="H255" i="2"/>
  <c r="I255" i="2"/>
  <c r="J255" i="2"/>
  <c r="K255" i="2"/>
  <c r="L255" i="2"/>
  <c r="H256" i="2"/>
  <c r="I256" i="2"/>
  <c r="J256" i="2"/>
  <c r="K256" i="2"/>
  <c r="L256" i="2"/>
  <c r="H257" i="2"/>
  <c r="I257" i="2"/>
  <c r="J257" i="2"/>
  <c r="K257" i="2"/>
  <c r="L257" i="2"/>
  <c r="H258" i="2"/>
  <c r="I258" i="2"/>
  <c r="J258" i="2"/>
  <c r="K258" i="2"/>
  <c r="L258" i="2"/>
  <c r="H259" i="2"/>
  <c r="I259" i="2"/>
  <c r="J259" i="2"/>
  <c r="K259" i="2"/>
  <c r="L259" i="2"/>
  <c r="H260" i="2"/>
  <c r="I260" i="2"/>
  <c r="J260" i="2"/>
  <c r="K260" i="2"/>
  <c r="L260" i="2"/>
  <c r="H261" i="2"/>
  <c r="I261" i="2"/>
  <c r="J261" i="2"/>
  <c r="K261" i="2"/>
  <c r="L261" i="2"/>
  <c r="H262" i="2"/>
  <c r="I262" i="2"/>
  <c r="J262" i="2"/>
  <c r="K262" i="2"/>
  <c r="L262" i="2"/>
  <c r="H263" i="2"/>
  <c r="I263" i="2"/>
  <c r="J263" i="2"/>
  <c r="K263" i="2"/>
  <c r="L263" i="2"/>
  <c r="H264" i="2"/>
  <c r="I264" i="2"/>
  <c r="J264" i="2"/>
  <c r="K264" i="2"/>
  <c r="L264" i="2"/>
  <c r="H265" i="2"/>
  <c r="I265" i="2"/>
  <c r="J265" i="2"/>
  <c r="K265" i="2"/>
  <c r="L265" i="2"/>
  <c r="H266" i="2"/>
  <c r="I266" i="2"/>
  <c r="J266" i="2"/>
  <c r="K266" i="2"/>
  <c r="L266" i="2"/>
  <c r="H267" i="2"/>
  <c r="I267" i="2"/>
  <c r="J267" i="2"/>
  <c r="K267" i="2"/>
  <c r="L267" i="2"/>
  <c r="H268" i="2"/>
  <c r="I268" i="2"/>
  <c r="J268" i="2"/>
  <c r="K268" i="2"/>
  <c r="L268" i="2"/>
  <c r="H269" i="2"/>
  <c r="I269" i="2"/>
  <c r="J269" i="2"/>
  <c r="K269" i="2"/>
  <c r="L269" i="2"/>
  <c r="H270" i="2"/>
  <c r="I270" i="2"/>
  <c r="J270" i="2"/>
  <c r="K270" i="2"/>
  <c r="L270" i="2"/>
  <c r="H271" i="2"/>
  <c r="I271" i="2"/>
  <c r="J271" i="2"/>
  <c r="K271" i="2"/>
  <c r="L271" i="2"/>
  <c r="H272" i="2"/>
  <c r="I272" i="2"/>
  <c r="J272" i="2"/>
  <c r="K272" i="2"/>
  <c r="L272" i="2"/>
  <c r="H273" i="2"/>
  <c r="I273" i="2"/>
  <c r="J273" i="2"/>
  <c r="K273" i="2"/>
  <c r="L273" i="2"/>
  <c r="H274" i="2"/>
  <c r="I274" i="2"/>
  <c r="J274" i="2"/>
  <c r="K274" i="2"/>
  <c r="L274" i="2"/>
  <c r="H275" i="2"/>
  <c r="I275" i="2"/>
  <c r="J275" i="2"/>
  <c r="K275" i="2"/>
  <c r="L275" i="2"/>
  <c r="H276" i="2"/>
  <c r="I276" i="2"/>
  <c r="J276" i="2"/>
  <c r="K276" i="2"/>
  <c r="L276" i="2"/>
  <c r="H277" i="2"/>
  <c r="I277" i="2"/>
  <c r="J277" i="2"/>
  <c r="K277" i="2"/>
  <c r="L277" i="2"/>
  <c r="H278" i="2"/>
  <c r="I278" i="2"/>
  <c r="J278" i="2"/>
  <c r="K278" i="2"/>
  <c r="L278" i="2"/>
  <c r="H279" i="2"/>
  <c r="I279" i="2"/>
  <c r="J279" i="2"/>
  <c r="K279" i="2"/>
  <c r="L279" i="2"/>
  <c r="H280" i="2"/>
  <c r="I280" i="2"/>
  <c r="J280" i="2"/>
  <c r="K280" i="2"/>
  <c r="L280" i="2"/>
  <c r="H281" i="2"/>
  <c r="I281" i="2"/>
  <c r="J281" i="2"/>
  <c r="K281" i="2"/>
  <c r="L281" i="2"/>
  <c r="H282" i="2"/>
  <c r="I282" i="2"/>
  <c r="J282" i="2"/>
  <c r="K282" i="2"/>
  <c r="L282" i="2"/>
  <c r="H283" i="2"/>
  <c r="I283" i="2"/>
  <c r="J283" i="2"/>
  <c r="K283" i="2"/>
  <c r="L283" i="2"/>
  <c r="H284" i="2"/>
  <c r="I284" i="2"/>
  <c r="J284" i="2"/>
  <c r="K284" i="2"/>
  <c r="L284" i="2"/>
  <c r="H285" i="2"/>
  <c r="I285" i="2"/>
  <c r="J285" i="2"/>
  <c r="K285" i="2"/>
  <c r="L285" i="2"/>
  <c r="H286" i="2"/>
  <c r="I286" i="2"/>
  <c r="J286" i="2"/>
  <c r="K286" i="2"/>
  <c r="L286" i="2"/>
  <c r="H287" i="2"/>
  <c r="I287" i="2"/>
  <c r="J287" i="2"/>
  <c r="K287" i="2"/>
  <c r="L287" i="2"/>
  <c r="H288" i="2"/>
  <c r="I288" i="2"/>
  <c r="J288" i="2"/>
  <c r="K288" i="2"/>
  <c r="L288" i="2"/>
  <c r="H289" i="2"/>
  <c r="I289" i="2"/>
  <c r="J289" i="2"/>
  <c r="K289" i="2"/>
  <c r="L289" i="2"/>
  <c r="H290" i="2"/>
  <c r="I290" i="2"/>
  <c r="J290" i="2"/>
  <c r="K290" i="2"/>
  <c r="L290" i="2"/>
  <c r="H291" i="2"/>
  <c r="I291" i="2"/>
  <c r="J291" i="2"/>
  <c r="K291" i="2"/>
  <c r="L291" i="2"/>
  <c r="H292" i="2"/>
  <c r="I292" i="2"/>
  <c r="J292" i="2"/>
  <c r="K292" i="2"/>
  <c r="L292" i="2"/>
  <c r="H293" i="2"/>
  <c r="I293" i="2"/>
  <c r="J293" i="2"/>
  <c r="K293" i="2"/>
  <c r="L293" i="2"/>
  <c r="H294" i="2"/>
  <c r="I294" i="2"/>
  <c r="J294" i="2"/>
  <c r="K294" i="2"/>
  <c r="L294" i="2"/>
  <c r="H295" i="2"/>
  <c r="I295" i="2"/>
  <c r="J295" i="2"/>
  <c r="K295" i="2"/>
  <c r="L295" i="2"/>
  <c r="H296" i="2"/>
  <c r="I296" i="2"/>
  <c r="J296" i="2"/>
  <c r="K296" i="2"/>
  <c r="L296" i="2"/>
  <c r="H297" i="2"/>
  <c r="I297" i="2"/>
  <c r="J297" i="2"/>
  <c r="K297" i="2"/>
  <c r="L297" i="2"/>
  <c r="H298" i="2"/>
  <c r="I298" i="2"/>
  <c r="J298" i="2"/>
  <c r="K298" i="2"/>
  <c r="L298" i="2"/>
  <c r="H299" i="2"/>
  <c r="I299" i="2"/>
  <c r="J299" i="2"/>
  <c r="K299" i="2"/>
  <c r="L299" i="2"/>
  <c r="H300" i="2"/>
  <c r="I300" i="2"/>
  <c r="J300" i="2"/>
  <c r="K300" i="2"/>
  <c r="L300" i="2"/>
  <c r="H301" i="2"/>
  <c r="I301" i="2"/>
  <c r="J301" i="2"/>
  <c r="K301" i="2"/>
  <c r="L301" i="2"/>
  <c r="H302" i="2"/>
  <c r="I302" i="2"/>
  <c r="J302" i="2"/>
  <c r="K302" i="2"/>
  <c r="L302" i="2"/>
  <c r="H303" i="2"/>
  <c r="I303" i="2"/>
  <c r="J303" i="2"/>
  <c r="K303" i="2"/>
  <c r="L303" i="2"/>
  <c r="H304" i="2"/>
  <c r="I304" i="2"/>
  <c r="J304" i="2"/>
  <c r="K304" i="2"/>
  <c r="L304" i="2"/>
  <c r="H305" i="2"/>
  <c r="I305" i="2"/>
  <c r="J305" i="2"/>
  <c r="K305" i="2"/>
  <c r="L305" i="2"/>
  <c r="H306" i="2"/>
  <c r="I306" i="2"/>
  <c r="J306" i="2"/>
  <c r="K306" i="2"/>
  <c r="L306" i="2"/>
  <c r="H307" i="2"/>
  <c r="I307" i="2"/>
  <c r="J307" i="2"/>
  <c r="K307" i="2"/>
  <c r="L307" i="2"/>
  <c r="H308" i="2"/>
  <c r="I308" i="2"/>
  <c r="J308" i="2"/>
  <c r="K308" i="2"/>
  <c r="L308" i="2"/>
  <c r="H309" i="2"/>
  <c r="I309" i="2"/>
  <c r="J309" i="2"/>
  <c r="K309" i="2"/>
  <c r="L309" i="2"/>
  <c r="H310" i="2"/>
  <c r="I310" i="2"/>
  <c r="J310" i="2"/>
  <c r="K310" i="2"/>
  <c r="L310" i="2"/>
  <c r="H311" i="2"/>
  <c r="I311" i="2"/>
  <c r="J311" i="2"/>
  <c r="K311" i="2"/>
  <c r="L311" i="2"/>
  <c r="H312" i="2"/>
  <c r="I312" i="2"/>
  <c r="J312" i="2"/>
  <c r="K312" i="2"/>
  <c r="L312" i="2"/>
  <c r="H313" i="2"/>
  <c r="I313" i="2"/>
  <c r="J313" i="2"/>
  <c r="K313" i="2"/>
  <c r="L313" i="2"/>
  <c r="H314" i="2"/>
  <c r="I314" i="2"/>
  <c r="J314" i="2"/>
  <c r="K314" i="2"/>
  <c r="L314" i="2"/>
  <c r="H315" i="2"/>
  <c r="I315" i="2"/>
  <c r="J315" i="2"/>
  <c r="K315" i="2"/>
  <c r="L315" i="2"/>
  <c r="H316" i="2"/>
  <c r="I316" i="2"/>
  <c r="J316" i="2"/>
  <c r="K316" i="2"/>
  <c r="L316" i="2"/>
  <c r="H317" i="2"/>
  <c r="I317" i="2"/>
  <c r="J317" i="2"/>
  <c r="K317" i="2"/>
  <c r="L317" i="2"/>
  <c r="H318" i="2"/>
  <c r="I318" i="2"/>
  <c r="J318" i="2"/>
  <c r="K318" i="2"/>
  <c r="L318" i="2"/>
  <c r="H319" i="2"/>
  <c r="I319" i="2"/>
  <c r="J319" i="2"/>
  <c r="K319" i="2"/>
  <c r="L319" i="2"/>
  <c r="H320" i="2"/>
  <c r="I320" i="2"/>
  <c r="J320" i="2"/>
  <c r="K320" i="2"/>
  <c r="L320" i="2"/>
  <c r="H321" i="2"/>
  <c r="I321" i="2"/>
  <c r="J321" i="2"/>
  <c r="K321" i="2"/>
  <c r="L321" i="2"/>
  <c r="H322" i="2"/>
  <c r="I322" i="2"/>
  <c r="J322" i="2"/>
  <c r="K322" i="2"/>
  <c r="L322" i="2"/>
  <c r="H323" i="2"/>
  <c r="I323" i="2"/>
  <c r="J323" i="2"/>
  <c r="K323" i="2"/>
  <c r="L323" i="2"/>
  <c r="H324" i="2"/>
  <c r="I324" i="2"/>
  <c r="J324" i="2"/>
  <c r="K324" i="2"/>
  <c r="L324" i="2"/>
  <c r="H325" i="2"/>
  <c r="I325" i="2"/>
  <c r="J325" i="2"/>
  <c r="K325" i="2"/>
  <c r="L325" i="2"/>
  <c r="H326" i="2"/>
  <c r="I326" i="2"/>
  <c r="J326" i="2"/>
  <c r="K326" i="2"/>
  <c r="L326" i="2"/>
  <c r="H327" i="2"/>
  <c r="I327" i="2"/>
  <c r="J327" i="2"/>
  <c r="K327" i="2"/>
  <c r="L327" i="2"/>
  <c r="H328" i="2"/>
  <c r="I328" i="2"/>
  <c r="J328" i="2"/>
  <c r="K328" i="2"/>
  <c r="L328" i="2"/>
  <c r="H329" i="2"/>
  <c r="I329" i="2"/>
  <c r="J329" i="2"/>
  <c r="K329" i="2"/>
  <c r="L329" i="2"/>
  <c r="H330" i="2"/>
  <c r="I330" i="2"/>
  <c r="J330" i="2"/>
  <c r="K330" i="2"/>
  <c r="L330" i="2"/>
  <c r="H331" i="2"/>
  <c r="I331" i="2"/>
  <c r="J331" i="2"/>
  <c r="K331" i="2"/>
  <c r="L331" i="2"/>
  <c r="H332" i="2"/>
  <c r="I332" i="2"/>
  <c r="J332" i="2"/>
  <c r="K332" i="2"/>
  <c r="L332" i="2"/>
  <c r="H333" i="2"/>
  <c r="I333" i="2"/>
  <c r="J333" i="2"/>
  <c r="K333" i="2"/>
  <c r="L333" i="2"/>
  <c r="H334" i="2"/>
  <c r="I334" i="2"/>
  <c r="J334" i="2"/>
  <c r="K334" i="2"/>
  <c r="L334" i="2"/>
  <c r="H335" i="2"/>
  <c r="I335" i="2"/>
  <c r="J335" i="2"/>
  <c r="K335" i="2"/>
  <c r="L335" i="2"/>
  <c r="H336" i="2"/>
  <c r="I336" i="2"/>
  <c r="J336" i="2"/>
  <c r="K336" i="2"/>
  <c r="L336" i="2"/>
  <c r="H337" i="2"/>
  <c r="I337" i="2"/>
  <c r="J337" i="2"/>
  <c r="K337" i="2"/>
  <c r="L337" i="2"/>
  <c r="H338" i="2"/>
  <c r="I338" i="2"/>
  <c r="J338" i="2"/>
  <c r="K338" i="2"/>
  <c r="L338" i="2"/>
  <c r="H339" i="2"/>
  <c r="I339" i="2"/>
  <c r="J339" i="2"/>
  <c r="K339" i="2"/>
  <c r="L339" i="2"/>
  <c r="H340" i="2"/>
  <c r="I340" i="2"/>
  <c r="J340" i="2"/>
  <c r="K340" i="2"/>
  <c r="L340" i="2"/>
  <c r="H341" i="2"/>
  <c r="I341" i="2"/>
  <c r="J341" i="2"/>
  <c r="K341" i="2"/>
  <c r="L341" i="2"/>
  <c r="H342" i="2"/>
  <c r="I342" i="2"/>
  <c r="J342" i="2"/>
  <c r="K342" i="2"/>
  <c r="L342" i="2"/>
  <c r="H343" i="2"/>
  <c r="I343" i="2"/>
  <c r="J343" i="2"/>
  <c r="K343" i="2"/>
  <c r="L343" i="2"/>
  <c r="H344" i="2"/>
  <c r="I344" i="2"/>
  <c r="J344" i="2"/>
  <c r="K344" i="2"/>
  <c r="L344" i="2"/>
  <c r="H345" i="2"/>
  <c r="I345" i="2"/>
  <c r="J345" i="2"/>
  <c r="K345" i="2"/>
  <c r="L345" i="2"/>
  <c r="H346" i="2"/>
  <c r="I346" i="2"/>
  <c r="J346" i="2"/>
  <c r="K346" i="2"/>
  <c r="L346" i="2"/>
  <c r="H347" i="2"/>
  <c r="I347" i="2"/>
  <c r="J347" i="2"/>
  <c r="K347" i="2"/>
  <c r="L347" i="2"/>
  <c r="H348" i="2"/>
  <c r="I348" i="2"/>
  <c r="J348" i="2"/>
  <c r="K348" i="2"/>
  <c r="L348" i="2"/>
  <c r="H349" i="2"/>
  <c r="I349" i="2"/>
  <c r="J349" i="2"/>
  <c r="K349" i="2"/>
  <c r="L349" i="2"/>
  <c r="H350" i="2"/>
  <c r="I350" i="2"/>
  <c r="J350" i="2"/>
  <c r="K350" i="2"/>
  <c r="L350" i="2"/>
  <c r="H351" i="2"/>
  <c r="I351" i="2"/>
  <c r="J351" i="2"/>
  <c r="K351" i="2"/>
  <c r="L351" i="2"/>
  <c r="H352" i="2"/>
  <c r="I352" i="2"/>
  <c r="J352" i="2"/>
  <c r="K352" i="2"/>
  <c r="L352" i="2"/>
  <c r="H353" i="2"/>
  <c r="I353" i="2"/>
  <c r="J353" i="2"/>
  <c r="K353" i="2"/>
  <c r="L353" i="2"/>
  <c r="H354" i="2"/>
  <c r="I354" i="2"/>
  <c r="J354" i="2"/>
  <c r="K354" i="2"/>
  <c r="L354" i="2"/>
  <c r="H355" i="2"/>
  <c r="I355" i="2"/>
  <c r="J355" i="2"/>
  <c r="K355" i="2"/>
  <c r="L355" i="2"/>
  <c r="H356" i="2"/>
  <c r="I356" i="2"/>
  <c r="J356" i="2"/>
  <c r="K356" i="2"/>
  <c r="L356" i="2"/>
  <c r="H357" i="2"/>
  <c r="I357" i="2"/>
  <c r="J357" i="2"/>
  <c r="K357" i="2"/>
  <c r="L357" i="2"/>
  <c r="H358" i="2"/>
  <c r="I358" i="2"/>
  <c r="J358" i="2"/>
  <c r="K358" i="2"/>
  <c r="L358" i="2"/>
  <c r="H359" i="2"/>
  <c r="I359" i="2"/>
  <c r="J359" i="2"/>
  <c r="K359" i="2"/>
  <c r="L359" i="2"/>
  <c r="H360" i="2"/>
  <c r="I360" i="2"/>
  <c r="J360" i="2"/>
  <c r="K360" i="2"/>
  <c r="L360" i="2"/>
  <c r="H361" i="2"/>
  <c r="I361" i="2"/>
  <c r="J361" i="2"/>
  <c r="K361" i="2"/>
  <c r="L361" i="2"/>
  <c r="H362" i="2"/>
  <c r="I362" i="2"/>
  <c r="J362" i="2"/>
  <c r="K362" i="2"/>
  <c r="L362" i="2"/>
  <c r="H363" i="2"/>
  <c r="I363" i="2"/>
  <c r="J363" i="2"/>
  <c r="K363" i="2"/>
  <c r="L363" i="2"/>
  <c r="H364" i="2"/>
  <c r="I364" i="2"/>
  <c r="J364" i="2"/>
  <c r="K364" i="2"/>
  <c r="L364" i="2"/>
  <c r="H365" i="2"/>
  <c r="I365" i="2"/>
  <c r="J365" i="2"/>
  <c r="K365" i="2"/>
  <c r="L365" i="2"/>
  <c r="H366" i="2"/>
  <c r="I366" i="2"/>
  <c r="J366" i="2"/>
  <c r="K366" i="2"/>
  <c r="L366" i="2"/>
  <c r="H367" i="2"/>
  <c r="I367" i="2"/>
  <c r="J367" i="2"/>
  <c r="K367" i="2"/>
  <c r="L367" i="2"/>
  <c r="H368" i="2"/>
  <c r="I368" i="2"/>
  <c r="J368" i="2"/>
  <c r="K368" i="2"/>
  <c r="L368" i="2"/>
  <c r="I10" i="2"/>
  <c r="J10" i="2"/>
  <c r="K10" i="2"/>
  <c r="L10" i="2"/>
  <c r="H10" i="2"/>
  <c r="J10" i="1"/>
  <c r="J11" i="1"/>
  <c r="Q11" i="1" s="1"/>
  <c r="L11" i="3" s="1"/>
  <c r="I4" i="1"/>
  <c r="K4" i="1" s="1"/>
  <c r="R4" i="1" s="1"/>
  <c r="M4" i="3" s="1"/>
  <c r="I5" i="1"/>
  <c r="K5" i="1" s="1"/>
  <c r="R5" i="1" s="1"/>
  <c r="M5" i="3" s="1"/>
  <c r="I6" i="1"/>
  <c r="I7" i="1"/>
  <c r="K7" i="1" s="1"/>
  <c r="R7" i="1" s="1"/>
  <c r="M7" i="3" s="1"/>
  <c r="I8" i="1"/>
  <c r="P8" i="1" s="1"/>
  <c r="K8" i="3" s="1"/>
  <c r="I9" i="1"/>
  <c r="K9" i="1" s="1"/>
  <c r="R9" i="1" s="1"/>
  <c r="M9" i="3" s="1"/>
  <c r="I10" i="1"/>
  <c r="P10" i="1" s="1"/>
  <c r="K10" i="3" s="1"/>
  <c r="I11" i="1"/>
  <c r="P11" i="1" s="1"/>
  <c r="K11" i="3" s="1"/>
  <c r="I12" i="1"/>
  <c r="P12" i="1" s="1"/>
  <c r="K12" i="3" s="1"/>
  <c r="I13" i="1"/>
  <c r="P13" i="1" s="1"/>
  <c r="K13" i="3" s="1"/>
  <c r="I14" i="1"/>
  <c r="P14" i="1" s="1"/>
  <c r="K14" i="3" s="1"/>
  <c r="I15" i="1"/>
  <c r="P15" i="1" s="1"/>
  <c r="K15" i="3" s="1"/>
  <c r="I16" i="1"/>
  <c r="P16" i="1" s="1"/>
  <c r="K16" i="3" s="1"/>
  <c r="I17" i="1"/>
  <c r="P17" i="1" s="1"/>
  <c r="K17" i="3" s="1"/>
  <c r="I18" i="1"/>
  <c r="P18" i="1" s="1"/>
  <c r="K18" i="3" s="1"/>
  <c r="I19" i="1"/>
  <c r="P19" i="1" s="1"/>
  <c r="K19" i="3" s="1"/>
  <c r="I20" i="1"/>
  <c r="I21" i="1"/>
  <c r="I22" i="1"/>
  <c r="P22" i="1" s="1"/>
  <c r="K22" i="3" s="1"/>
  <c r="I23" i="1"/>
  <c r="P23" i="1" s="1"/>
  <c r="K23" i="3" s="1"/>
  <c r="I24" i="1"/>
  <c r="P24" i="1" s="1"/>
  <c r="K24" i="3" s="1"/>
  <c r="I25" i="1"/>
  <c r="P25" i="1" s="1"/>
  <c r="K25" i="3" s="1"/>
  <c r="I26" i="1"/>
  <c r="P26" i="1" s="1"/>
  <c r="K26" i="3" s="1"/>
  <c r="I27" i="1"/>
  <c r="P27" i="1" s="1"/>
  <c r="K27" i="3" s="1"/>
  <c r="I28" i="1"/>
  <c r="P28" i="1" s="1"/>
  <c r="K28" i="3" s="1"/>
  <c r="I29" i="1"/>
  <c r="P29" i="1" s="1"/>
  <c r="K29" i="3" s="1"/>
  <c r="I30" i="1"/>
  <c r="P30" i="1" s="1"/>
  <c r="K30" i="3" s="1"/>
  <c r="I31" i="1"/>
  <c r="P31" i="1" s="1"/>
  <c r="K31" i="3" s="1"/>
  <c r="I32" i="1"/>
  <c r="I33" i="1"/>
  <c r="P33" i="1" s="1"/>
  <c r="K33" i="3" s="1"/>
  <c r="I34" i="1"/>
  <c r="P34" i="1" s="1"/>
  <c r="K34" i="3" s="1"/>
  <c r="I35" i="1"/>
  <c r="P35" i="1" s="1"/>
  <c r="K35" i="3" s="1"/>
  <c r="I36" i="1"/>
  <c r="P36" i="1" s="1"/>
  <c r="K36" i="3" s="1"/>
  <c r="I37" i="1"/>
  <c r="P37" i="1" s="1"/>
  <c r="K37" i="3" s="1"/>
  <c r="I38" i="1"/>
  <c r="P38" i="1" s="1"/>
  <c r="K38" i="3" s="1"/>
  <c r="I39" i="1"/>
  <c r="P39" i="1" s="1"/>
  <c r="K39" i="3" s="1"/>
  <c r="I40" i="1"/>
  <c r="P40" i="1" s="1"/>
  <c r="K40" i="3" s="1"/>
  <c r="I41" i="1"/>
  <c r="P41" i="1" s="1"/>
  <c r="K41" i="3" s="1"/>
  <c r="I42" i="1"/>
  <c r="P42" i="1" s="1"/>
  <c r="K42" i="3" s="1"/>
  <c r="I43" i="1"/>
  <c r="P43" i="1" s="1"/>
  <c r="K43" i="3" s="1"/>
  <c r="I44" i="1"/>
  <c r="P44" i="1" s="1"/>
  <c r="K44" i="3" s="1"/>
  <c r="I45" i="1"/>
  <c r="P45" i="1" s="1"/>
  <c r="K45" i="3" s="1"/>
  <c r="I46" i="1"/>
  <c r="P46" i="1" s="1"/>
  <c r="K46" i="3" s="1"/>
  <c r="I47" i="1"/>
  <c r="P47" i="1" s="1"/>
  <c r="K47" i="3" s="1"/>
  <c r="I48" i="1"/>
  <c r="P48" i="1" s="1"/>
  <c r="K48" i="3" s="1"/>
  <c r="I49" i="1"/>
  <c r="P49" i="1" s="1"/>
  <c r="K49" i="3" s="1"/>
  <c r="I50" i="1"/>
  <c r="P50" i="1" s="1"/>
  <c r="K50" i="3" s="1"/>
  <c r="I51" i="1"/>
  <c r="P51" i="1" s="1"/>
  <c r="K51" i="3" s="1"/>
  <c r="I52" i="1"/>
  <c r="I53" i="1"/>
  <c r="P53" i="1" s="1"/>
  <c r="K53" i="3" s="1"/>
  <c r="I54" i="1"/>
  <c r="P54" i="1" s="1"/>
  <c r="K54" i="3" s="1"/>
  <c r="I55" i="1"/>
  <c r="P55" i="1" s="1"/>
  <c r="K55" i="3" s="1"/>
  <c r="I56" i="1"/>
  <c r="P56" i="1" s="1"/>
  <c r="K56" i="3" s="1"/>
  <c r="I57" i="1"/>
  <c r="P57" i="1" s="1"/>
  <c r="K57" i="3" s="1"/>
  <c r="I58" i="1"/>
  <c r="P58" i="1" s="1"/>
  <c r="K58" i="3" s="1"/>
  <c r="I59" i="1"/>
  <c r="P59" i="1" s="1"/>
  <c r="K59" i="3" s="1"/>
  <c r="I60" i="1"/>
  <c r="P60" i="1" s="1"/>
  <c r="K60" i="3" s="1"/>
  <c r="I61" i="1"/>
  <c r="I62" i="1"/>
  <c r="P62" i="1" s="1"/>
  <c r="K62" i="3" s="1"/>
  <c r="I63" i="1"/>
  <c r="P63" i="1" s="1"/>
  <c r="K63" i="3" s="1"/>
  <c r="I64" i="1"/>
  <c r="P64" i="1" s="1"/>
  <c r="K64" i="3" s="1"/>
  <c r="I65" i="1"/>
  <c r="P65" i="1" s="1"/>
  <c r="K65" i="3" s="1"/>
  <c r="I66" i="1"/>
  <c r="P66" i="1" s="1"/>
  <c r="K66" i="3" s="1"/>
  <c r="I67" i="1"/>
  <c r="P67" i="1" s="1"/>
  <c r="K67" i="3" s="1"/>
  <c r="I68" i="1"/>
  <c r="P68" i="1" s="1"/>
  <c r="K68" i="3" s="1"/>
  <c r="I69" i="1"/>
  <c r="P69" i="1" s="1"/>
  <c r="K69" i="3" s="1"/>
  <c r="I70" i="1"/>
  <c r="P70" i="1" s="1"/>
  <c r="K70" i="3" s="1"/>
  <c r="I71" i="1"/>
  <c r="P71" i="1" s="1"/>
  <c r="K71" i="3" s="1"/>
  <c r="I72" i="1"/>
  <c r="I73" i="1"/>
  <c r="P73" i="1" s="1"/>
  <c r="K73" i="3" s="1"/>
  <c r="I74" i="1"/>
  <c r="P74" i="1" s="1"/>
  <c r="K74" i="3" s="1"/>
  <c r="I75" i="1"/>
  <c r="P75" i="1" s="1"/>
  <c r="K75" i="3" s="1"/>
  <c r="I76" i="1"/>
  <c r="P76" i="1" s="1"/>
  <c r="K76" i="3" s="1"/>
  <c r="I77" i="1"/>
  <c r="P77" i="1" s="1"/>
  <c r="K77" i="3" s="1"/>
  <c r="I78" i="1"/>
  <c r="P78" i="1" s="1"/>
  <c r="K78" i="3" s="1"/>
  <c r="I79" i="1"/>
  <c r="P79" i="1" s="1"/>
  <c r="K79" i="3" s="1"/>
  <c r="I80" i="1"/>
  <c r="P80" i="1" s="1"/>
  <c r="K80" i="3" s="1"/>
  <c r="I81" i="1"/>
  <c r="P81" i="1" s="1"/>
  <c r="K81" i="3" s="1"/>
  <c r="I82" i="1"/>
  <c r="P82" i="1" s="1"/>
  <c r="K82" i="3" s="1"/>
  <c r="I83" i="1"/>
  <c r="P83" i="1" s="1"/>
  <c r="K83" i="3" s="1"/>
  <c r="I84" i="1"/>
  <c r="P84" i="1" s="1"/>
  <c r="K84" i="3" s="1"/>
  <c r="I85" i="1"/>
  <c r="P85" i="1" s="1"/>
  <c r="K85" i="3" s="1"/>
  <c r="I86" i="1"/>
  <c r="P86" i="1" s="1"/>
  <c r="K86" i="3" s="1"/>
  <c r="I87" i="1"/>
  <c r="P87" i="1" s="1"/>
  <c r="K87" i="3" s="1"/>
  <c r="I88" i="1"/>
  <c r="P88" i="1" s="1"/>
  <c r="K88" i="3" s="1"/>
  <c r="I89" i="1"/>
  <c r="P89" i="1" s="1"/>
  <c r="K89" i="3" s="1"/>
  <c r="I90" i="1"/>
  <c r="P90" i="1" s="1"/>
  <c r="K90" i="3" s="1"/>
  <c r="I91" i="1"/>
  <c r="P91" i="1" s="1"/>
  <c r="K91" i="3" s="1"/>
  <c r="I92" i="1"/>
  <c r="P92" i="1" s="1"/>
  <c r="K92" i="3" s="1"/>
  <c r="I93" i="1"/>
  <c r="P93" i="1" s="1"/>
  <c r="K93" i="3" s="1"/>
  <c r="I94" i="1"/>
  <c r="P94" i="1" s="1"/>
  <c r="K94" i="3" s="1"/>
  <c r="I95" i="1"/>
  <c r="P95" i="1" s="1"/>
  <c r="K95" i="3" s="1"/>
  <c r="I96" i="1"/>
  <c r="I97" i="1"/>
  <c r="I98" i="1"/>
  <c r="P98" i="1" s="1"/>
  <c r="K98" i="3" s="1"/>
  <c r="I99" i="1"/>
  <c r="P99" i="1" s="1"/>
  <c r="K99" i="3" s="1"/>
  <c r="I100" i="1"/>
  <c r="P100" i="1" s="1"/>
  <c r="K100" i="3" s="1"/>
  <c r="I101" i="1"/>
  <c r="P101" i="1" s="1"/>
  <c r="K101" i="3" s="1"/>
  <c r="I102" i="1"/>
  <c r="P102" i="1" s="1"/>
  <c r="K102" i="3" s="1"/>
  <c r="I103" i="1"/>
  <c r="P103" i="1" s="1"/>
  <c r="K103" i="3" s="1"/>
  <c r="I104" i="1"/>
  <c r="P104" i="1" s="1"/>
  <c r="K104" i="3" s="1"/>
  <c r="I105" i="1"/>
  <c r="P105" i="1" s="1"/>
  <c r="K105" i="3" s="1"/>
  <c r="I106" i="1"/>
  <c r="P106" i="1" s="1"/>
  <c r="K106" i="3" s="1"/>
  <c r="I107" i="1"/>
  <c r="P107" i="1" s="1"/>
  <c r="K107" i="3" s="1"/>
  <c r="I108" i="1"/>
  <c r="P108" i="1" s="1"/>
  <c r="K108" i="3" s="1"/>
  <c r="I109" i="1"/>
  <c r="P109" i="1" s="1"/>
  <c r="K109" i="3" s="1"/>
  <c r="I110" i="1"/>
  <c r="P110" i="1" s="1"/>
  <c r="K110" i="3" s="1"/>
  <c r="I111" i="1"/>
  <c r="P111" i="1" s="1"/>
  <c r="K111" i="3" s="1"/>
  <c r="I112" i="1"/>
  <c r="I113" i="1"/>
  <c r="P113" i="1" s="1"/>
  <c r="K113" i="3" s="1"/>
  <c r="I114" i="1"/>
  <c r="P114" i="1" s="1"/>
  <c r="K114" i="3" s="1"/>
  <c r="I115" i="1"/>
  <c r="P115" i="1" s="1"/>
  <c r="K115" i="3" s="1"/>
  <c r="I116" i="1"/>
  <c r="P116" i="1" s="1"/>
  <c r="K116" i="3" s="1"/>
  <c r="I117" i="1"/>
  <c r="P117" i="1" s="1"/>
  <c r="K117" i="3" s="1"/>
  <c r="I118" i="1"/>
  <c r="P118" i="1" s="1"/>
  <c r="K118" i="3" s="1"/>
  <c r="I119" i="1"/>
  <c r="P119" i="1" s="1"/>
  <c r="K119" i="3" s="1"/>
  <c r="I120" i="1"/>
  <c r="P120" i="1" s="1"/>
  <c r="K120" i="3" s="1"/>
  <c r="I121" i="1"/>
  <c r="P121" i="1" s="1"/>
  <c r="K121" i="3" s="1"/>
  <c r="I122" i="1"/>
  <c r="P122" i="1" s="1"/>
  <c r="K122" i="3" s="1"/>
  <c r="I123" i="1"/>
  <c r="P123" i="1" s="1"/>
  <c r="K123" i="3" s="1"/>
  <c r="I124" i="1"/>
  <c r="P124" i="1" s="1"/>
  <c r="K124" i="3" s="1"/>
  <c r="I125" i="1"/>
  <c r="P125" i="1" s="1"/>
  <c r="K125" i="3" s="1"/>
  <c r="I126" i="1"/>
  <c r="P126" i="1" s="1"/>
  <c r="K126" i="3" s="1"/>
  <c r="I127" i="1"/>
  <c r="P127" i="1" s="1"/>
  <c r="K127" i="3" s="1"/>
  <c r="I128" i="1"/>
  <c r="P128" i="1" s="1"/>
  <c r="K128" i="3" s="1"/>
  <c r="I129" i="1"/>
  <c r="P129" i="1" s="1"/>
  <c r="K129" i="3" s="1"/>
  <c r="I130" i="1"/>
  <c r="P130" i="1" s="1"/>
  <c r="K130" i="3" s="1"/>
  <c r="I131" i="1"/>
  <c r="P131" i="1" s="1"/>
  <c r="K131" i="3" s="1"/>
  <c r="I132" i="1"/>
  <c r="P132" i="1" s="1"/>
  <c r="K132" i="3" s="1"/>
  <c r="I133" i="1"/>
  <c r="P133" i="1" s="1"/>
  <c r="K133" i="3" s="1"/>
  <c r="I134" i="1"/>
  <c r="P134" i="1" s="1"/>
  <c r="K134" i="3" s="1"/>
  <c r="I135" i="1"/>
  <c r="P135" i="1" s="1"/>
  <c r="K135" i="3" s="1"/>
  <c r="I136" i="1"/>
  <c r="P136" i="1" s="1"/>
  <c r="K136" i="3" s="1"/>
  <c r="I137" i="1"/>
  <c r="P137" i="1" s="1"/>
  <c r="K137" i="3" s="1"/>
  <c r="I138" i="1"/>
  <c r="P138" i="1" s="1"/>
  <c r="K138" i="3" s="1"/>
  <c r="I139" i="1"/>
  <c r="P139" i="1" s="1"/>
  <c r="K139" i="3" s="1"/>
  <c r="I140" i="1"/>
  <c r="P140" i="1" s="1"/>
  <c r="K140" i="3" s="1"/>
  <c r="I141" i="1"/>
  <c r="P141" i="1" s="1"/>
  <c r="K141" i="3" s="1"/>
  <c r="I142" i="1"/>
  <c r="P142" i="1" s="1"/>
  <c r="K142" i="3" s="1"/>
  <c r="I143" i="1"/>
  <c r="P143" i="1" s="1"/>
  <c r="K143" i="3" s="1"/>
  <c r="I144" i="1"/>
  <c r="P144" i="1" s="1"/>
  <c r="K144" i="3" s="1"/>
  <c r="I145" i="1"/>
  <c r="P145" i="1" s="1"/>
  <c r="K145" i="3" s="1"/>
  <c r="I146" i="1"/>
  <c r="P146" i="1" s="1"/>
  <c r="K146" i="3" s="1"/>
  <c r="I147" i="1"/>
  <c r="P147" i="1" s="1"/>
  <c r="K147" i="3" s="1"/>
  <c r="I148" i="1"/>
  <c r="P148" i="1" s="1"/>
  <c r="K148" i="3" s="1"/>
  <c r="I149" i="1"/>
  <c r="P149" i="1" s="1"/>
  <c r="K149" i="3" s="1"/>
  <c r="I150" i="1"/>
  <c r="P150" i="1" s="1"/>
  <c r="K150" i="3" s="1"/>
  <c r="I151" i="1"/>
  <c r="P151" i="1" s="1"/>
  <c r="K151" i="3" s="1"/>
  <c r="I152" i="1"/>
  <c r="P152" i="1" s="1"/>
  <c r="K152" i="3" s="1"/>
  <c r="I153" i="1"/>
  <c r="P153" i="1" s="1"/>
  <c r="K153" i="3" s="1"/>
  <c r="I154" i="1"/>
  <c r="P154" i="1" s="1"/>
  <c r="K154" i="3" s="1"/>
  <c r="I155" i="1"/>
  <c r="P155" i="1" s="1"/>
  <c r="K155" i="3" s="1"/>
  <c r="I156" i="1"/>
  <c r="P156" i="1" s="1"/>
  <c r="K156" i="3" s="1"/>
  <c r="I157" i="1"/>
  <c r="P157" i="1" s="1"/>
  <c r="K157" i="3" s="1"/>
  <c r="I158" i="1"/>
  <c r="P158" i="1" s="1"/>
  <c r="K158" i="3" s="1"/>
  <c r="I159" i="1"/>
  <c r="P159" i="1" s="1"/>
  <c r="K159" i="3" s="1"/>
  <c r="I160" i="1"/>
  <c r="I161" i="1"/>
  <c r="P161" i="1" s="1"/>
  <c r="K161" i="3" s="1"/>
  <c r="I162" i="1"/>
  <c r="P162" i="1" s="1"/>
  <c r="K162" i="3" s="1"/>
  <c r="I163" i="1"/>
  <c r="P163" i="1" s="1"/>
  <c r="K163" i="3" s="1"/>
  <c r="I164" i="1"/>
  <c r="P164" i="1" s="1"/>
  <c r="K164" i="3" s="1"/>
  <c r="I165" i="1"/>
  <c r="P165" i="1" s="1"/>
  <c r="K165" i="3" s="1"/>
  <c r="I166" i="1"/>
  <c r="P166" i="1" s="1"/>
  <c r="K166" i="3" s="1"/>
  <c r="I167" i="1"/>
  <c r="P167" i="1" s="1"/>
  <c r="K167" i="3" s="1"/>
  <c r="I168" i="1"/>
  <c r="P168" i="1" s="1"/>
  <c r="K168" i="3" s="1"/>
  <c r="I169" i="1"/>
  <c r="P169" i="1" s="1"/>
  <c r="K169" i="3" s="1"/>
  <c r="I170" i="1"/>
  <c r="P170" i="1" s="1"/>
  <c r="K170" i="3" s="1"/>
  <c r="I171" i="1"/>
  <c r="P171" i="1" s="1"/>
  <c r="K171" i="3" s="1"/>
  <c r="I172" i="1"/>
  <c r="P172" i="1" s="1"/>
  <c r="K172" i="3" s="1"/>
  <c r="I173" i="1"/>
  <c r="P173" i="1" s="1"/>
  <c r="K173" i="3" s="1"/>
  <c r="I174" i="1"/>
  <c r="P174" i="1" s="1"/>
  <c r="K174" i="3" s="1"/>
  <c r="I175" i="1"/>
  <c r="P175" i="1" s="1"/>
  <c r="K175" i="3" s="1"/>
  <c r="I176" i="1"/>
  <c r="P176" i="1" s="1"/>
  <c r="K176" i="3" s="1"/>
  <c r="I177" i="1"/>
  <c r="P177" i="1" s="1"/>
  <c r="K177" i="3" s="1"/>
  <c r="I178" i="1"/>
  <c r="P178" i="1" s="1"/>
  <c r="K178" i="3" s="1"/>
  <c r="I179" i="1"/>
  <c r="P179" i="1" s="1"/>
  <c r="K179" i="3" s="1"/>
  <c r="I180" i="1"/>
  <c r="P180" i="1" s="1"/>
  <c r="K180" i="3" s="1"/>
  <c r="I181" i="1"/>
  <c r="P181" i="1" s="1"/>
  <c r="K181" i="3" s="1"/>
  <c r="I182" i="1"/>
  <c r="P182" i="1" s="1"/>
  <c r="K182" i="3" s="1"/>
  <c r="I183" i="1"/>
  <c r="P183" i="1" s="1"/>
  <c r="K183" i="3" s="1"/>
  <c r="I184" i="1"/>
  <c r="I185" i="1"/>
  <c r="P185" i="1" s="1"/>
  <c r="K185" i="3" s="1"/>
  <c r="I186" i="1"/>
  <c r="P186" i="1" s="1"/>
  <c r="K186" i="3" s="1"/>
  <c r="I187" i="1"/>
  <c r="P187" i="1" s="1"/>
  <c r="K187" i="3" s="1"/>
  <c r="I188" i="1"/>
  <c r="P188" i="1" s="1"/>
  <c r="K188" i="3" s="1"/>
  <c r="I189" i="1"/>
  <c r="P189" i="1" s="1"/>
  <c r="K189" i="3" s="1"/>
  <c r="I190" i="1"/>
  <c r="P190" i="1" s="1"/>
  <c r="K190" i="3" s="1"/>
  <c r="I191" i="1"/>
  <c r="P191" i="1" s="1"/>
  <c r="K191" i="3" s="1"/>
  <c r="I192" i="1"/>
  <c r="P192" i="1" s="1"/>
  <c r="K192" i="3" s="1"/>
  <c r="I193" i="1"/>
  <c r="P193" i="1" s="1"/>
  <c r="K193" i="3" s="1"/>
  <c r="I194" i="1"/>
  <c r="P194" i="1" s="1"/>
  <c r="K194" i="3" s="1"/>
  <c r="I195" i="1"/>
  <c r="P195" i="1" s="1"/>
  <c r="K195" i="3" s="1"/>
  <c r="I196" i="1"/>
  <c r="P196" i="1" s="1"/>
  <c r="K196" i="3" s="1"/>
  <c r="I197" i="1"/>
  <c r="P197" i="1" s="1"/>
  <c r="K197" i="3" s="1"/>
  <c r="I198" i="1"/>
  <c r="P198" i="1" s="1"/>
  <c r="K198" i="3" s="1"/>
  <c r="I199" i="1"/>
  <c r="P199" i="1" s="1"/>
  <c r="K199" i="3" s="1"/>
  <c r="I200" i="1"/>
  <c r="P200" i="1" s="1"/>
  <c r="K200" i="3" s="1"/>
  <c r="I201" i="1"/>
  <c r="P201" i="1" s="1"/>
  <c r="K201" i="3" s="1"/>
  <c r="I202" i="1"/>
  <c r="P202" i="1" s="1"/>
  <c r="K202" i="3" s="1"/>
  <c r="I203" i="1"/>
  <c r="P203" i="1" s="1"/>
  <c r="K203" i="3" s="1"/>
  <c r="I204" i="1"/>
  <c r="P204" i="1" s="1"/>
  <c r="K204" i="3" s="1"/>
  <c r="I205" i="1"/>
  <c r="P205" i="1" s="1"/>
  <c r="K205" i="3" s="1"/>
  <c r="I206" i="1"/>
  <c r="P206" i="1" s="1"/>
  <c r="K206" i="3" s="1"/>
  <c r="I207" i="1"/>
  <c r="P207" i="1" s="1"/>
  <c r="K207" i="3" s="1"/>
  <c r="I208" i="1"/>
  <c r="I209" i="1"/>
  <c r="P209" i="1" s="1"/>
  <c r="K209" i="3" s="1"/>
  <c r="I210" i="1"/>
  <c r="P210" i="1" s="1"/>
  <c r="K210" i="3" s="1"/>
  <c r="I211" i="1"/>
  <c r="P211" i="1" s="1"/>
  <c r="K211" i="3" s="1"/>
  <c r="I212" i="1"/>
  <c r="P212" i="1" s="1"/>
  <c r="K212" i="3" s="1"/>
  <c r="I213" i="1"/>
  <c r="I214" i="1"/>
  <c r="P214" i="1" s="1"/>
  <c r="K214" i="3" s="1"/>
  <c r="I215" i="1"/>
  <c r="P215" i="1" s="1"/>
  <c r="K215" i="3" s="1"/>
  <c r="I216" i="1"/>
  <c r="P216" i="1" s="1"/>
  <c r="K216" i="3" s="1"/>
  <c r="I217" i="1"/>
  <c r="P217" i="1" s="1"/>
  <c r="K217" i="3" s="1"/>
  <c r="I218" i="1"/>
  <c r="P218" i="1" s="1"/>
  <c r="K218" i="3" s="1"/>
  <c r="I219" i="1"/>
  <c r="P219" i="1" s="1"/>
  <c r="K219" i="3" s="1"/>
  <c r="I220" i="1"/>
  <c r="I221" i="1"/>
  <c r="P221" i="1" s="1"/>
  <c r="K221" i="3" s="1"/>
  <c r="I222" i="1"/>
  <c r="P222" i="1" s="1"/>
  <c r="K222" i="3" s="1"/>
  <c r="I223" i="1"/>
  <c r="P223" i="1" s="1"/>
  <c r="K223" i="3" s="1"/>
  <c r="I224" i="1"/>
  <c r="P224" i="1" s="1"/>
  <c r="K224" i="3" s="1"/>
  <c r="I225" i="1"/>
  <c r="P225" i="1" s="1"/>
  <c r="K225" i="3" s="1"/>
  <c r="I226" i="1"/>
  <c r="P226" i="1" s="1"/>
  <c r="K226" i="3" s="1"/>
  <c r="I227" i="1"/>
  <c r="P227" i="1" s="1"/>
  <c r="K227" i="3" s="1"/>
  <c r="I228" i="1"/>
  <c r="P228" i="1" s="1"/>
  <c r="K228" i="3" s="1"/>
  <c r="I229" i="1"/>
  <c r="P229" i="1" s="1"/>
  <c r="K229" i="3" s="1"/>
  <c r="I230" i="1"/>
  <c r="P230" i="1" s="1"/>
  <c r="K230" i="3" s="1"/>
  <c r="I231" i="1"/>
  <c r="P231" i="1" s="1"/>
  <c r="K231" i="3" s="1"/>
  <c r="I232" i="1"/>
  <c r="P232" i="1" s="1"/>
  <c r="K232" i="3" s="1"/>
  <c r="I233" i="1"/>
  <c r="P233" i="1" s="1"/>
  <c r="K233" i="3" s="1"/>
  <c r="I234" i="1"/>
  <c r="P234" i="1" s="1"/>
  <c r="K234" i="3" s="1"/>
  <c r="I235" i="1"/>
  <c r="P235" i="1" s="1"/>
  <c r="K235" i="3" s="1"/>
  <c r="I236" i="1"/>
  <c r="I237" i="1"/>
  <c r="P237" i="1" s="1"/>
  <c r="K237" i="3" s="1"/>
  <c r="I238" i="1"/>
  <c r="P238" i="1" s="1"/>
  <c r="K238" i="3" s="1"/>
  <c r="I239" i="1"/>
  <c r="P239" i="1" s="1"/>
  <c r="K239" i="3" s="1"/>
  <c r="I240" i="1"/>
  <c r="P240" i="1" s="1"/>
  <c r="K240" i="3" s="1"/>
  <c r="I241" i="1"/>
  <c r="P241" i="1" s="1"/>
  <c r="K241" i="3" s="1"/>
  <c r="I242" i="1"/>
  <c r="P242" i="1" s="1"/>
  <c r="K242" i="3" s="1"/>
  <c r="I243" i="1"/>
  <c r="P243" i="1" s="1"/>
  <c r="K243" i="3" s="1"/>
  <c r="I244" i="1"/>
  <c r="P244" i="1" s="1"/>
  <c r="K244" i="3" s="1"/>
  <c r="I245" i="1"/>
  <c r="P245" i="1" s="1"/>
  <c r="K245" i="3" s="1"/>
  <c r="I246" i="1"/>
  <c r="P246" i="1" s="1"/>
  <c r="K246" i="3" s="1"/>
  <c r="I247" i="1"/>
  <c r="P247" i="1" s="1"/>
  <c r="K247" i="3" s="1"/>
  <c r="I248" i="1"/>
  <c r="P248" i="1" s="1"/>
  <c r="K248" i="3" s="1"/>
  <c r="I249" i="1"/>
  <c r="P249" i="1" s="1"/>
  <c r="K249" i="3" s="1"/>
  <c r="I250" i="1"/>
  <c r="P250" i="1" s="1"/>
  <c r="K250" i="3" s="1"/>
  <c r="I251" i="1"/>
  <c r="P251" i="1" s="1"/>
  <c r="K251" i="3" s="1"/>
  <c r="I252" i="1"/>
  <c r="I253" i="1"/>
  <c r="I254" i="1"/>
  <c r="P254" i="1" s="1"/>
  <c r="K254" i="3" s="1"/>
  <c r="I255" i="1"/>
  <c r="P255" i="1" s="1"/>
  <c r="K255" i="3" s="1"/>
  <c r="I256" i="1"/>
  <c r="P256" i="1" s="1"/>
  <c r="K256" i="3" s="1"/>
  <c r="I257" i="1"/>
  <c r="P257" i="1" s="1"/>
  <c r="K257" i="3" s="1"/>
  <c r="I258" i="1"/>
  <c r="P258" i="1" s="1"/>
  <c r="K258" i="3" s="1"/>
  <c r="I259" i="1"/>
  <c r="P259" i="1" s="1"/>
  <c r="K259" i="3" s="1"/>
  <c r="I260" i="1"/>
  <c r="P260" i="1" s="1"/>
  <c r="K260" i="3" s="1"/>
  <c r="I261" i="1"/>
  <c r="P261" i="1" s="1"/>
  <c r="K261" i="3" s="1"/>
  <c r="I262" i="1"/>
  <c r="P262" i="1" s="1"/>
  <c r="K262" i="3" s="1"/>
  <c r="I263" i="1"/>
  <c r="P263" i="1" s="1"/>
  <c r="K263" i="3" s="1"/>
  <c r="I264" i="1"/>
  <c r="P264" i="1" s="1"/>
  <c r="K264" i="3" s="1"/>
  <c r="I265" i="1"/>
  <c r="P265" i="1" s="1"/>
  <c r="K265" i="3" s="1"/>
  <c r="I266" i="1"/>
  <c r="P266" i="1" s="1"/>
  <c r="K266" i="3" s="1"/>
  <c r="I267" i="1"/>
  <c r="P267" i="1" s="1"/>
  <c r="K267" i="3" s="1"/>
  <c r="I268" i="1"/>
  <c r="I269" i="1"/>
  <c r="P269" i="1" s="1"/>
  <c r="K269" i="3" s="1"/>
  <c r="I270" i="1"/>
  <c r="P270" i="1" s="1"/>
  <c r="K270" i="3" s="1"/>
  <c r="I271" i="1"/>
  <c r="P271" i="1" s="1"/>
  <c r="K271" i="3" s="1"/>
  <c r="I272" i="1"/>
  <c r="P272" i="1" s="1"/>
  <c r="K272" i="3" s="1"/>
  <c r="I273" i="1"/>
  <c r="P273" i="1" s="1"/>
  <c r="K273" i="3" s="1"/>
  <c r="I274" i="1"/>
  <c r="P274" i="1" s="1"/>
  <c r="K274" i="3" s="1"/>
  <c r="I275" i="1"/>
  <c r="P275" i="1" s="1"/>
  <c r="K275" i="3" s="1"/>
  <c r="I276" i="1"/>
  <c r="P276" i="1" s="1"/>
  <c r="K276" i="3" s="1"/>
  <c r="I277" i="1"/>
  <c r="P277" i="1" s="1"/>
  <c r="K277" i="3" s="1"/>
  <c r="I278" i="1"/>
  <c r="P278" i="1" s="1"/>
  <c r="K278" i="3" s="1"/>
  <c r="I279" i="1"/>
  <c r="P279" i="1" s="1"/>
  <c r="K279" i="3" s="1"/>
  <c r="I280" i="1"/>
  <c r="P280" i="1" s="1"/>
  <c r="K280" i="3" s="1"/>
  <c r="I281" i="1"/>
  <c r="P281" i="1" s="1"/>
  <c r="K281" i="3" s="1"/>
  <c r="I282" i="1"/>
  <c r="P282" i="1" s="1"/>
  <c r="K282" i="3" s="1"/>
  <c r="I283" i="1"/>
  <c r="P283" i="1" s="1"/>
  <c r="K283" i="3" s="1"/>
  <c r="I284" i="1"/>
  <c r="P284" i="1" s="1"/>
  <c r="K284" i="3" s="1"/>
  <c r="I285" i="1"/>
  <c r="P285" i="1" s="1"/>
  <c r="K285" i="3" s="1"/>
  <c r="I286" i="1"/>
  <c r="P286" i="1" s="1"/>
  <c r="K286" i="3" s="1"/>
  <c r="I287" i="1"/>
  <c r="P287" i="1" s="1"/>
  <c r="K287" i="3" s="1"/>
  <c r="I288" i="1"/>
  <c r="I289" i="1"/>
  <c r="P289" i="1" s="1"/>
  <c r="K289" i="3" s="1"/>
  <c r="I290" i="1"/>
  <c r="P290" i="1" s="1"/>
  <c r="K290" i="3" s="1"/>
  <c r="I291" i="1"/>
  <c r="P291" i="1" s="1"/>
  <c r="K291" i="3" s="1"/>
  <c r="I292" i="1"/>
  <c r="P292" i="1" s="1"/>
  <c r="K292" i="3" s="1"/>
  <c r="I293" i="1"/>
  <c r="P293" i="1" s="1"/>
  <c r="K293" i="3" s="1"/>
  <c r="I294" i="1"/>
  <c r="P294" i="1" s="1"/>
  <c r="K294" i="3" s="1"/>
  <c r="I295" i="1"/>
  <c r="P295" i="1" s="1"/>
  <c r="K295" i="3" s="1"/>
  <c r="I296" i="1"/>
  <c r="P296" i="1" s="1"/>
  <c r="K296" i="3" s="1"/>
  <c r="I297" i="1"/>
  <c r="P297" i="1" s="1"/>
  <c r="K297" i="3" s="1"/>
  <c r="I298" i="1"/>
  <c r="P298" i="1" s="1"/>
  <c r="K298" i="3" s="1"/>
  <c r="I299" i="1"/>
  <c r="P299" i="1" s="1"/>
  <c r="K299" i="3" s="1"/>
  <c r="I300" i="1"/>
  <c r="P300" i="1" s="1"/>
  <c r="K300" i="3" s="1"/>
  <c r="I301" i="1"/>
  <c r="P301" i="1" s="1"/>
  <c r="K301" i="3" s="1"/>
  <c r="I302" i="1"/>
  <c r="P302" i="1" s="1"/>
  <c r="K302" i="3" s="1"/>
  <c r="I303" i="1"/>
  <c r="P303" i="1" s="1"/>
  <c r="K303" i="3" s="1"/>
  <c r="I304" i="1"/>
  <c r="P304" i="1" s="1"/>
  <c r="K304" i="3" s="1"/>
  <c r="I305" i="1"/>
  <c r="P305" i="1" s="1"/>
  <c r="K305" i="3" s="1"/>
  <c r="I306" i="1"/>
  <c r="P306" i="1" s="1"/>
  <c r="K306" i="3" s="1"/>
  <c r="I307" i="1"/>
  <c r="P307" i="1" s="1"/>
  <c r="K307" i="3" s="1"/>
  <c r="I308" i="1"/>
  <c r="I309" i="1"/>
  <c r="P309" i="1" s="1"/>
  <c r="K309" i="3" s="1"/>
  <c r="I310" i="1"/>
  <c r="P310" i="1" s="1"/>
  <c r="K310" i="3" s="1"/>
  <c r="I311" i="1"/>
  <c r="P311" i="1" s="1"/>
  <c r="K311" i="3" s="1"/>
  <c r="I312" i="1"/>
  <c r="P312" i="1" s="1"/>
  <c r="K312" i="3" s="1"/>
  <c r="I313" i="1"/>
  <c r="P313" i="1" s="1"/>
  <c r="K313" i="3" s="1"/>
  <c r="I314" i="1"/>
  <c r="P314" i="1" s="1"/>
  <c r="K314" i="3" s="1"/>
  <c r="I315" i="1"/>
  <c r="P315" i="1" s="1"/>
  <c r="K315" i="3" s="1"/>
  <c r="I316" i="1"/>
  <c r="P316" i="1" s="1"/>
  <c r="K316" i="3" s="1"/>
  <c r="I317" i="1"/>
  <c r="P317" i="1" s="1"/>
  <c r="K317" i="3" s="1"/>
  <c r="I318" i="1"/>
  <c r="P318" i="1" s="1"/>
  <c r="K318" i="3" s="1"/>
  <c r="I319" i="1"/>
  <c r="P319" i="1" s="1"/>
  <c r="K319" i="3" s="1"/>
  <c r="I320" i="1"/>
  <c r="P320" i="1" s="1"/>
  <c r="K320" i="3" s="1"/>
  <c r="I321" i="1"/>
  <c r="I322" i="1"/>
  <c r="P322" i="1" s="1"/>
  <c r="K322" i="3" s="1"/>
  <c r="I323" i="1"/>
  <c r="P323" i="1" s="1"/>
  <c r="K323" i="3" s="1"/>
  <c r="I324" i="1"/>
  <c r="P324" i="1" s="1"/>
  <c r="K324" i="3" s="1"/>
  <c r="I325" i="1"/>
  <c r="P325" i="1" s="1"/>
  <c r="K325" i="3" s="1"/>
  <c r="I326" i="1"/>
  <c r="P326" i="1" s="1"/>
  <c r="K326" i="3" s="1"/>
  <c r="I327" i="1"/>
  <c r="P327" i="1" s="1"/>
  <c r="K327" i="3" s="1"/>
  <c r="I328" i="1"/>
  <c r="P328" i="1" s="1"/>
  <c r="K328" i="3" s="1"/>
  <c r="I329" i="1"/>
  <c r="P329" i="1" s="1"/>
  <c r="K329" i="3" s="1"/>
  <c r="I330" i="1"/>
  <c r="P330" i="1" s="1"/>
  <c r="K330" i="3" s="1"/>
  <c r="I331" i="1"/>
  <c r="P331" i="1" s="1"/>
  <c r="K331" i="3" s="1"/>
  <c r="I332" i="1"/>
  <c r="I333" i="1"/>
  <c r="P333" i="1" s="1"/>
  <c r="K333" i="3" s="1"/>
  <c r="I334" i="1"/>
  <c r="P334" i="1" s="1"/>
  <c r="K334" i="3" s="1"/>
  <c r="I335" i="1"/>
  <c r="P335" i="1" s="1"/>
  <c r="K335" i="3" s="1"/>
  <c r="I336" i="1"/>
  <c r="P336" i="1" s="1"/>
  <c r="K336" i="3" s="1"/>
  <c r="I337" i="1"/>
  <c r="P337" i="1" s="1"/>
  <c r="K337" i="3" s="1"/>
  <c r="I338" i="1"/>
  <c r="P338" i="1" s="1"/>
  <c r="K338" i="3" s="1"/>
  <c r="I339" i="1"/>
  <c r="P339" i="1" s="1"/>
  <c r="K339" i="3" s="1"/>
  <c r="I340" i="1"/>
  <c r="P340" i="1" s="1"/>
  <c r="K340" i="3" s="1"/>
  <c r="I341" i="1"/>
  <c r="P341" i="1" s="1"/>
  <c r="K341" i="3" s="1"/>
  <c r="I342" i="1"/>
  <c r="P342" i="1" s="1"/>
  <c r="K342" i="3" s="1"/>
  <c r="I343" i="1"/>
  <c r="P343" i="1" s="1"/>
  <c r="K343" i="3" s="1"/>
  <c r="I344" i="1"/>
  <c r="P344" i="1" s="1"/>
  <c r="K344" i="3" s="1"/>
  <c r="I345" i="1"/>
  <c r="P345" i="1" s="1"/>
  <c r="K345" i="3" s="1"/>
  <c r="I346" i="1"/>
  <c r="P346" i="1" s="1"/>
  <c r="K346" i="3" s="1"/>
  <c r="I347" i="1"/>
  <c r="P347" i="1" s="1"/>
  <c r="K347" i="3" s="1"/>
  <c r="I348" i="1"/>
  <c r="P348" i="1" s="1"/>
  <c r="K348" i="3" s="1"/>
  <c r="I349" i="1"/>
  <c r="P349" i="1" s="1"/>
  <c r="K349" i="3" s="1"/>
  <c r="I350" i="1"/>
  <c r="P350" i="1" s="1"/>
  <c r="K350" i="3" s="1"/>
  <c r="I351" i="1"/>
  <c r="P351" i="1" s="1"/>
  <c r="K351" i="3" s="1"/>
  <c r="I352" i="1"/>
  <c r="P352" i="1" s="1"/>
  <c r="K352" i="3" s="1"/>
  <c r="I353" i="1"/>
  <c r="P353" i="1" s="1"/>
  <c r="K353" i="3" s="1"/>
  <c r="I354" i="1"/>
  <c r="P354" i="1" s="1"/>
  <c r="K354" i="3" s="1"/>
  <c r="I355" i="1"/>
  <c r="P355" i="1" s="1"/>
  <c r="K355" i="3" s="1"/>
  <c r="I356" i="1"/>
  <c r="P356" i="1" s="1"/>
  <c r="K356" i="3" s="1"/>
  <c r="I357" i="1"/>
  <c r="P357" i="1" s="1"/>
  <c r="K357" i="3" s="1"/>
  <c r="I358" i="1"/>
  <c r="P358" i="1" s="1"/>
  <c r="K358" i="3" s="1"/>
  <c r="I359" i="1"/>
  <c r="P359" i="1" s="1"/>
  <c r="K359" i="3" s="1"/>
  <c r="I360" i="1"/>
  <c r="P360" i="1" s="1"/>
  <c r="K360" i="3" s="1"/>
  <c r="I361" i="1"/>
  <c r="I362" i="1"/>
  <c r="P362" i="1" s="1"/>
  <c r="K362" i="3" s="1"/>
  <c r="I363" i="1"/>
  <c r="P363" i="1" s="1"/>
  <c r="K363" i="3" s="1"/>
  <c r="I364" i="1"/>
  <c r="P364" i="1" s="1"/>
  <c r="K364" i="3" s="1"/>
  <c r="I365" i="1"/>
  <c r="P365" i="1" s="1"/>
  <c r="K365" i="3" s="1"/>
  <c r="I366" i="1"/>
  <c r="P366" i="1" s="1"/>
  <c r="K366" i="3" s="1"/>
  <c r="I367" i="1"/>
  <c r="P367" i="1" s="1"/>
  <c r="K367" i="3" s="1"/>
  <c r="I368" i="1"/>
  <c r="P368" i="1" s="1"/>
  <c r="K368" i="3" s="1"/>
  <c r="I3" i="1"/>
  <c r="K3" i="1" s="1"/>
  <c r="R3" i="1" s="1"/>
  <c r="M3" i="3" s="1"/>
  <c r="Q10" i="1"/>
  <c r="L10" i="3" s="1"/>
  <c r="Q12" i="1"/>
  <c r="L12" i="3" s="1"/>
  <c r="Q13" i="1"/>
  <c r="L13" i="3" s="1"/>
  <c r="Q14" i="1"/>
  <c r="L14" i="3" s="1"/>
  <c r="Q15" i="1"/>
  <c r="L15" i="3" s="1"/>
  <c r="Q16" i="1"/>
  <c r="L16" i="3" s="1"/>
  <c r="Q17" i="1"/>
  <c r="L17" i="3" s="1"/>
  <c r="Q18" i="1"/>
  <c r="L18" i="3" s="1"/>
  <c r="Q19" i="1"/>
  <c r="L19" i="3" s="1"/>
  <c r="Q20" i="1"/>
  <c r="L20" i="3" s="1"/>
  <c r="Q21" i="1"/>
  <c r="L21" i="3" s="1"/>
  <c r="Q22" i="1"/>
  <c r="L22" i="3" s="1"/>
  <c r="Q23" i="1"/>
  <c r="L23" i="3" s="1"/>
  <c r="Q24" i="1"/>
  <c r="L24" i="3" s="1"/>
  <c r="Q25" i="1"/>
  <c r="L25" i="3" s="1"/>
  <c r="Q26" i="1"/>
  <c r="L26" i="3" s="1"/>
  <c r="Q27" i="1"/>
  <c r="L27" i="3" s="1"/>
  <c r="Q28" i="1"/>
  <c r="L28" i="3" s="1"/>
  <c r="Q29" i="1"/>
  <c r="L29" i="3" s="1"/>
  <c r="Q30" i="1"/>
  <c r="L30" i="3" s="1"/>
  <c r="Q31" i="1"/>
  <c r="L31" i="3" s="1"/>
  <c r="Q32" i="1"/>
  <c r="L32" i="3" s="1"/>
  <c r="Q33" i="1"/>
  <c r="L33" i="3" s="1"/>
  <c r="Q34" i="1"/>
  <c r="L34" i="3" s="1"/>
  <c r="Q35" i="1"/>
  <c r="L35" i="3" s="1"/>
  <c r="Q36" i="1"/>
  <c r="L36" i="3" s="1"/>
  <c r="Q37" i="1"/>
  <c r="L37" i="3" s="1"/>
  <c r="Q38" i="1"/>
  <c r="L38" i="3" s="1"/>
  <c r="Q39" i="1"/>
  <c r="L39" i="3" s="1"/>
  <c r="Q40" i="1"/>
  <c r="L40" i="3" s="1"/>
  <c r="Q41" i="1"/>
  <c r="L41" i="3" s="1"/>
  <c r="Q42" i="1"/>
  <c r="L42" i="3" s="1"/>
  <c r="Q43" i="1"/>
  <c r="L43" i="3" s="1"/>
  <c r="Q44" i="1"/>
  <c r="L44" i="3" s="1"/>
  <c r="Q45" i="1"/>
  <c r="L45" i="3" s="1"/>
  <c r="Q46" i="1"/>
  <c r="L46" i="3" s="1"/>
  <c r="Q47" i="1"/>
  <c r="L47" i="3" s="1"/>
  <c r="Q48" i="1"/>
  <c r="L48" i="3" s="1"/>
  <c r="Q49" i="1"/>
  <c r="L49" i="3" s="1"/>
  <c r="Q50" i="1"/>
  <c r="L50" i="3" s="1"/>
  <c r="Q51" i="1"/>
  <c r="L51" i="3" s="1"/>
  <c r="Q52" i="1"/>
  <c r="L52" i="3" s="1"/>
  <c r="Q53" i="1"/>
  <c r="L53" i="3" s="1"/>
  <c r="Q54" i="1"/>
  <c r="L54" i="3" s="1"/>
  <c r="Q55" i="1"/>
  <c r="L55" i="3" s="1"/>
  <c r="Q56" i="1"/>
  <c r="L56" i="3" s="1"/>
  <c r="Q57" i="1"/>
  <c r="L57" i="3" s="1"/>
  <c r="Q58" i="1"/>
  <c r="L58" i="3" s="1"/>
  <c r="Q59" i="1"/>
  <c r="L59" i="3" s="1"/>
  <c r="Q60" i="1"/>
  <c r="L60" i="3" s="1"/>
  <c r="Q61" i="1"/>
  <c r="L61" i="3" s="1"/>
  <c r="Q62" i="1"/>
  <c r="L62" i="3" s="1"/>
  <c r="Q63" i="1"/>
  <c r="L63" i="3" s="1"/>
  <c r="Q64" i="1"/>
  <c r="L64" i="3" s="1"/>
  <c r="Q65" i="1"/>
  <c r="L65" i="3" s="1"/>
  <c r="Q66" i="1"/>
  <c r="L66" i="3" s="1"/>
  <c r="Q67" i="1"/>
  <c r="L67" i="3" s="1"/>
  <c r="Q68" i="1"/>
  <c r="L68" i="3" s="1"/>
  <c r="Q69" i="1"/>
  <c r="L69" i="3" s="1"/>
  <c r="Q70" i="1"/>
  <c r="L70" i="3" s="1"/>
  <c r="Q71" i="1"/>
  <c r="L71" i="3" s="1"/>
  <c r="Q72" i="1"/>
  <c r="L72" i="3" s="1"/>
  <c r="Q73" i="1"/>
  <c r="L73" i="3" s="1"/>
  <c r="Q74" i="1"/>
  <c r="L74" i="3" s="1"/>
  <c r="Q75" i="1"/>
  <c r="L75" i="3" s="1"/>
  <c r="Q76" i="1"/>
  <c r="L76" i="3" s="1"/>
  <c r="Q77" i="1"/>
  <c r="L77" i="3" s="1"/>
  <c r="Q78" i="1"/>
  <c r="L78" i="3" s="1"/>
  <c r="Q79" i="1"/>
  <c r="L79" i="3" s="1"/>
  <c r="Q80" i="1"/>
  <c r="L80" i="3" s="1"/>
  <c r="Q81" i="1"/>
  <c r="L81" i="3" s="1"/>
  <c r="Q82" i="1"/>
  <c r="L82" i="3" s="1"/>
  <c r="Q83" i="1"/>
  <c r="L83" i="3" s="1"/>
  <c r="Q84" i="1"/>
  <c r="L84" i="3" s="1"/>
  <c r="Q85" i="1"/>
  <c r="L85" i="3" s="1"/>
  <c r="Q86" i="1"/>
  <c r="L86" i="3" s="1"/>
  <c r="Q87" i="1"/>
  <c r="L87" i="3" s="1"/>
  <c r="Q88" i="1"/>
  <c r="L88" i="3" s="1"/>
  <c r="Q89" i="1"/>
  <c r="L89" i="3" s="1"/>
  <c r="Q90" i="1"/>
  <c r="L90" i="3" s="1"/>
  <c r="Q91" i="1"/>
  <c r="L91" i="3" s="1"/>
  <c r="Q92" i="1"/>
  <c r="L92" i="3" s="1"/>
  <c r="Q93" i="1"/>
  <c r="L93" i="3" s="1"/>
  <c r="Q94" i="1"/>
  <c r="L94" i="3" s="1"/>
  <c r="Q95" i="1"/>
  <c r="L95" i="3" s="1"/>
  <c r="Q96" i="1"/>
  <c r="L96" i="3" s="1"/>
  <c r="Q97" i="1"/>
  <c r="L97" i="3" s="1"/>
  <c r="Q98" i="1"/>
  <c r="L98" i="3" s="1"/>
  <c r="Q99" i="1"/>
  <c r="L99" i="3" s="1"/>
  <c r="Q100" i="1"/>
  <c r="L100" i="3" s="1"/>
  <c r="Q101" i="1"/>
  <c r="L101" i="3" s="1"/>
  <c r="Q102" i="1"/>
  <c r="L102" i="3" s="1"/>
  <c r="Q103" i="1"/>
  <c r="L103" i="3" s="1"/>
  <c r="Q104" i="1"/>
  <c r="L104" i="3" s="1"/>
  <c r="Q105" i="1"/>
  <c r="L105" i="3" s="1"/>
  <c r="Q106" i="1"/>
  <c r="L106" i="3" s="1"/>
  <c r="Q107" i="1"/>
  <c r="L107" i="3" s="1"/>
  <c r="Q108" i="1"/>
  <c r="L108" i="3" s="1"/>
  <c r="Q109" i="1"/>
  <c r="L109" i="3" s="1"/>
  <c r="Q110" i="1"/>
  <c r="L110" i="3" s="1"/>
  <c r="Q111" i="1"/>
  <c r="L111" i="3" s="1"/>
  <c r="Q112" i="1"/>
  <c r="L112" i="3" s="1"/>
  <c r="Q113" i="1"/>
  <c r="L113" i="3" s="1"/>
  <c r="Q114" i="1"/>
  <c r="L114" i="3" s="1"/>
  <c r="Q115" i="1"/>
  <c r="L115" i="3" s="1"/>
  <c r="Q116" i="1"/>
  <c r="L116" i="3" s="1"/>
  <c r="Q117" i="1"/>
  <c r="L117" i="3" s="1"/>
  <c r="Q118" i="1"/>
  <c r="L118" i="3" s="1"/>
  <c r="Q119" i="1"/>
  <c r="L119" i="3" s="1"/>
  <c r="Q120" i="1"/>
  <c r="L120" i="3" s="1"/>
  <c r="Q121" i="1"/>
  <c r="L121" i="3" s="1"/>
  <c r="Q122" i="1"/>
  <c r="L122" i="3" s="1"/>
  <c r="Q123" i="1"/>
  <c r="L123" i="3" s="1"/>
  <c r="Q124" i="1"/>
  <c r="L124" i="3" s="1"/>
  <c r="Q125" i="1"/>
  <c r="L125" i="3" s="1"/>
  <c r="Q126" i="1"/>
  <c r="L126" i="3" s="1"/>
  <c r="Q127" i="1"/>
  <c r="L127" i="3" s="1"/>
  <c r="Q128" i="1"/>
  <c r="L128" i="3" s="1"/>
  <c r="Q129" i="1"/>
  <c r="L129" i="3" s="1"/>
  <c r="Q130" i="1"/>
  <c r="L130" i="3" s="1"/>
  <c r="Q131" i="1"/>
  <c r="L131" i="3" s="1"/>
  <c r="Q132" i="1"/>
  <c r="L132" i="3" s="1"/>
  <c r="Q133" i="1"/>
  <c r="L133" i="3" s="1"/>
  <c r="Q134" i="1"/>
  <c r="L134" i="3" s="1"/>
  <c r="Q135" i="1"/>
  <c r="L135" i="3" s="1"/>
  <c r="Q136" i="1"/>
  <c r="L136" i="3" s="1"/>
  <c r="Q137" i="1"/>
  <c r="L137" i="3" s="1"/>
  <c r="Q138" i="1"/>
  <c r="L138" i="3" s="1"/>
  <c r="Q139" i="1"/>
  <c r="L139" i="3" s="1"/>
  <c r="Q140" i="1"/>
  <c r="L140" i="3" s="1"/>
  <c r="Q141" i="1"/>
  <c r="L141" i="3" s="1"/>
  <c r="Q142" i="1"/>
  <c r="L142" i="3" s="1"/>
  <c r="Q143" i="1"/>
  <c r="L143" i="3" s="1"/>
  <c r="Q144" i="1"/>
  <c r="L144" i="3" s="1"/>
  <c r="Q145" i="1"/>
  <c r="L145" i="3" s="1"/>
  <c r="Q146" i="1"/>
  <c r="L146" i="3" s="1"/>
  <c r="Q147" i="1"/>
  <c r="L147" i="3" s="1"/>
  <c r="Q148" i="1"/>
  <c r="L148" i="3" s="1"/>
  <c r="Q149" i="1"/>
  <c r="L149" i="3" s="1"/>
  <c r="Q150" i="1"/>
  <c r="L150" i="3" s="1"/>
  <c r="Q151" i="1"/>
  <c r="L151" i="3" s="1"/>
  <c r="Q152" i="1"/>
  <c r="L152" i="3" s="1"/>
  <c r="Q153" i="1"/>
  <c r="L153" i="3" s="1"/>
  <c r="Q154" i="1"/>
  <c r="L154" i="3" s="1"/>
  <c r="Q155" i="1"/>
  <c r="L155" i="3" s="1"/>
  <c r="Q156" i="1"/>
  <c r="L156" i="3" s="1"/>
  <c r="Q157" i="1"/>
  <c r="L157" i="3" s="1"/>
  <c r="Q158" i="1"/>
  <c r="L158" i="3" s="1"/>
  <c r="Q159" i="1"/>
  <c r="L159" i="3" s="1"/>
  <c r="Q160" i="1"/>
  <c r="L160" i="3" s="1"/>
  <c r="Q161" i="1"/>
  <c r="L161" i="3" s="1"/>
  <c r="Q162" i="1"/>
  <c r="L162" i="3" s="1"/>
  <c r="Q163" i="1"/>
  <c r="L163" i="3" s="1"/>
  <c r="Q164" i="1"/>
  <c r="L164" i="3" s="1"/>
  <c r="Q165" i="1"/>
  <c r="L165" i="3" s="1"/>
  <c r="Q166" i="1"/>
  <c r="L166" i="3" s="1"/>
  <c r="Q167" i="1"/>
  <c r="L167" i="3" s="1"/>
  <c r="Q168" i="1"/>
  <c r="L168" i="3" s="1"/>
  <c r="Q169" i="1"/>
  <c r="L169" i="3" s="1"/>
  <c r="Q170" i="1"/>
  <c r="L170" i="3" s="1"/>
  <c r="Q171" i="1"/>
  <c r="L171" i="3" s="1"/>
  <c r="Q172" i="1"/>
  <c r="L172" i="3" s="1"/>
  <c r="Q173" i="1"/>
  <c r="L173" i="3" s="1"/>
  <c r="Q174" i="1"/>
  <c r="L174" i="3" s="1"/>
  <c r="Q175" i="1"/>
  <c r="L175" i="3" s="1"/>
  <c r="Q176" i="1"/>
  <c r="L176" i="3" s="1"/>
  <c r="Q177" i="1"/>
  <c r="L177" i="3" s="1"/>
  <c r="Q178" i="1"/>
  <c r="L178" i="3" s="1"/>
  <c r="Q179" i="1"/>
  <c r="L179" i="3" s="1"/>
  <c r="Q180" i="1"/>
  <c r="L180" i="3" s="1"/>
  <c r="Q181" i="1"/>
  <c r="L181" i="3" s="1"/>
  <c r="Q182" i="1"/>
  <c r="L182" i="3" s="1"/>
  <c r="Q183" i="1"/>
  <c r="L183" i="3" s="1"/>
  <c r="Q184" i="1"/>
  <c r="L184" i="3" s="1"/>
  <c r="Q185" i="1"/>
  <c r="L185" i="3" s="1"/>
  <c r="Q186" i="1"/>
  <c r="L186" i="3" s="1"/>
  <c r="Q187" i="1"/>
  <c r="L187" i="3" s="1"/>
  <c r="Q188" i="1"/>
  <c r="L188" i="3" s="1"/>
  <c r="Q189" i="1"/>
  <c r="L189" i="3" s="1"/>
  <c r="Q190" i="1"/>
  <c r="L190" i="3" s="1"/>
  <c r="Q191" i="1"/>
  <c r="L191" i="3" s="1"/>
  <c r="Q192" i="1"/>
  <c r="L192" i="3" s="1"/>
  <c r="Q193" i="1"/>
  <c r="L193" i="3" s="1"/>
  <c r="Q194" i="1"/>
  <c r="L194" i="3" s="1"/>
  <c r="Q195" i="1"/>
  <c r="L195" i="3" s="1"/>
  <c r="Q196" i="1"/>
  <c r="L196" i="3" s="1"/>
  <c r="Q197" i="1"/>
  <c r="L197" i="3" s="1"/>
  <c r="Q198" i="1"/>
  <c r="L198" i="3" s="1"/>
  <c r="Q199" i="1"/>
  <c r="L199" i="3" s="1"/>
  <c r="Q200" i="1"/>
  <c r="L200" i="3" s="1"/>
  <c r="Q201" i="1"/>
  <c r="L201" i="3" s="1"/>
  <c r="Q202" i="1"/>
  <c r="L202" i="3" s="1"/>
  <c r="Q203" i="1"/>
  <c r="L203" i="3" s="1"/>
  <c r="Q204" i="1"/>
  <c r="L204" i="3" s="1"/>
  <c r="Q205" i="1"/>
  <c r="L205" i="3" s="1"/>
  <c r="Q206" i="1"/>
  <c r="L206" i="3" s="1"/>
  <c r="Q207" i="1"/>
  <c r="L207" i="3" s="1"/>
  <c r="Q208" i="1"/>
  <c r="L208" i="3" s="1"/>
  <c r="Q209" i="1"/>
  <c r="L209" i="3" s="1"/>
  <c r="Q210" i="1"/>
  <c r="L210" i="3" s="1"/>
  <c r="Q211" i="1"/>
  <c r="L211" i="3" s="1"/>
  <c r="Q212" i="1"/>
  <c r="L212" i="3" s="1"/>
  <c r="Q213" i="1"/>
  <c r="L213" i="3" s="1"/>
  <c r="Q214" i="1"/>
  <c r="L214" i="3" s="1"/>
  <c r="Q215" i="1"/>
  <c r="L215" i="3" s="1"/>
  <c r="Q216" i="1"/>
  <c r="L216" i="3" s="1"/>
  <c r="Q217" i="1"/>
  <c r="L217" i="3" s="1"/>
  <c r="Q218" i="1"/>
  <c r="L218" i="3" s="1"/>
  <c r="Q219" i="1"/>
  <c r="L219" i="3" s="1"/>
  <c r="Q220" i="1"/>
  <c r="L220" i="3" s="1"/>
  <c r="Q221" i="1"/>
  <c r="L221" i="3" s="1"/>
  <c r="Q222" i="1"/>
  <c r="L222" i="3" s="1"/>
  <c r="Q223" i="1"/>
  <c r="L223" i="3" s="1"/>
  <c r="Q224" i="1"/>
  <c r="L224" i="3" s="1"/>
  <c r="Q225" i="1"/>
  <c r="L225" i="3" s="1"/>
  <c r="Q226" i="1"/>
  <c r="L226" i="3" s="1"/>
  <c r="Q227" i="1"/>
  <c r="L227" i="3" s="1"/>
  <c r="Q228" i="1"/>
  <c r="L228" i="3" s="1"/>
  <c r="Q229" i="1"/>
  <c r="L229" i="3" s="1"/>
  <c r="Q230" i="1"/>
  <c r="L230" i="3" s="1"/>
  <c r="Q231" i="1"/>
  <c r="L231" i="3" s="1"/>
  <c r="Q232" i="1"/>
  <c r="L232" i="3" s="1"/>
  <c r="Q233" i="1"/>
  <c r="L233" i="3" s="1"/>
  <c r="Q234" i="1"/>
  <c r="L234" i="3" s="1"/>
  <c r="Q235" i="1"/>
  <c r="L235" i="3" s="1"/>
  <c r="Q236" i="1"/>
  <c r="L236" i="3" s="1"/>
  <c r="Q237" i="1"/>
  <c r="L237" i="3" s="1"/>
  <c r="Q238" i="1"/>
  <c r="L238" i="3" s="1"/>
  <c r="Q239" i="1"/>
  <c r="L239" i="3" s="1"/>
  <c r="Q240" i="1"/>
  <c r="L240" i="3" s="1"/>
  <c r="Q241" i="1"/>
  <c r="L241" i="3" s="1"/>
  <c r="Q242" i="1"/>
  <c r="L242" i="3" s="1"/>
  <c r="Q243" i="1"/>
  <c r="L243" i="3" s="1"/>
  <c r="Q244" i="1"/>
  <c r="L244" i="3" s="1"/>
  <c r="Q245" i="1"/>
  <c r="L245" i="3" s="1"/>
  <c r="Q246" i="1"/>
  <c r="L246" i="3" s="1"/>
  <c r="Q247" i="1"/>
  <c r="L247" i="3" s="1"/>
  <c r="Q248" i="1"/>
  <c r="L248" i="3" s="1"/>
  <c r="Q249" i="1"/>
  <c r="L249" i="3" s="1"/>
  <c r="Q250" i="1"/>
  <c r="L250" i="3" s="1"/>
  <c r="Q251" i="1"/>
  <c r="L251" i="3" s="1"/>
  <c r="Q252" i="1"/>
  <c r="L252" i="3" s="1"/>
  <c r="Q253" i="1"/>
  <c r="L253" i="3" s="1"/>
  <c r="Q254" i="1"/>
  <c r="L254" i="3" s="1"/>
  <c r="Q255" i="1"/>
  <c r="L255" i="3" s="1"/>
  <c r="Q256" i="1"/>
  <c r="L256" i="3" s="1"/>
  <c r="Q257" i="1"/>
  <c r="L257" i="3" s="1"/>
  <c r="Q258" i="1"/>
  <c r="L258" i="3" s="1"/>
  <c r="Q259" i="1"/>
  <c r="L259" i="3" s="1"/>
  <c r="Q260" i="1"/>
  <c r="L260" i="3" s="1"/>
  <c r="Q261" i="1"/>
  <c r="L261" i="3" s="1"/>
  <c r="Q262" i="1"/>
  <c r="L262" i="3" s="1"/>
  <c r="Q263" i="1"/>
  <c r="L263" i="3" s="1"/>
  <c r="Q264" i="1"/>
  <c r="L264" i="3" s="1"/>
  <c r="Q265" i="1"/>
  <c r="L265" i="3" s="1"/>
  <c r="Q266" i="1"/>
  <c r="L266" i="3" s="1"/>
  <c r="Q267" i="1"/>
  <c r="L267" i="3" s="1"/>
  <c r="Q268" i="1"/>
  <c r="L268" i="3" s="1"/>
  <c r="Q269" i="1"/>
  <c r="L269" i="3" s="1"/>
  <c r="Q270" i="1"/>
  <c r="L270" i="3" s="1"/>
  <c r="Q271" i="1"/>
  <c r="L271" i="3" s="1"/>
  <c r="Q272" i="1"/>
  <c r="L272" i="3" s="1"/>
  <c r="Q273" i="1"/>
  <c r="L273" i="3" s="1"/>
  <c r="Q274" i="1"/>
  <c r="L274" i="3" s="1"/>
  <c r="Q275" i="1"/>
  <c r="L275" i="3" s="1"/>
  <c r="Q276" i="1"/>
  <c r="L276" i="3" s="1"/>
  <c r="Q277" i="1"/>
  <c r="L277" i="3" s="1"/>
  <c r="Q278" i="1"/>
  <c r="L278" i="3" s="1"/>
  <c r="Q279" i="1"/>
  <c r="L279" i="3" s="1"/>
  <c r="Q280" i="1"/>
  <c r="L280" i="3" s="1"/>
  <c r="Q281" i="1"/>
  <c r="L281" i="3" s="1"/>
  <c r="Q282" i="1"/>
  <c r="L282" i="3" s="1"/>
  <c r="Q283" i="1"/>
  <c r="L283" i="3" s="1"/>
  <c r="Q284" i="1"/>
  <c r="L284" i="3" s="1"/>
  <c r="Q285" i="1"/>
  <c r="L285" i="3" s="1"/>
  <c r="Q286" i="1"/>
  <c r="L286" i="3" s="1"/>
  <c r="Q287" i="1"/>
  <c r="L287" i="3" s="1"/>
  <c r="Q288" i="1"/>
  <c r="L288" i="3" s="1"/>
  <c r="Q289" i="1"/>
  <c r="L289" i="3" s="1"/>
  <c r="Q290" i="1"/>
  <c r="L290" i="3" s="1"/>
  <c r="Q291" i="1"/>
  <c r="L291" i="3" s="1"/>
  <c r="Q292" i="1"/>
  <c r="L292" i="3" s="1"/>
  <c r="Q293" i="1"/>
  <c r="L293" i="3" s="1"/>
  <c r="Q294" i="1"/>
  <c r="L294" i="3" s="1"/>
  <c r="Q295" i="1"/>
  <c r="L295" i="3" s="1"/>
  <c r="Q296" i="1"/>
  <c r="L296" i="3" s="1"/>
  <c r="Q297" i="1"/>
  <c r="L297" i="3" s="1"/>
  <c r="Q298" i="1"/>
  <c r="L298" i="3" s="1"/>
  <c r="Q299" i="1"/>
  <c r="L299" i="3" s="1"/>
  <c r="Q300" i="1"/>
  <c r="L300" i="3" s="1"/>
  <c r="Q301" i="1"/>
  <c r="L301" i="3" s="1"/>
  <c r="Q302" i="1"/>
  <c r="L302" i="3" s="1"/>
  <c r="Q303" i="1"/>
  <c r="L303" i="3" s="1"/>
  <c r="Q304" i="1"/>
  <c r="L304" i="3" s="1"/>
  <c r="Q305" i="1"/>
  <c r="L305" i="3" s="1"/>
  <c r="Q306" i="1"/>
  <c r="L306" i="3" s="1"/>
  <c r="Q307" i="1"/>
  <c r="L307" i="3" s="1"/>
  <c r="Q308" i="1"/>
  <c r="L308" i="3" s="1"/>
  <c r="Q309" i="1"/>
  <c r="L309" i="3" s="1"/>
  <c r="Q310" i="1"/>
  <c r="L310" i="3" s="1"/>
  <c r="Q311" i="1"/>
  <c r="L311" i="3" s="1"/>
  <c r="Q312" i="1"/>
  <c r="L312" i="3" s="1"/>
  <c r="Q313" i="1"/>
  <c r="L313" i="3" s="1"/>
  <c r="Q314" i="1"/>
  <c r="L314" i="3" s="1"/>
  <c r="Q315" i="1"/>
  <c r="L315" i="3" s="1"/>
  <c r="Q316" i="1"/>
  <c r="L316" i="3" s="1"/>
  <c r="Q317" i="1"/>
  <c r="L317" i="3" s="1"/>
  <c r="Q318" i="1"/>
  <c r="L318" i="3" s="1"/>
  <c r="Q319" i="1"/>
  <c r="L319" i="3" s="1"/>
  <c r="Q320" i="1"/>
  <c r="L320" i="3" s="1"/>
  <c r="Q321" i="1"/>
  <c r="L321" i="3" s="1"/>
  <c r="Q322" i="1"/>
  <c r="L322" i="3" s="1"/>
  <c r="Q323" i="1"/>
  <c r="L323" i="3" s="1"/>
  <c r="Q324" i="1"/>
  <c r="L324" i="3" s="1"/>
  <c r="Q325" i="1"/>
  <c r="L325" i="3" s="1"/>
  <c r="Q326" i="1"/>
  <c r="L326" i="3" s="1"/>
  <c r="Q327" i="1"/>
  <c r="L327" i="3" s="1"/>
  <c r="Q328" i="1"/>
  <c r="L328" i="3" s="1"/>
  <c r="Q329" i="1"/>
  <c r="L329" i="3" s="1"/>
  <c r="Q330" i="1"/>
  <c r="L330" i="3" s="1"/>
  <c r="Q331" i="1"/>
  <c r="L331" i="3" s="1"/>
  <c r="Q332" i="1"/>
  <c r="L332" i="3" s="1"/>
  <c r="Q333" i="1"/>
  <c r="L333" i="3" s="1"/>
  <c r="Q334" i="1"/>
  <c r="L334" i="3" s="1"/>
  <c r="Q335" i="1"/>
  <c r="L335" i="3" s="1"/>
  <c r="Q336" i="1"/>
  <c r="L336" i="3" s="1"/>
  <c r="Q337" i="1"/>
  <c r="L337" i="3" s="1"/>
  <c r="Q338" i="1"/>
  <c r="L338" i="3" s="1"/>
  <c r="Q339" i="1"/>
  <c r="L339" i="3" s="1"/>
  <c r="Q340" i="1"/>
  <c r="L340" i="3" s="1"/>
  <c r="Q341" i="1"/>
  <c r="L341" i="3" s="1"/>
  <c r="Q342" i="1"/>
  <c r="L342" i="3" s="1"/>
  <c r="Q343" i="1"/>
  <c r="L343" i="3" s="1"/>
  <c r="Q344" i="1"/>
  <c r="L344" i="3" s="1"/>
  <c r="Q345" i="1"/>
  <c r="L345" i="3" s="1"/>
  <c r="Q346" i="1"/>
  <c r="L346" i="3" s="1"/>
  <c r="Q347" i="1"/>
  <c r="L347" i="3" s="1"/>
  <c r="Q348" i="1"/>
  <c r="L348" i="3" s="1"/>
  <c r="Q349" i="1"/>
  <c r="L349" i="3" s="1"/>
  <c r="Q350" i="1"/>
  <c r="L350" i="3" s="1"/>
  <c r="Q351" i="1"/>
  <c r="L351" i="3" s="1"/>
  <c r="Q352" i="1"/>
  <c r="L352" i="3" s="1"/>
  <c r="Q353" i="1"/>
  <c r="L353" i="3" s="1"/>
  <c r="Q354" i="1"/>
  <c r="L354" i="3" s="1"/>
  <c r="Q355" i="1"/>
  <c r="L355" i="3" s="1"/>
  <c r="Q356" i="1"/>
  <c r="L356" i="3" s="1"/>
  <c r="Q357" i="1"/>
  <c r="L357" i="3" s="1"/>
  <c r="Q358" i="1"/>
  <c r="L358" i="3" s="1"/>
  <c r="Q359" i="1"/>
  <c r="L359" i="3" s="1"/>
  <c r="Q360" i="1"/>
  <c r="L360" i="3" s="1"/>
  <c r="Q361" i="1"/>
  <c r="L361" i="3" s="1"/>
  <c r="Q362" i="1"/>
  <c r="L362" i="3" s="1"/>
  <c r="Q363" i="1"/>
  <c r="L363" i="3" s="1"/>
  <c r="Q364" i="1"/>
  <c r="L364" i="3" s="1"/>
  <c r="Q365" i="1"/>
  <c r="L365" i="3" s="1"/>
  <c r="Q366" i="1"/>
  <c r="L366" i="3" s="1"/>
  <c r="Q367" i="1"/>
  <c r="L367" i="3" s="1"/>
  <c r="Q368" i="1"/>
  <c r="L368" i="3" s="1"/>
  <c r="P20" i="1"/>
  <c r="K20" i="3" s="1"/>
  <c r="P21" i="1"/>
  <c r="K21" i="3" s="1"/>
  <c r="P32" i="1"/>
  <c r="K32" i="3" s="1"/>
  <c r="P52" i="1"/>
  <c r="K52" i="3" s="1"/>
  <c r="P61" i="1"/>
  <c r="K61" i="3" s="1"/>
  <c r="P72" i="1"/>
  <c r="K72" i="3" s="1"/>
  <c r="P96" i="1"/>
  <c r="K96" i="3" s="1"/>
  <c r="P97" i="1"/>
  <c r="K97" i="3" s="1"/>
  <c r="P112" i="1"/>
  <c r="K112" i="3" s="1"/>
  <c r="P160" i="1"/>
  <c r="K160" i="3" s="1"/>
  <c r="P184" i="1"/>
  <c r="K184" i="3" s="1"/>
  <c r="P208" i="1"/>
  <c r="K208" i="3" s="1"/>
  <c r="P213" i="1"/>
  <c r="K213" i="3" s="1"/>
  <c r="P220" i="1"/>
  <c r="K220" i="3" s="1"/>
  <c r="P236" i="1"/>
  <c r="K236" i="3" s="1"/>
  <c r="P252" i="1"/>
  <c r="K252" i="3" s="1"/>
  <c r="P253" i="1"/>
  <c r="K253" i="3" s="1"/>
  <c r="P268" i="1"/>
  <c r="K268" i="3" s="1"/>
  <c r="P288" i="1"/>
  <c r="K288" i="3" s="1"/>
  <c r="P308" i="1"/>
  <c r="K308" i="3" s="1"/>
  <c r="P321" i="1"/>
  <c r="K321" i="3" s="1"/>
  <c r="P332" i="1"/>
  <c r="K332" i="3" s="1"/>
  <c r="P361" i="1"/>
  <c r="K361" i="3" s="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G4" i="2"/>
  <c r="G5" i="2"/>
  <c r="G6" i="2"/>
  <c r="G7" i="2"/>
  <c r="G8"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 r="H4" i="1"/>
  <c r="J4" i="1" s="1"/>
  <c r="Q4" i="1" s="1"/>
  <c r="L4" i="3" s="1"/>
  <c r="H5" i="1"/>
  <c r="J5" i="1" s="1"/>
  <c r="Q5" i="1" s="1"/>
  <c r="L5" i="3" s="1"/>
  <c r="H6" i="1"/>
  <c r="J6" i="1" s="1"/>
  <c r="Q6" i="1" s="1"/>
  <c r="L6" i="3" s="1"/>
  <c r="H7" i="1"/>
  <c r="J7" i="1" s="1"/>
  <c r="Q7" i="1" s="1"/>
  <c r="L7" i="3" s="1"/>
  <c r="H8" i="1"/>
  <c r="J8" i="1" s="1"/>
  <c r="Q8" i="1" s="1"/>
  <c r="L8" i="3" s="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J3" i="1" s="1"/>
  <c r="Q3" i="1" s="1"/>
  <c r="L3" i="3" s="1"/>
  <c r="L4" i="1"/>
  <c r="M4" i="1"/>
  <c r="N4" i="1"/>
  <c r="O4" i="1"/>
  <c r="L5" i="1"/>
  <c r="M5" i="1"/>
  <c r="N5" i="1"/>
  <c r="O5" i="1"/>
  <c r="L6" i="1"/>
  <c r="M6" i="1"/>
  <c r="N6" i="1"/>
  <c r="O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3" i="1"/>
  <c r="M33" i="1"/>
  <c r="N33" i="1"/>
  <c r="O33" i="1"/>
  <c r="L34" i="1"/>
  <c r="M34" i="1"/>
  <c r="N34" i="1"/>
  <c r="O34"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L57" i="1"/>
  <c r="M57" i="1"/>
  <c r="N57" i="1"/>
  <c r="O57" i="1"/>
  <c r="L58" i="1"/>
  <c r="M58" i="1"/>
  <c r="N58" i="1"/>
  <c r="O58" i="1"/>
  <c r="L59" i="1"/>
  <c r="M59" i="1"/>
  <c r="N59" i="1"/>
  <c r="O59" i="1"/>
  <c r="L60" i="1"/>
  <c r="M60" i="1"/>
  <c r="N60" i="1"/>
  <c r="O60" i="1"/>
  <c r="L61" i="1"/>
  <c r="M61" i="1"/>
  <c r="N61" i="1"/>
  <c r="O61" i="1"/>
  <c r="L62" i="1"/>
  <c r="M62" i="1"/>
  <c r="N62" i="1"/>
  <c r="O62" i="1"/>
  <c r="L63" i="1"/>
  <c r="M63" i="1"/>
  <c r="N63" i="1"/>
  <c r="O63" i="1"/>
  <c r="L64" i="1"/>
  <c r="M64" i="1"/>
  <c r="N64" i="1"/>
  <c r="O64" i="1"/>
  <c r="L65" i="1"/>
  <c r="M65" i="1"/>
  <c r="N65" i="1"/>
  <c r="O65" i="1"/>
  <c r="L66" i="1"/>
  <c r="M66" i="1"/>
  <c r="N66" i="1"/>
  <c r="O66" i="1"/>
  <c r="L67" i="1"/>
  <c r="M67" i="1"/>
  <c r="N67" i="1"/>
  <c r="O67" i="1"/>
  <c r="L68" i="1"/>
  <c r="M68" i="1"/>
  <c r="N68" i="1"/>
  <c r="O68" i="1"/>
  <c r="L69" i="1"/>
  <c r="M69" i="1"/>
  <c r="N69" i="1"/>
  <c r="O69" i="1"/>
  <c r="L70" i="1"/>
  <c r="M70" i="1"/>
  <c r="N70" i="1"/>
  <c r="O70" i="1"/>
  <c r="L71" i="1"/>
  <c r="M71" i="1"/>
  <c r="N71" i="1"/>
  <c r="O71" i="1"/>
  <c r="L72" i="1"/>
  <c r="M72" i="1"/>
  <c r="N72" i="1"/>
  <c r="O72" i="1"/>
  <c r="L73" i="1"/>
  <c r="M73" i="1"/>
  <c r="N73" i="1"/>
  <c r="O73" i="1"/>
  <c r="L74" i="1"/>
  <c r="M74" i="1"/>
  <c r="N74" i="1"/>
  <c r="O74" i="1"/>
  <c r="L75" i="1"/>
  <c r="M75" i="1"/>
  <c r="N75" i="1"/>
  <c r="O75" i="1"/>
  <c r="L76" i="1"/>
  <c r="M76" i="1"/>
  <c r="N76" i="1"/>
  <c r="O76" i="1"/>
  <c r="L77" i="1"/>
  <c r="M77" i="1"/>
  <c r="N77" i="1"/>
  <c r="O77" i="1"/>
  <c r="L78" i="1"/>
  <c r="M78" i="1"/>
  <c r="N78" i="1"/>
  <c r="O78" i="1"/>
  <c r="L79" i="1"/>
  <c r="M79" i="1"/>
  <c r="N79" i="1"/>
  <c r="O79" i="1"/>
  <c r="L80" i="1"/>
  <c r="M80" i="1"/>
  <c r="N80" i="1"/>
  <c r="O80" i="1"/>
  <c r="L81" i="1"/>
  <c r="M81" i="1"/>
  <c r="N81" i="1"/>
  <c r="O81" i="1"/>
  <c r="L82" i="1"/>
  <c r="M82" i="1"/>
  <c r="N82" i="1"/>
  <c r="O82" i="1"/>
  <c r="L83" i="1"/>
  <c r="M83" i="1"/>
  <c r="N83" i="1"/>
  <c r="O83" i="1"/>
  <c r="L84" i="1"/>
  <c r="M84" i="1"/>
  <c r="N84" i="1"/>
  <c r="O84" i="1"/>
  <c r="L85" i="1"/>
  <c r="M85" i="1"/>
  <c r="N85" i="1"/>
  <c r="O85" i="1"/>
  <c r="L86" i="1"/>
  <c r="M86" i="1"/>
  <c r="N86" i="1"/>
  <c r="O86" i="1"/>
  <c r="L87" i="1"/>
  <c r="M87" i="1"/>
  <c r="N87" i="1"/>
  <c r="O87" i="1"/>
  <c r="L88" i="1"/>
  <c r="M88" i="1"/>
  <c r="N88" i="1"/>
  <c r="O88" i="1"/>
  <c r="L89" i="1"/>
  <c r="M89" i="1"/>
  <c r="N89" i="1"/>
  <c r="O89" i="1"/>
  <c r="L90" i="1"/>
  <c r="M90" i="1"/>
  <c r="N90" i="1"/>
  <c r="O90" i="1"/>
  <c r="L91" i="1"/>
  <c r="M91" i="1"/>
  <c r="N91" i="1"/>
  <c r="O91" i="1"/>
  <c r="L92" i="1"/>
  <c r="M92" i="1"/>
  <c r="N92" i="1"/>
  <c r="O92" i="1"/>
  <c r="L93" i="1"/>
  <c r="M93" i="1"/>
  <c r="N93" i="1"/>
  <c r="O93" i="1"/>
  <c r="L94" i="1"/>
  <c r="M94" i="1"/>
  <c r="N94" i="1"/>
  <c r="O94" i="1"/>
  <c r="L95" i="1"/>
  <c r="M95" i="1"/>
  <c r="N95" i="1"/>
  <c r="O95" i="1"/>
  <c r="L96" i="1"/>
  <c r="M96" i="1"/>
  <c r="N96" i="1"/>
  <c r="O96" i="1"/>
  <c r="L97" i="1"/>
  <c r="M97" i="1"/>
  <c r="N97" i="1"/>
  <c r="O97" i="1"/>
  <c r="L98" i="1"/>
  <c r="M98" i="1"/>
  <c r="N98" i="1"/>
  <c r="O98" i="1"/>
  <c r="L99" i="1"/>
  <c r="M99" i="1"/>
  <c r="N99" i="1"/>
  <c r="O99" i="1"/>
  <c r="L100" i="1"/>
  <c r="M100" i="1"/>
  <c r="N100" i="1"/>
  <c r="O100" i="1"/>
  <c r="L101" i="1"/>
  <c r="M101" i="1"/>
  <c r="N101" i="1"/>
  <c r="O101" i="1"/>
  <c r="L102" i="1"/>
  <c r="M102" i="1"/>
  <c r="N102" i="1"/>
  <c r="O102" i="1"/>
  <c r="L103" i="1"/>
  <c r="M103" i="1"/>
  <c r="N103" i="1"/>
  <c r="O103" i="1"/>
  <c r="L104" i="1"/>
  <c r="M104" i="1"/>
  <c r="N104" i="1"/>
  <c r="O104" i="1"/>
  <c r="L105" i="1"/>
  <c r="M105" i="1"/>
  <c r="N105" i="1"/>
  <c r="O105" i="1"/>
  <c r="L106" i="1"/>
  <c r="M106" i="1"/>
  <c r="N106" i="1"/>
  <c r="O106" i="1"/>
  <c r="L107" i="1"/>
  <c r="M107" i="1"/>
  <c r="N107" i="1"/>
  <c r="O107" i="1"/>
  <c r="L108" i="1"/>
  <c r="M108" i="1"/>
  <c r="N108" i="1"/>
  <c r="O108" i="1"/>
  <c r="L109" i="1"/>
  <c r="M109" i="1"/>
  <c r="N109" i="1"/>
  <c r="O109" i="1"/>
  <c r="L110" i="1"/>
  <c r="M110" i="1"/>
  <c r="N110" i="1"/>
  <c r="O110" i="1"/>
  <c r="L111" i="1"/>
  <c r="M111" i="1"/>
  <c r="N111" i="1"/>
  <c r="O111" i="1"/>
  <c r="L112" i="1"/>
  <c r="M112" i="1"/>
  <c r="N112" i="1"/>
  <c r="O112" i="1"/>
  <c r="L113" i="1"/>
  <c r="M113" i="1"/>
  <c r="N113" i="1"/>
  <c r="O113" i="1"/>
  <c r="L114" i="1"/>
  <c r="M114" i="1"/>
  <c r="N114" i="1"/>
  <c r="O114" i="1"/>
  <c r="L115" i="1"/>
  <c r="M115" i="1"/>
  <c r="N115" i="1"/>
  <c r="O115" i="1"/>
  <c r="L116" i="1"/>
  <c r="M116" i="1"/>
  <c r="N116" i="1"/>
  <c r="O116" i="1"/>
  <c r="L117" i="1"/>
  <c r="M117" i="1"/>
  <c r="N117" i="1"/>
  <c r="O117" i="1"/>
  <c r="L118" i="1"/>
  <c r="M118" i="1"/>
  <c r="N118" i="1"/>
  <c r="O118" i="1"/>
  <c r="L119" i="1"/>
  <c r="M119" i="1"/>
  <c r="N119" i="1"/>
  <c r="O119" i="1"/>
  <c r="L120" i="1"/>
  <c r="M120" i="1"/>
  <c r="N120" i="1"/>
  <c r="O120" i="1"/>
  <c r="L121" i="1"/>
  <c r="M121" i="1"/>
  <c r="N121" i="1"/>
  <c r="O121" i="1"/>
  <c r="L122" i="1"/>
  <c r="M122" i="1"/>
  <c r="N122" i="1"/>
  <c r="O122" i="1"/>
  <c r="L123" i="1"/>
  <c r="M123" i="1"/>
  <c r="N123" i="1"/>
  <c r="O123" i="1"/>
  <c r="L124" i="1"/>
  <c r="M124" i="1"/>
  <c r="N124" i="1"/>
  <c r="O124" i="1"/>
  <c r="L125" i="1"/>
  <c r="M125" i="1"/>
  <c r="N125" i="1"/>
  <c r="O125" i="1"/>
  <c r="L126" i="1"/>
  <c r="M126" i="1"/>
  <c r="N126" i="1"/>
  <c r="O126" i="1"/>
  <c r="L127" i="1"/>
  <c r="M127" i="1"/>
  <c r="N127" i="1"/>
  <c r="O127" i="1"/>
  <c r="L128" i="1"/>
  <c r="M128" i="1"/>
  <c r="N128" i="1"/>
  <c r="O128" i="1"/>
  <c r="L129" i="1"/>
  <c r="M129" i="1"/>
  <c r="N129" i="1"/>
  <c r="O129" i="1"/>
  <c r="L130" i="1"/>
  <c r="M130" i="1"/>
  <c r="N130" i="1"/>
  <c r="O130" i="1"/>
  <c r="L131" i="1"/>
  <c r="M131" i="1"/>
  <c r="N131" i="1"/>
  <c r="O131" i="1"/>
  <c r="L132" i="1"/>
  <c r="M132" i="1"/>
  <c r="N132" i="1"/>
  <c r="O132" i="1"/>
  <c r="L133" i="1"/>
  <c r="M133" i="1"/>
  <c r="N133" i="1"/>
  <c r="O133" i="1"/>
  <c r="L134" i="1"/>
  <c r="M134" i="1"/>
  <c r="N134" i="1"/>
  <c r="O134" i="1"/>
  <c r="L135" i="1"/>
  <c r="M135" i="1"/>
  <c r="N135" i="1"/>
  <c r="O135" i="1"/>
  <c r="L136" i="1"/>
  <c r="M136" i="1"/>
  <c r="N136" i="1"/>
  <c r="O136" i="1"/>
  <c r="L137" i="1"/>
  <c r="M137" i="1"/>
  <c r="N137" i="1"/>
  <c r="O137" i="1"/>
  <c r="L138" i="1"/>
  <c r="M138" i="1"/>
  <c r="N138" i="1"/>
  <c r="O138" i="1"/>
  <c r="L139" i="1"/>
  <c r="M139" i="1"/>
  <c r="N139" i="1"/>
  <c r="O139" i="1"/>
  <c r="L140" i="1"/>
  <c r="M140" i="1"/>
  <c r="N140" i="1"/>
  <c r="O140" i="1"/>
  <c r="L141" i="1"/>
  <c r="M141" i="1"/>
  <c r="N141" i="1"/>
  <c r="O141" i="1"/>
  <c r="L142" i="1"/>
  <c r="M142" i="1"/>
  <c r="N142" i="1"/>
  <c r="O142" i="1"/>
  <c r="L143" i="1"/>
  <c r="M143" i="1"/>
  <c r="N143" i="1"/>
  <c r="O143" i="1"/>
  <c r="L144" i="1"/>
  <c r="M144" i="1"/>
  <c r="N144" i="1"/>
  <c r="O144" i="1"/>
  <c r="L145" i="1"/>
  <c r="M145" i="1"/>
  <c r="N145" i="1"/>
  <c r="O145" i="1"/>
  <c r="L146" i="1"/>
  <c r="M146" i="1"/>
  <c r="N146" i="1"/>
  <c r="O146" i="1"/>
  <c r="L147" i="1"/>
  <c r="M147" i="1"/>
  <c r="N147" i="1"/>
  <c r="O147" i="1"/>
  <c r="L148" i="1"/>
  <c r="M148" i="1"/>
  <c r="N148" i="1"/>
  <c r="O148" i="1"/>
  <c r="L149" i="1"/>
  <c r="M149" i="1"/>
  <c r="N149" i="1"/>
  <c r="O149" i="1"/>
  <c r="L150" i="1"/>
  <c r="M150" i="1"/>
  <c r="N150" i="1"/>
  <c r="O150" i="1"/>
  <c r="L151" i="1"/>
  <c r="M151" i="1"/>
  <c r="N151" i="1"/>
  <c r="O151" i="1"/>
  <c r="L152" i="1"/>
  <c r="M152" i="1"/>
  <c r="N152" i="1"/>
  <c r="O152" i="1"/>
  <c r="L153" i="1"/>
  <c r="M153" i="1"/>
  <c r="N153" i="1"/>
  <c r="O153" i="1"/>
  <c r="L154" i="1"/>
  <c r="M154" i="1"/>
  <c r="N154" i="1"/>
  <c r="O154" i="1"/>
  <c r="L155" i="1"/>
  <c r="M155" i="1"/>
  <c r="N155" i="1"/>
  <c r="O155" i="1"/>
  <c r="L156" i="1"/>
  <c r="M156" i="1"/>
  <c r="N156" i="1"/>
  <c r="O156" i="1"/>
  <c r="L157" i="1"/>
  <c r="M157" i="1"/>
  <c r="N157" i="1"/>
  <c r="O157" i="1"/>
  <c r="L158" i="1"/>
  <c r="M158" i="1"/>
  <c r="N158" i="1"/>
  <c r="O158" i="1"/>
  <c r="L159" i="1"/>
  <c r="M159" i="1"/>
  <c r="N159" i="1"/>
  <c r="O159" i="1"/>
  <c r="L160" i="1"/>
  <c r="M160" i="1"/>
  <c r="N160" i="1"/>
  <c r="O160" i="1"/>
  <c r="L161" i="1"/>
  <c r="M161" i="1"/>
  <c r="N161" i="1"/>
  <c r="O161" i="1"/>
  <c r="L162" i="1"/>
  <c r="M162" i="1"/>
  <c r="N162" i="1"/>
  <c r="O162" i="1"/>
  <c r="L163" i="1"/>
  <c r="M163" i="1"/>
  <c r="N163" i="1"/>
  <c r="O163" i="1"/>
  <c r="L164" i="1"/>
  <c r="M164" i="1"/>
  <c r="N164" i="1"/>
  <c r="O164" i="1"/>
  <c r="L165" i="1"/>
  <c r="M165" i="1"/>
  <c r="N165" i="1"/>
  <c r="O165" i="1"/>
  <c r="L166" i="1"/>
  <c r="M166" i="1"/>
  <c r="N166" i="1"/>
  <c r="O166" i="1"/>
  <c r="L167" i="1"/>
  <c r="M167" i="1"/>
  <c r="N167" i="1"/>
  <c r="O167" i="1"/>
  <c r="L168" i="1"/>
  <c r="M168" i="1"/>
  <c r="N168" i="1"/>
  <c r="O168" i="1"/>
  <c r="L169" i="1"/>
  <c r="M169" i="1"/>
  <c r="N169" i="1"/>
  <c r="O169" i="1"/>
  <c r="L170" i="1"/>
  <c r="M170" i="1"/>
  <c r="N170" i="1"/>
  <c r="O170" i="1"/>
  <c r="L171" i="1"/>
  <c r="M171" i="1"/>
  <c r="N171" i="1"/>
  <c r="O171" i="1"/>
  <c r="L172" i="1"/>
  <c r="M172" i="1"/>
  <c r="N172" i="1"/>
  <c r="O172" i="1"/>
  <c r="L173" i="1"/>
  <c r="M173" i="1"/>
  <c r="N173" i="1"/>
  <c r="O173" i="1"/>
  <c r="L174" i="1"/>
  <c r="M174" i="1"/>
  <c r="N174" i="1"/>
  <c r="O174" i="1"/>
  <c r="L175" i="1"/>
  <c r="M175" i="1"/>
  <c r="N175" i="1"/>
  <c r="O175" i="1"/>
  <c r="L176" i="1"/>
  <c r="M176" i="1"/>
  <c r="N176" i="1"/>
  <c r="O176" i="1"/>
  <c r="L177" i="1"/>
  <c r="M177" i="1"/>
  <c r="N177" i="1"/>
  <c r="O177" i="1"/>
  <c r="L178" i="1"/>
  <c r="M178" i="1"/>
  <c r="N178" i="1"/>
  <c r="O178" i="1"/>
  <c r="L179" i="1"/>
  <c r="M179" i="1"/>
  <c r="N179" i="1"/>
  <c r="O179" i="1"/>
  <c r="L180" i="1"/>
  <c r="M180" i="1"/>
  <c r="N180" i="1"/>
  <c r="O180" i="1"/>
  <c r="L181" i="1"/>
  <c r="M181" i="1"/>
  <c r="N181" i="1"/>
  <c r="O181" i="1"/>
  <c r="L182" i="1"/>
  <c r="M182" i="1"/>
  <c r="N182" i="1"/>
  <c r="O182" i="1"/>
  <c r="L183" i="1"/>
  <c r="M183" i="1"/>
  <c r="N183" i="1"/>
  <c r="O183" i="1"/>
  <c r="L184" i="1"/>
  <c r="M184" i="1"/>
  <c r="N184" i="1"/>
  <c r="O184" i="1"/>
  <c r="L185" i="1"/>
  <c r="M185" i="1"/>
  <c r="N185" i="1"/>
  <c r="O185" i="1"/>
  <c r="L186" i="1"/>
  <c r="M186" i="1"/>
  <c r="N186" i="1"/>
  <c r="O186" i="1"/>
  <c r="L187" i="1"/>
  <c r="M187" i="1"/>
  <c r="N187" i="1"/>
  <c r="O187" i="1"/>
  <c r="L188" i="1"/>
  <c r="M188" i="1"/>
  <c r="N188" i="1"/>
  <c r="O188" i="1"/>
  <c r="L189" i="1"/>
  <c r="M189" i="1"/>
  <c r="N189" i="1"/>
  <c r="O189" i="1"/>
  <c r="L190" i="1"/>
  <c r="M190" i="1"/>
  <c r="N190" i="1"/>
  <c r="O190" i="1"/>
  <c r="L191" i="1"/>
  <c r="M191" i="1"/>
  <c r="N191" i="1"/>
  <c r="O191" i="1"/>
  <c r="L192" i="1"/>
  <c r="M192" i="1"/>
  <c r="N192" i="1"/>
  <c r="O192" i="1"/>
  <c r="L193" i="1"/>
  <c r="M193" i="1"/>
  <c r="N193" i="1"/>
  <c r="O193" i="1"/>
  <c r="L194" i="1"/>
  <c r="M194" i="1"/>
  <c r="N194" i="1"/>
  <c r="O194" i="1"/>
  <c r="L195" i="1"/>
  <c r="M195" i="1"/>
  <c r="N195" i="1"/>
  <c r="O195" i="1"/>
  <c r="L196" i="1"/>
  <c r="M196" i="1"/>
  <c r="N196" i="1"/>
  <c r="O196" i="1"/>
  <c r="L197" i="1"/>
  <c r="M197" i="1"/>
  <c r="N197" i="1"/>
  <c r="O197" i="1"/>
  <c r="L198" i="1"/>
  <c r="M198" i="1"/>
  <c r="N198" i="1"/>
  <c r="O198" i="1"/>
  <c r="L199" i="1"/>
  <c r="M199" i="1"/>
  <c r="N199" i="1"/>
  <c r="O199" i="1"/>
  <c r="L200" i="1"/>
  <c r="M200" i="1"/>
  <c r="N200" i="1"/>
  <c r="O200" i="1"/>
  <c r="L201" i="1"/>
  <c r="M201" i="1"/>
  <c r="N201" i="1"/>
  <c r="O201" i="1"/>
  <c r="L202" i="1"/>
  <c r="M202" i="1"/>
  <c r="N202" i="1"/>
  <c r="O202" i="1"/>
  <c r="L203" i="1"/>
  <c r="M203" i="1"/>
  <c r="N203" i="1"/>
  <c r="O203" i="1"/>
  <c r="L204" i="1"/>
  <c r="M204" i="1"/>
  <c r="N204" i="1"/>
  <c r="O204" i="1"/>
  <c r="L205" i="1"/>
  <c r="M205" i="1"/>
  <c r="N205" i="1"/>
  <c r="O205" i="1"/>
  <c r="L206" i="1"/>
  <c r="M206" i="1"/>
  <c r="N206" i="1"/>
  <c r="O206" i="1"/>
  <c r="L207" i="1"/>
  <c r="M207" i="1"/>
  <c r="N207" i="1"/>
  <c r="O207" i="1"/>
  <c r="L208" i="1"/>
  <c r="M208" i="1"/>
  <c r="N208" i="1"/>
  <c r="O208" i="1"/>
  <c r="L209" i="1"/>
  <c r="M209" i="1"/>
  <c r="N209" i="1"/>
  <c r="O209" i="1"/>
  <c r="L210" i="1"/>
  <c r="M210" i="1"/>
  <c r="N210" i="1"/>
  <c r="O210" i="1"/>
  <c r="L211" i="1"/>
  <c r="M211" i="1"/>
  <c r="N211" i="1"/>
  <c r="O211" i="1"/>
  <c r="L212" i="1"/>
  <c r="M212" i="1"/>
  <c r="N212" i="1"/>
  <c r="O212" i="1"/>
  <c r="L213" i="1"/>
  <c r="M213" i="1"/>
  <c r="N213" i="1"/>
  <c r="O213" i="1"/>
  <c r="L214" i="1"/>
  <c r="M214" i="1"/>
  <c r="N214" i="1"/>
  <c r="O214" i="1"/>
  <c r="L215" i="1"/>
  <c r="M215" i="1"/>
  <c r="N215" i="1"/>
  <c r="O215" i="1"/>
  <c r="L216" i="1"/>
  <c r="M216" i="1"/>
  <c r="N216" i="1"/>
  <c r="O216" i="1"/>
  <c r="L217" i="1"/>
  <c r="M217" i="1"/>
  <c r="N217" i="1"/>
  <c r="O217" i="1"/>
  <c r="L218" i="1"/>
  <c r="M218" i="1"/>
  <c r="N218" i="1"/>
  <c r="O218" i="1"/>
  <c r="L219" i="1"/>
  <c r="M219" i="1"/>
  <c r="N219" i="1"/>
  <c r="O219" i="1"/>
  <c r="L220" i="1"/>
  <c r="M220" i="1"/>
  <c r="N220" i="1"/>
  <c r="O220" i="1"/>
  <c r="L221" i="1"/>
  <c r="M221" i="1"/>
  <c r="N221" i="1"/>
  <c r="O221" i="1"/>
  <c r="L222" i="1"/>
  <c r="M222" i="1"/>
  <c r="N222" i="1"/>
  <c r="O222" i="1"/>
  <c r="L223" i="1"/>
  <c r="M223" i="1"/>
  <c r="N223" i="1"/>
  <c r="O223" i="1"/>
  <c r="L224" i="1"/>
  <c r="M224" i="1"/>
  <c r="N224" i="1"/>
  <c r="O224" i="1"/>
  <c r="L225" i="1"/>
  <c r="M225" i="1"/>
  <c r="N225" i="1"/>
  <c r="O225" i="1"/>
  <c r="L226" i="1"/>
  <c r="M226" i="1"/>
  <c r="N226" i="1"/>
  <c r="O226" i="1"/>
  <c r="L227" i="1"/>
  <c r="M227" i="1"/>
  <c r="N227" i="1"/>
  <c r="O227" i="1"/>
  <c r="L228" i="1"/>
  <c r="M228" i="1"/>
  <c r="N228" i="1"/>
  <c r="O228" i="1"/>
  <c r="L229" i="1"/>
  <c r="M229" i="1"/>
  <c r="N229" i="1"/>
  <c r="O229" i="1"/>
  <c r="L230" i="1"/>
  <c r="M230" i="1"/>
  <c r="N230" i="1"/>
  <c r="O230" i="1"/>
  <c r="L231" i="1"/>
  <c r="M231" i="1"/>
  <c r="N231" i="1"/>
  <c r="O231" i="1"/>
  <c r="L232" i="1"/>
  <c r="M232" i="1"/>
  <c r="N232" i="1"/>
  <c r="O232" i="1"/>
  <c r="L233" i="1"/>
  <c r="M233" i="1"/>
  <c r="N233" i="1"/>
  <c r="O233" i="1"/>
  <c r="L234" i="1"/>
  <c r="M234" i="1"/>
  <c r="N234" i="1"/>
  <c r="O234" i="1"/>
  <c r="L235" i="1"/>
  <c r="M235" i="1"/>
  <c r="N235" i="1"/>
  <c r="O235" i="1"/>
  <c r="L236" i="1"/>
  <c r="M236" i="1"/>
  <c r="N236" i="1"/>
  <c r="O236" i="1"/>
  <c r="L237" i="1"/>
  <c r="M237" i="1"/>
  <c r="N237" i="1"/>
  <c r="O237" i="1"/>
  <c r="L238" i="1"/>
  <c r="M238" i="1"/>
  <c r="N238" i="1"/>
  <c r="O238" i="1"/>
  <c r="L239" i="1"/>
  <c r="M239" i="1"/>
  <c r="N239" i="1"/>
  <c r="O239" i="1"/>
  <c r="L240" i="1"/>
  <c r="M240" i="1"/>
  <c r="N240" i="1"/>
  <c r="O240" i="1"/>
  <c r="L241" i="1"/>
  <c r="M241" i="1"/>
  <c r="N241" i="1"/>
  <c r="O241" i="1"/>
  <c r="L242" i="1"/>
  <c r="M242" i="1"/>
  <c r="N242" i="1"/>
  <c r="O242" i="1"/>
  <c r="L243" i="1"/>
  <c r="M243" i="1"/>
  <c r="N243" i="1"/>
  <c r="O243" i="1"/>
  <c r="L244" i="1"/>
  <c r="M244" i="1"/>
  <c r="N244" i="1"/>
  <c r="O244" i="1"/>
  <c r="L245" i="1"/>
  <c r="M245" i="1"/>
  <c r="N245" i="1"/>
  <c r="O245" i="1"/>
  <c r="L246" i="1"/>
  <c r="M246" i="1"/>
  <c r="N246" i="1"/>
  <c r="O246" i="1"/>
  <c r="L247" i="1"/>
  <c r="M247" i="1"/>
  <c r="N247" i="1"/>
  <c r="O247" i="1"/>
  <c r="L248" i="1"/>
  <c r="M248" i="1"/>
  <c r="N248" i="1"/>
  <c r="O248" i="1"/>
  <c r="L249" i="1"/>
  <c r="M249" i="1"/>
  <c r="N249" i="1"/>
  <c r="O249" i="1"/>
  <c r="L250" i="1"/>
  <c r="M250" i="1"/>
  <c r="N250" i="1"/>
  <c r="O250" i="1"/>
  <c r="L251" i="1"/>
  <c r="M251" i="1"/>
  <c r="N251" i="1"/>
  <c r="O251" i="1"/>
  <c r="L252" i="1"/>
  <c r="M252" i="1"/>
  <c r="N252" i="1"/>
  <c r="O252" i="1"/>
  <c r="L253" i="1"/>
  <c r="M253" i="1"/>
  <c r="N253" i="1"/>
  <c r="O253" i="1"/>
  <c r="L254" i="1"/>
  <c r="M254" i="1"/>
  <c r="N254" i="1"/>
  <c r="O254" i="1"/>
  <c r="L255" i="1"/>
  <c r="M255" i="1"/>
  <c r="N255" i="1"/>
  <c r="O255" i="1"/>
  <c r="L256" i="1"/>
  <c r="M256" i="1"/>
  <c r="N256" i="1"/>
  <c r="O256" i="1"/>
  <c r="L257" i="1"/>
  <c r="M257" i="1"/>
  <c r="N257" i="1"/>
  <c r="O257" i="1"/>
  <c r="L258" i="1"/>
  <c r="M258" i="1"/>
  <c r="N258" i="1"/>
  <c r="O258" i="1"/>
  <c r="L259" i="1"/>
  <c r="M259" i="1"/>
  <c r="N259" i="1"/>
  <c r="O259" i="1"/>
  <c r="L260" i="1"/>
  <c r="M260" i="1"/>
  <c r="N260" i="1"/>
  <c r="O260" i="1"/>
  <c r="L261" i="1"/>
  <c r="M261" i="1"/>
  <c r="N261" i="1"/>
  <c r="O261" i="1"/>
  <c r="L262" i="1"/>
  <c r="M262" i="1"/>
  <c r="N262" i="1"/>
  <c r="O262" i="1"/>
  <c r="L263" i="1"/>
  <c r="M263" i="1"/>
  <c r="N263" i="1"/>
  <c r="O263" i="1"/>
  <c r="L264" i="1"/>
  <c r="M264" i="1"/>
  <c r="N264" i="1"/>
  <c r="O264" i="1"/>
  <c r="L265" i="1"/>
  <c r="M265" i="1"/>
  <c r="N265" i="1"/>
  <c r="O265" i="1"/>
  <c r="L266" i="1"/>
  <c r="M266" i="1"/>
  <c r="N266" i="1"/>
  <c r="O266" i="1"/>
  <c r="L267" i="1"/>
  <c r="M267" i="1"/>
  <c r="N267" i="1"/>
  <c r="O267" i="1"/>
  <c r="L268" i="1"/>
  <c r="M268" i="1"/>
  <c r="N268" i="1"/>
  <c r="O268" i="1"/>
  <c r="L269" i="1"/>
  <c r="M269" i="1"/>
  <c r="N269" i="1"/>
  <c r="O269" i="1"/>
  <c r="L270" i="1"/>
  <c r="M270" i="1"/>
  <c r="N270" i="1"/>
  <c r="O270" i="1"/>
  <c r="L271" i="1"/>
  <c r="M271" i="1"/>
  <c r="N271" i="1"/>
  <c r="O271" i="1"/>
  <c r="L272" i="1"/>
  <c r="M272" i="1"/>
  <c r="N272" i="1"/>
  <c r="O272" i="1"/>
  <c r="L273" i="1"/>
  <c r="M273" i="1"/>
  <c r="N273" i="1"/>
  <c r="O273" i="1"/>
  <c r="L274" i="1"/>
  <c r="M274" i="1"/>
  <c r="N274" i="1"/>
  <c r="O274" i="1"/>
  <c r="L275" i="1"/>
  <c r="M275" i="1"/>
  <c r="N275" i="1"/>
  <c r="O275" i="1"/>
  <c r="L276" i="1"/>
  <c r="M276" i="1"/>
  <c r="N276" i="1"/>
  <c r="O276" i="1"/>
  <c r="L277" i="1"/>
  <c r="M277" i="1"/>
  <c r="N277" i="1"/>
  <c r="O277" i="1"/>
  <c r="L278" i="1"/>
  <c r="M278" i="1"/>
  <c r="N278" i="1"/>
  <c r="O278" i="1"/>
  <c r="L279" i="1"/>
  <c r="M279" i="1"/>
  <c r="N279" i="1"/>
  <c r="O279" i="1"/>
  <c r="L280" i="1"/>
  <c r="M280" i="1"/>
  <c r="N280" i="1"/>
  <c r="O280" i="1"/>
  <c r="L281" i="1"/>
  <c r="M281" i="1"/>
  <c r="N281" i="1"/>
  <c r="O281" i="1"/>
  <c r="L282" i="1"/>
  <c r="M282" i="1"/>
  <c r="N282" i="1"/>
  <c r="O282" i="1"/>
  <c r="L283" i="1"/>
  <c r="M283" i="1"/>
  <c r="N283" i="1"/>
  <c r="O283" i="1"/>
  <c r="L284" i="1"/>
  <c r="M284" i="1"/>
  <c r="N284" i="1"/>
  <c r="O284" i="1"/>
  <c r="L285" i="1"/>
  <c r="M285" i="1"/>
  <c r="N285" i="1"/>
  <c r="O285" i="1"/>
  <c r="L286" i="1"/>
  <c r="M286" i="1"/>
  <c r="N286" i="1"/>
  <c r="O286" i="1"/>
  <c r="L287" i="1"/>
  <c r="M287" i="1"/>
  <c r="N287" i="1"/>
  <c r="O287" i="1"/>
  <c r="L288" i="1"/>
  <c r="M288" i="1"/>
  <c r="N288" i="1"/>
  <c r="O288" i="1"/>
  <c r="L289" i="1"/>
  <c r="M289" i="1"/>
  <c r="N289" i="1"/>
  <c r="O289" i="1"/>
  <c r="L290" i="1"/>
  <c r="M290" i="1"/>
  <c r="N290" i="1"/>
  <c r="O290" i="1"/>
  <c r="L291" i="1"/>
  <c r="M291" i="1"/>
  <c r="N291" i="1"/>
  <c r="O291" i="1"/>
  <c r="L292" i="1"/>
  <c r="M292" i="1"/>
  <c r="N292" i="1"/>
  <c r="O292" i="1"/>
  <c r="L293" i="1"/>
  <c r="M293" i="1"/>
  <c r="N293" i="1"/>
  <c r="O293" i="1"/>
  <c r="L294" i="1"/>
  <c r="M294" i="1"/>
  <c r="N294" i="1"/>
  <c r="O294" i="1"/>
  <c r="L295" i="1"/>
  <c r="M295" i="1"/>
  <c r="N295" i="1"/>
  <c r="O295" i="1"/>
  <c r="L296" i="1"/>
  <c r="M296" i="1"/>
  <c r="N296" i="1"/>
  <c r="O296" i="1"/>
  <c r="L297" i="1"/>
  <c r="M297" i="1"/>
  <c r="N297" i="1"/>
  <c r="O297" i="1"/>
  <c r="L298" i="1"/>
  <c r="M298" i="1"/>
  <c r="N298" i="1"/>
  <c r="O298" i="1"/>
  <c r="L299" i="1"/>
  <c r="M299" i="1"/>
  <c r="N299" i="1"/>
  <c r="O299" i="1"/>
  <c r="L300" i="1"/>
  <c r="M300" i="1"/>
  <c r="N300" i="1"/>
  <c r="O300" i="1"/>
  <c r="L301" i="1"/>
  <c r="M301" i="1"/>
  <c r="N301" i="1"/>
  <c r="O301" i="1"/>
  <c r="L302" i="1"/>
  <c r="M302" i="1"/>
  <c r="N302" i="1"/>
  <c r="O302" i="1"/>
  <c r="L303" i="1"/>
  <c r="M303" i="1"/>
  <c r="N303" i="1"/>
  <c r="O303" i="1"/>
  <c r="L304" i="1"/>
  <c r="M304" i="1"/>
  <c r="N304" i="1"/>
  <c r="O304" i="1"/>
  <c r="L305" i="1"/>
  <c r="M305" i="1"/>
  <c r="N305" i="1"/>
  <c r="O305" i="1"/>
  <c r="L306" i="1"/>
  <c r="M306" i="1"/>
  <c r="N306" i="1"/>
  <c r="O306" i="1"/>
  <c r="L307" i="1"/>
  <c r="M307" i="1"/>
  <c r="N307" i="1"/>
  <c r="O307" i="1"/>
  <c r="L308" i="1"/>
  <c r="M308" i="1"/>
  <c r="N308" i="1"/>
  <c r="O308" i="1"/>
  <c r="L309" i="1"/>
  <c r="M309" i="1"/>
  <c r="N309" i="1"/>
  <c r="O309" i="1"/>
  <c r="L310" i="1"/>
  <c r="M310" i="1"/>
  <c r="N310" i="1"/>
  <c r="O310" i="1"/>
  <c r="L311" i="1"/>
  <c r="M311" i="1"/>
  <c r="N311" i="1"/>
  <c r="O311" i="1"/>
  <c r="L312" i="1"/>
  <c r="M312" i="1"/>
  <c r="N312" i="1"/>
  <c r="O312" i="1"/>
  <c r="L313" i="1"/>
  <c r="M313" i="1"/>
  <c r="N313" i="1"/>
  <c r="O313" i="1"/>
  <c r="L314" i="1"/>
  <c r="M314" i="1"/>
  <c r="N314" i="1"/>
  <c r="O314" i="1"/>
  <c r="L315" i="1"/>
  <c r="M315" i="1"/>
  <c r="N315" i="1"/>
  <c r="O315" i="1"/>
  <c r="L316" i="1"/>
  <c r="M316" i="1"/>
  <c r="N316" i="1"/>
  <c r="O316" i="1"/>
  <c r="L317" i="1"/>
  <c r="M317" i="1"/>
  <c r="N317" i="1"/>
  <c r="O317" i="1"/>
  <c r="L318" i="1"/>
  <c r="M318" i="1"/>
  <c r="N318" i="1"/>
  <c r="O318" i="1"/>
  <c r="L319" i="1"/>
  <c r="M319" i="1"/>
  <c r="N319" i="1"/>
  <c r="O319" i="1"/>
  <c r="L320" i="1"/>
  <c r="M320" i="1"/>
  <c r="N320" i="1"/>
  <c r="O320" i="1"/>
  <c r="L321" i="1"/>
  <c r="M321" i="1"/>
  <c r="N321" i="1"/>
  <c r="O321" i="1"/>
  <c r="L322" i="1"/>
  <c r="M322" i="1"/>
  <c r="N322" i="1"/>
  <c r="O322" i="1"/>
  <c r="L323" i="1"/>
  <c r="M323" i="1"/>
  <c r="N323" i="1"/>
  <c r="O323" i="1"/>
  <c r="L324" i="1"/>
  <c r="M324" i="1"/>
  <c r="N324" i="1"/>
  <c r="O324" i="1"/>
  <c r="L325" i="1"/>
  <c r="M325" i="1"/>
  <c r="N325" i="1"/>
  <c r="O325" i="1"/>
  <c r="L326" i="1"/>
  <c r="M326" i="1"/>
  <c r="N326" i="1"/>
  <c r="O326" i="1"/>
  <c r="L327" i="1"/>
  <c r="M327" i="1"/>
  <c r="N327" i="1"/>
  <c r="O327" i="1"/>
  <c r="L328" i="1"/>
  <c r="M328" i="1"/>
  <c r="N328" i="1"/>
  <c r="O328" i="1"/>
  <c r="L329" i="1"/>
  <c r="M329" i="1"/>
  <c r="N329" i="1"/>
  <c r="O329" i="1"/>
  <c r="L330" i="1"/>
  <c r="M330" i="1"/>
  <c r="N330" i="1"/>
  <c r="O330" i="1"/>
  <c r="L331" i="1"/>
  <c r="M331" i="1"/>
  <c r="N331" i="1"/>
  <c r="O331" i="1"/>
  <c r="L332" i="1"/>
  <c r="M332" i="1"/>
  <c r="N332" i="1"/>
  <c r="O332" i="1"/>
  <c r="L333" i="1"/>
  <c r="M333" i="1"/>
  <c r="N333" i="1"/>
  <c r="O333" i="1"/>
  <c r="L334" i="1"/>
  <c r="M334" i="1"/>
  <c r="N334" i="1"/>
  <c r="O334" i="1"/>
  <c r="L335" i="1"/>
  <c r="M335" i="1"/>
  <c r="N335" i="1"/>
  <c r="O335" i="1"/>
  <c r="L336" i="1"/>
  <c r="M336" i="1"/>
  <c r="N336" i="1"/>
  <c r="O336" i="1"/>
  <c r="L337" i="1"/>
  <c r="M337" i="1"/>
  <c r="N337" i="1"/>
  <c r="O337" i="1"/>
  <c r="L338" i="1"/>
  <c r="M338" i="1"/>
  <c r="N338" i="1"/>
  <c r="O338" i="1"/>
  <c r="L339" i="1"/>
  <c r="M339" i="1"/>
  <c r="N339" i="1"/>
  <c r="O339" i="1"/>
  <c r="L340" i="1"/>
  <c r="M340" i="1"/>
  <c r="N340" i="1"/>
  <c r="O340" i="1"/>
  <c r="L341" i="1"/>
  <c r="M341" i="1"/>
  <c r="N341" i="1"/>
  <c r="O341" i="1"/>
  <c r="L342" i="1"/>
  <c r="M342" i="1"/>
  <c r="N342" i="1"/>
  <c r="O342" i="1"/>
  <c r="L343" i="1"/>
  <c r="M343" i="1"/>
  <c r="N343" i="1"/>
  <c r="O343" i="1"/>
  <c r="L344" i="1"/>
  <c r="M344" i="1"/>
  <c r="N344" i="1"/>
  <c r="O344" i="1"/>
  <c r="L345" i="1"/>
  <c r="M345" i="1"/>
  <c r="N345" i="1"/>
  <c r="O345" i="1"/>
  <c r="L346" i="1"/>
  <c r="M346" i="1"/>
  <c r="N346" i="1"/>
  <c r="O346" i="1"/>
  <c r="L347" i="1"/>
  <c r="M347" i="1"/>
  <c r="N347" i="1"/>
  <c r="O347" i="1"/>
  <c r="L348" i="1"/>
  <c r="M348" i="1"/>
  <c r="N348" i="1"/>
  <c r="O348" i="1"/>
  <c r="L349" i="1"/>
  <c r="M349" i="1"/>
  <c r="N349" i="1"/>
  <c r="O349" i="1"/>
  <c r="L350" i="1"/>
  <c r="M350" i="1"/>
  <c r="N350" i="1"/>
  <c r="O350" i="1"/>
  <c r="L351" i="1"/>
  <c r="M351" i="1"/>
  <c r="N351" i="1"/>
  <c r="O351" i="1"/>
  <c r="L352" i="1"/>
  <c r="M352" i="1"/>
  <c r="N352" i="1"/>
  <c r="O352" i="1"/>
  <c r="L353" i="1"/>
  <c r="M353" i="1"/>
  <c r="N353" i="1"/>
  <c r="O353" i="1"/>
  <c r="L354" i="1"/>
  <c r="M354" i="1"/>
  <c r="N354" i="1"/>
  <c r="O354" i="1"/>
  <c r="L355" i="1"/>
  <c r="M355" i="1"/>
  <c r="N355" i="1"/>
  <c r="O355" i="1"/>
  <c r="L356" i="1"/>
  <c r="M356" i="1"/>
  <c r="N356" i="1"/>
  <c r="O356" i="1"/>
  <c r="L357" i="1"/>
  <c r="M357" i="1"/>
  <c r="N357" i="1"/>
  <c r="O357" i="1"/>
  <c r="L358" i="1"/>
  <c r="M358" i="1"/>
  <c r="N358" i="1"/>
  <c r="O358" i="1"/>
  <c r="L359" i="1"/>
  <c r="M359" i="1"/>
  <c r="N359" i="1"/>
  <c r="O359" i="1"/>
  <c r="L360" i="1"/>
  <c r="M360" i="1"/>
  <c r="N360" i="1"/>
  <c r="O360" i="1"/>
  <c r="L361" i="1"/>
  <c r="M361" i="1"/>
  <c r="N361" i="1"/>
  <c r="O361" i="1"/>
  <c r="L362" i="1"/>
  <c r="M362" i="1"/>
  <c r="N362" i="1"/>
  <c r="O362" i="1"/>
  <c r="L363" i="1"/>
  <c r="M363" i="1"/>
  <c r="N363" i="1"/>
  <c r="O363" i="1"/>
  <c r="L364" i="1"/>
  <c r="M364" i="1"/>
  <c r="N364" i="1"/>
  <c r="O364" i="1"/>
  <c r="L365" i="1"/>
  <c r="M365" i="1"/>
  <c r="N365" i="1"/>
  <c r="O365" i="1"/>
  <c r="L366" i="1"/>
  <c r="M366" i="1"/>
  <c r="N366" i="1"/>
  <c r="O366" i="1"/>
  <c r="L367" i="1"/>
  <c r="M367" i="1"/>
  <c r="N367" i="1"/>
  <c r="O367" i="1"/>
  <c r="L368" i="1"/>
  <c r="M368" i="1"/>
  <c r="N368" i="1"/>
  <c r="O368" i="1"/>
  <c r="O3" i="1"/>
  <c r="N3" i="1"/>
  <c r="M3" i="1"/>
  <c r="L3" i="1"/>
  <c r="H15" i="5"/>
  <c r="C16" i="7"/>
  <c r="C20" i="7"/>
  <c r="C17" i="7"/>
  <c r="C18" i="7"/>
  <c r="C19" i="7"/>
  <c r="P5" i="1" l="1"/>
  <c r="K5" i="3" s="1"/>
  <c r="P4" i="1"/>
  <c r="K4" i="3" s="1"/>
  <c r="S49" i="5"/>
  <c r="I53" i="5"/>
  <c r="I49" i="5"/>
  <c r="I58" i="5"/>
  <c r="I59" i="5"/>
  <c r="J50" i="5"/>
  <c r="M53" i="5"/>
  <c r="J54" i="5"/>
  <c r="I54" i="5" s="1"/>
  <c r="K53" i="5"/>
  <c r="O53" i="5"/>
  <c r="N53" i="5"/>
  <c r="K58" i="5"/>
  <c r="L49" i="5"/>
  <c r="P49" i="5"/>
  <c r="M49" i="5"/>
  <c r="Q49" i="5"/>
  <c r="N49" i="5"/>
  <c r="R49" i="5"/>
  <c r="K49" i="5"/>
  <c r="O49" i="5"/>
  <c r="C35" i="7"/>
  <c r="D35" i="7"/>
  <c r="F35" i="7"/>
  <c r="G36" i="7"/>
  <c r="E35" i="7"/>
  <c r="F36" i="7"/>
  <c r="E36" i="7"/>
  <c r="C36" i="7"/>
  <c r="G35" i="7"/>
  <c r="C31" i="7"/>
  <c r="D31" i="7"/>
  <c r="G31" i="7"/>
  <c r="H31" i="7"/>
  <c r="I31" i="7"/>
  <c r="E31" i="7"/>
  <c r="B32" i="7"/>
  <c r="F31" i="7"/>
  <c r="K8" i="1"/>
  <c r="R8" i="1" s="1"/>
  <c r="M8" i="3" s="1"/>
  <c r="K335" i="1"/>
  <c r="R335" i="1" s="1"/>
  <c r="M335" i="3" s="1"/>
  <c r="K331" i="1"/>
  <c r="R331" i="1" s="1"/>
  <c r="M331" i="3" s="1"/>
  <c r="K315" i="1"/>
  <c r="R315" i="1" s="1"/>
  <c r="M315" i="3" s="1"/>
  <c r="K299" i="1"/>
  <c r="R299" i="1" s="1"/>
  <c r="M299" i="3" s="1"/>
  <c r="K283" i="1"/>
  <c r="R283" i="1" s="1"/>
  <c r="M283" i="3" s="1"/>
  <c r="K271" i="1"/>
  <c r="R271" i="1" s="1"/>
  <c r="M271" i="3" s="1"/>
  <c r="K251" i="1"/>
  <c r="R251" i="1" s="1"/>
  <c r="M251" i="3" s="1"/>
  <c r="K239" i="1"/>
  <c r="R239" i="1" s="1"/>
  <c r="M239" i="3" s="1"/>
  <c r="K235" i="1"/>
  <c r="R235" i="1" s="1"/>
  <c r="M235" i="3" s="1"/>
  <c r="K207" i="1"/>
  <c r="R207" i="1" s="1"/>
  <c r="M207" i="3" s="1"/>
  <c r="K203" i="1"/>
  <c r="R203" i="1" s="1"/>
  <c r="M203" i="3" s="1"/>
  <c r="K187" i="1"/>
  <c r="R187" i="1" s="1"/>
  <c r="M187" i="3" s="1"/>
  <c r="K171" i="1"/>
  <c r="R171" i="1" s="1"/>
  <c r="M171" i="3" s="1"/>
  <c r="K155" i="1"/>
  <c r="R155" i="1" s="1"/>
  <c r="M155" i="3" s="1"/>
  <c r="K143" i="1"/>
  <c r="R143" i="1" s="1"/>
  <c r="M143" i="3" s="1"/>
  <c r="K119" i="1"/>
  <c r="R119" i="1" s="1"/>
  <c r="M119" i="3" s="1"/>
  <c r="K111" i="1"/>
  <c r="R111" i="1" s="1"/>
  <c r="M111" i="3" s="1"/>
  <c r="K103" i="1"/>
  <c r="R103" i="1" s="1"/>
  <c r="M103" i="3" s="1"/>
  <c r="K95" i="1"/>
  <c r="R95" i="1" s="1"/>
  <c r="M95" i="3" s="1"/>
  <c r="K87" i="1"/>
  <c r="R87" i="1" s="1"/>
  <c r="M87" i="3" s="1"/>
  <c r="K79" i="1"/>
  <c r="R79" i="1" s="1"/>
  <c r="M79" i="3" s="1"/>
  <c r="K71" i="1"/>
  <c r="R71" i="1" s="1"/>
  <c r="M71" i="3" s="1"/>
  <c r="K63" i="1"/>
  <c r="R63" i="1" s="1"/>
  <c r="M63" i="3" s="1"/>
  <c r="K55" i="1"/>
  <c r="R55" i="1" s="1"/>
  <c r="M55" i="3" s="1"/>
  <c r="K47" i="1"/>
  <c r="R47" i="1" s="1"/>
  <c r="M47" i="3" s="1"/>
  <c r="K39" i="1"/>
  <c r="R39" i="1" s="1"/>
  <c r="M39" i="3" s="1"/>
  <c r="K31" i="1"/>
  <c r="R31" i="1" s="1"/>
  <c r="M31" i="3" s="1"/>
  <c r="K19" i="1"/>
  <c r="R19" i="1" s="1"/>
  <c r="M19" i="3" s="1"/>
  <c r="K11" i="1"/>
  <c r="R11" i="1" s="1"/>
  <c r="M11" i="3" s="1"/>
  <c r="K36" i="1"/>
  <c r="R36" i="1" s="1"/>
  <c r="M36" i="3" s="1"/>
  <c r="P9" i="1"/>
  <c r="K9" i="3" s="1"/>
  <c r="K362" i="1"/>
  <c r="R362" i="1" s="1"/>
  <c r="M362" i="3" s="1"/>
  <c r="K354" i="1"/>
  <c r="R354" i="1" s="1"/>
  <c r="M354" i="3" s="1"/>
  <c r="K346" i="1"/>
  <c r="R346" i="1" s="1"/>
  <c r="M346" i="3" s="1"/>
  <c r="K342" i="1"/>
  <c r="R342" i="1" s="1"/>
  <c r="M342" i="3" s="1"/>
  <c r="K330" i="1"/>
  <c r="R330" i="1" s="1"/>
  <c r="M330" i="3" s="1"/>
  <c r="K322" i="1"/>
  <c r="R322" i="1" s="1"/>
  <c r="M322" i="3" s="1"/>
  <c r="K306" i="1"/>
  <c r="R306" i="1" s="1"/>
  <c r="M306" i="3" s="1"/>
  <c r="K298" i="1"/>
  <c r="R298" i="1" s="1"/>
  <c r="M298" i="3" s="1"/>
  <c r="K290" i="1"/>
  <c r="R290" i="1" s="1"/>
  <c r="M290" i="3" s="1"/>
  <c r="K282" i="1"/>
  <c r="R282" i="1" s="1"/>
  <c r="M282" i="3" s="1"/>
  <c r="K274" i="1"/>
  <c r="R274" i="1" s="1"/>
  <c r="M274" i="3" s="1"/>
  <c r="K266" i="1"/>
  <c r="R266" i="1" s="1"/>
  <c r="M266" i="3" s="1"/>
  <c r="K258" i="1"/>
  <c r="R258" i="1" s="1"/>
  <c r="M258" i="3" s="1"/>
  <c r="K246" i="1"/>
  <c r="R246" i="1" s="1"/>
  <c r="M246" i="3" s="1"/>
  <c r="K238" i="1"/>
  <c r="R238" i="1" s="1"/>
  <c r="M238" i="3" s="1"/>
  <c r="K230" i="1"/>
  <c r="R230" i="1" s="1"/>
  <c r="M230" i="3" s="1"/>
  <c r="K222" i="1"/>
  <c r="R222" i="1" s="1"/>
  <c r="M222" i="3" s="1"/>
  <c r="K218" i="1"/>
  <c r="R218" i="1" s="1"/>
  <c r="M218" i="3" s="1"/>
  <c r="K210" i="1"/>
  <c r="R210" i="1" s="1"/>
  <c r="M210" i="3" s="1"/>
  <c r="K202" i="1"/>
  <c r="R202" i="1" s="1"/>
  <c r="M202" i="3" s="1"/>
  <c r="K198" i="1"/>
  <c r="R198" i="1" s="1"/>
  <c r="M198" i="3" s="1"/>
  <c r="K190" i="1"/>
  <c r="R190" i="1" s="1"/>
  <c r="M190" i="3" s="1"/>
  <c r="K178" i="1"/>
  <c r="R178" i="1" s="1"/>
  <c r="M178" i="3" s="1"/>
  <c r="K174" i="1"/>
  <c r="R174" i="1" s="1"/>
  <c r="M174" i="3" s="1"/>
  <c r="K166" i="1"/>
  <c r="R166" i="1" s="1"/>
  <c r="M166" i="3" s="1"/>
  <c r="K162" i="1"/>
  <c r="R162" i="1" s="1"/>
  <c r="M162" i="3" s="1"/>
  <c r="K366" i="1"/>
  <c r="R366" i="1" s="1"/>
  <c r="M366" i="3" s="1"/>
  <c r="K358" i="1"/>
  <c r="R358" i="1" s="1"/>
  <c r="M358" i="3" s="1"/>
  <c r="K350" i="1"/>
  <c r="R350" i="1" s="1"/>
  <c r="M350" i="3" s="1"/>
  <c r="K338" i="1"/>
  <c r="R338" i="1" s="1"/>
  <c r="M338" i="3" s="1"/>
  <c r="K334" i="1"/>
  <c r="R334" i="1" s="1"/>
  <c r="M334" i="3" s="1"/>
  <c r="K326" i="1"/>
  <c r="R326" i="1" s="1"/>
  <c r="M326" i="3" s="1"/>
  <c r="K318" i="1"/>
  <c r="R318" i="1" s="1"/>
  <c r="M318" i="3" s="1"/>
  <c r="K314" i="1"/>
  <c r="R314" i="1" s="1"/>
  <c r="M314" i="3" s="1"/>
  <c r="K310" i="1"/>
  <c r="R310" i="1" s="1"/>
  <c r="M310" i="3" s="1"/>
  <c r="K302" i="1"/>
  <c r="R302" i="1" s="1"/>
  <c r="M302" i="3" s="1"/>
  <c r="K294" i="1"/>
  <c r="R294" i="1" s="1"/>
  <c r="M294" i="3" s="1"/>
  <c r="K286" i="1"/>
  <c r="R286" i="1" s="1"/>
  <c r="M286" i="3" s="1"/>
  <c r="K278" i="1"/>
  <c r="R278" i="1" s="1"/>
  <c r="M278" i="3" s="1"/>
  <c r="K270" i="1"/>
  <c r="R270" i="1" s="1"/>
  <c r="M270" i="3" s="1"/>
  <c r="K262" i="1"/>
  <c r="R262" i="1" s="1"/>
  <c r="M262" i="3" s="1"/>
  <c r="K254" i="1"/>
  <c r="R254" i="1" s="1"/>
  <c r="M254" i="3" s="1"/>
  <c r="K250" i="1"/>
  <c r="R250" i="1" s="1"/>
  <c r="M250" i="3" s="1"/>
  <c r="K242" i="1"/>
  <c r="R242" i="1" s="1"/>
  <c r="M242" i="3" s="1"/>
  <c r="K234" i="1"/>
  <c r="R234" i="1" s="1"/>
  <c r="M234" i="3" s="1"/>
  <c r="K226" i="1"/>
  <c r="R226" i="1" s="1"/>
  <c r="M226" i="3" s="1"/>
  <c r="K214" i="1"/>
  <c r="R214" i="1" s="1"/>
  <c r="M214" i="3" s="1"/>
  <c r="K206" i="1"/>
  <c r="R206" i="1" s="1"/>
  <c r="M206" i="3" s="1"/>
  <c r="K194" i="1"/>
  <c r="R194" i="1" s="1"/>
  <c r="M194" i="3" s="1"/>
  <c r="K186" i="1"/>
  <c r="R186" i="1" s="1"/>
  <c r="M186" i="3" s="1"/>
  <c r="K182" i="1"/>
  <c r="R182" i="1" s="1"/>
  <c r="M182" i="3" s="1"/>
  <c r="K170" i="1"/>
  <c r="R170" i="1" s="1"/>
  <c r="M170" i="3" s="1"/>
  <c r="K158" i="1"/>
  <c r="R158" i="1" s="1"/>
  <c r="M158" i="3" s="1"/>
  <c r="K367" i="1"/>
  <c r="R367" i="1" s="1"/>
  <c r="M367" i="3" s="1"/>
  <c r="K363" i="1"/>
  <c r="R363" i="1" s="1"/>
  <c r="M363" i="3" s="1"/>
  <c r="K359" i="1"/>
  <c r="R359" i="1" s="1"/>
  <c r="M359" i="3" s="1"/>
  <c r="K347" i="1"/>
  <c r="R347" i="1" s="1"/>
  <c r="M347" i="3" s="1"/>
  <c r="K267" i="1"/>
  <c r="R267" i="1" s="1"/>
  <c r="M267" i="3" s="1"/>
  <c r="K219" i="1"/>
  <c r="R219" i="1" s="1"/>
  <c r="M219" i="3" s="1"/>
  <c r="K147" i="1"/>
  <c r="R147" i="1" s="1"/>
  <c r="M147" i="3" s="1"/>
  <c r="K139" i="1"/>
  <c r="R139" i="1" s="1"/>
  <c r="M139" i="3" s="1"/>
  <c r="K131" i="1"/>
  <c r="R131" i="1" s="1"/>
  <c r="M131" i="3" s="1"/>
  <c r="P7" i="1"/>
  <c r="K7" i="3" s="1"/>
  <c r="P3" i="1"/>
  <c r="K3" i="3" s="1"/>
  <c r="K154" i="1"/>
  <c r="R154" i="1" s="1"/>
  <c r="M154" i="3" s="1"/>
  <c r="K150" i="1"/>
  <c r="R150" i="1" s="1"/>
  <c r="M150" i="3" s="1"/>
  <c r="K146" i="1"/>
  <c r="R146" i="1" s="1"/>
  <c r="M146" i="3" s="1"/>
  <c r="K142" i="1"/>
  <c r="R142" i="1" s="1"/>
  <c r="M142" i="3" s="1"/>
  <c r="K138" i="1"/>
  <c r="R138" i="1" s="1"/>
  <c r="M138" i="3" s="1"/>
  <c r="K134" i="1"/>
  <c r="R134" i="1" s="1"/>
  <c r="M134" i="3" s="1"/>
  <c r="K130" i="1"/>
  <c r="R130" i="1" s="1"/>
  <c r="M130" i="3" s="1"/>
  <c r="K126" i="1"/>
  <c r="R126" i="1" s="1"/>
  <c r="M126" i="3" s="1"/>
  <c r="K122" i="1"/>
  <c r="R122" i="1" s="1"/>
  <c r="M122" i="3" s="1"/>
  <c r="K118" i="1"/>
  <c r="R118" i="1" s="1"/>
  <c r="M118" i="3" s="1"/>
  <c r="K114" i="1"/>
  <c r="R114" i="1" s="1"/>
  <c r="M114" i="3" s="1"/>
  <c r="K110" i="1"/>
  <c r="R110" i="1" s="1"/>
  <c r="M110" i="3" s="1"/>
  <c r="K106" i="1"/>
  <c r="R106" i="1" s="1"/>
  <c r="M106" i="3" s="1"/>
  <c r="K102" i="1"/>
  <c r="R102" i="1" s="1"/>
  <c r="M102" i="3" s="1"/>
  <c r="K98" i="1"/>
  <c r="R98" i="1" s="1"/>
  <c r="M98" i="3" s="1"/>
  <c r="K94" i="1"/>
  <c r="R94" i="1" s="1"/>
  <c r="M94" i="3" s="1"/>
  <c r="K90" i="1"/>
  <c r="R90" i="1" s="1"/>
  <c r="M90" i="3" s="1"/>
  <c r="K86" i="1"/>
  <c r="R86" i="1" s="1"/>
  <c r="M86" i="3" s="1"/>
  <c r="K82" i="1"/>
  <c r="R82" i="1" s="1"/>
  <c r="M82" i="3" s="1"/>
  <c r="K78" i="1"/>
  <c r="R78" i="1" s="1"/>
  <c r="M78" i="3" s="1"/>
  <c r="K74" i="1"/>
  <c r="R74" i="1" s="1"/>
  <c r="M74" i="3" s="1"/>
  <c r="K70" i="1"/>
  <c r="R70" i="1" s="1"/>
  <c r="M70" i="3" s="1"/>
  <c r="K66" i="1"/>
  <c r="R66" i="1" s="1"/>
  <c r="M66" i="3" s="1"/>
  <c r="K62" i="1"/>
  <c r="R62" i="1" s="1"/>
  <c r="M62" i="3" s="1"/>
  <c r="K58" i="1"/>
  <c r="R58" i="1" s="1"/>
  <c r="M58" i="3" s="1"/>
  <c r="K54" i="1"/>
  <c r="R54" i="1" s="1"/>
  <c r="M54" i="3" s="1"/>
  <c r="K50" i="1"/>
  <c r="R50" i="1" s="1"/>
  <c r="M50" i="3" s="1"/>
  <c r="K46" i="1"/>
  <c r="R46" i="1" s="1"/>
  <c r="M46" i="3" s="1"/>
  <c r="K42" i="1"/>
  <c r="R42" i="1" s="1"/>
  <c r="M42" i="3" s="1"/>
  <c r="K38" i="1"/>
  <c r="R38" i="1" s="1"/>
  <c r="M38" i="3" s="1"/>
  <c r="K34" i="1"/>
  <c r="R34" i="1" s="1"/>
  <c r="M34" i="3" s="1"/>
  <c r="K30" i="1"/>
  <c r="R30" i="1" s="1"/>
  <c r="M30" i="3" s="1"/>
  <c r="K26" i="1"/>
  <c r="R26" i="1" s="1"/>
  <c r="M26" i="3" s="1"/>
  <c r="K18" i="1"/>
  <c r="R18" i="1" s="1"/>
  <c r="M18" i="3" s="1"/>
  <c r="K14" i="1"/>
  <c r="R14" i="1" s="1"/>
  <c r="M14" i="3" s="1"/>
  <c r="K10" i="1"/>
  <c r="R10" i="1" s="1"/>
  <c r="M10" i="3" s="1"/>
  <c r="K361" i="1"/>
  <c r="R361" i="1" s="1"/>
  <c r="M361" i="3" s="1"/>
  <c r="K341" i="1"/>
  <c r="R341" i="1" s="1"/>
  <c r="M341" i="3" s="1"/>
  <c r="K321" i="1"/>
  <c r="R321" i="1" s="1"/>
  <c r="M321" i="3" s="1"/>
  <c r="K309" i="1"/>
  <c r="R309" i="1" s="1"/>
  <c r="M309" i="3" s="1"/>
  <c r="K293" i="1"/>
  <c r="R293" i="1" s="1"/>
  <c r="M293" i="3" s="1"/>
  <c r="K273" i="1"/>
  <c r="R273" i="1" s="1"/>
  <c r="M273" i="3" s="1"/>
  <c r="K261" i="1"/>
  <c r="R261" i="1" s="1"/>
  <c r="M261" i="3" s="1"/>
  <c r="K245" i="1"/>
  <c r="R245" i="1" s="1"/>
  <c r="M245" i="3" s="1"/>
  <c r="K225" i="1"/>
  <c r="R225" i="1" s="1"/>
  <c r="M225" i="3" s="1"/>
  <c r="K209" i="1"/>
  <c r="R209" i="1" s="1"/>
  <c r="M209" i="3" s="1"/>
  <c r="K193" i="1"/>
  <c r="R193" i="1" s="1"/>
  <c r="M193" i="3" s="1"/>
  <c r="K181" i="1"/>
  <c r="R181" i="1" s="1"/>
  <c r="M181" i="3" s="1"/>
  <c r="K177" i="1"/>
  <c r="R177" i="1" s="1"/>
  <c r="M177" i="3" s="1"/>
  <c r="K165" i="1"/>
  <c r="R165" i="1" s="1"/>
  <c r="M165" i="3" s="1"/>
  <c r="K161" i="1"/>
  <c r="R161" i="1" s="1"/>
  <c r="M161" i="3" s="1"/>
  <c r="K149" i="1"/>
  <c r="R149" i="1" s="1"/>
  <c r="M149" i="3" s="1"/>
  <c r="K145" i="1"/>
  <c r="R145" i="1" s="1"/>
  <c r="M145" i="3" s="1"/>
  <c r="K137" i="1"/>
  <c r="R137" i="1" s="1"/>
  <c r="M137" i="3" s="1"/>
  <c r="K129" i="1"/>
  <c r="R129" i="1" s="1"/>
  <c r="M129" i="3" s="1"/>
  <c r="K121" i="1"/>
  <c r="R121" i="1" s="1"/>
  <c r="M121" i="3" s="1"/>
  <c r="K113" i="1"/>
  <c r="R113" i="1" s="1"/>
  <c r="M113" i="3" s="1"/>
  <c r="K105" i="1"/>
  <c r="R105" i="1" s="1"/>
  <c r="M105" i="3" s="1"/>
  <c r="K97" i="1"/>
  <c r="R97" i="1" s="1"/>
  <c r="M97" i="3" s="1"/>
  <c r="K89" i="1"/>
  <c r="R89" i="1" s="1"/>
  <c r="M89" i="3" s="1"/>
  <c r="K81" i="1"/>
  <c r="R81" i="1" s="1"/>
  <c r="M81" i="3" s="1"/>
  <c r="K73" i="1"/>
  <c r="R73" i="1" s="1"/>
  <c r="M73" i="3" s="1"/>
  <c r="K65" i="1"/>
  <c r="R65" i="1" s="1"/>
  <c r="M65" i="3" s="1"/>
  <c r="K57" i="1"/>
  <c r="R57" i="1" s="1"/>
  <c r="M57" i="3" s="1"/>
  <c r="K49" i="1"/>
  <c r="R49" i="1" s="1"/>
  <c r="M49" i="3" s="1"/>
  <c r="K41" i="1"/>
  <c r="R41" i="1" s="1"/>
  <c r="M41" i="3" s="1"/>
  <c r="K33" i="1"/>
  <c r="R33" i="1" s="1"/>
  <c r="M33" i="3" s="1"/>
  <c r="K25" i="1"/>
  <c r="R25" i="1" s="1"/>
  <c r="M25" i="3" s="1"/>
  <c r="K17" i="1"/>
  <c r="R17" i="1" s="1"/>
  <c r="M17" i="3" s="1"/>
  <c r="K13" i="1"/>
  <c r="R13" i="1" s="1"/>
  <c r="M13" i="3" s="1"/>
  <c r="K16" i="1"/>
  <c r="R16" i="1" s="1"/>
  <c r="M16" i="3" s="1"/>
  <c r="J9" i="1"/>
  <c r="Q9" i="1" s="1"/>
  <c r="L9" i="3" s="1"/>
  <c r="K348" i="1"/>
  <c r="R348" i="1" s="1"/>
  <c r="M348" i="3" s="1"/>
  <c r="K344" i="1"/>
  <c r="R344" i="1" s="1"/>
  <c r="M344" i="3" s="1"/>
  <c r="K332" i="1"/>
  <c r="R332" i="1" s="1"/>
  <c r="M332" i="3" s="1"/>
  <c r="K328" i="1"/>
  <c r="R328" i="1" s="1"/>
  <c r="M328" i="3" s="1"/>
  <c r="K316" i="1"/>
  <c r="R316" i="1" s="1"/>
  <c r="M316" i="3" s="1"/>
  <c r="K312" i="1"/>
  <c r="R312" i="1" s="1"/>
  <c r="M312" i="3" s="1"/>
  <c r="K300" i="1"/>
  <c r="R300" i="1" s="1"/>
  <c r="M300" i="3" s="1"/>
  <c r="K296" i="1"/>
  <c r="R296" i="1" s="1"/>
  <c r="M296" i="3" s="1"/>
  <c r="K284" i="1"/>
  <c r="R284" i="1" s="1"/>
  <c r="M284" i="3" s="1"/>
  <c r="K280" i="1"/>
  <c r="R280" i="1" s="1"/>
  <c r="M280" i="3" s="1"/>
  <c r="K268" i="1"/>
  <c r="R268" i="1" s="1"/>
  <c r="M268" i="3" s="1"/>
  <c r="K264" i="1"/>
  <c r="R264" i="1" s="1"/>
  <c r="M264" i="3" s="1"/>
  <c r="K252" i="1"/>
  <c r="R252" i="1" s="1"/>
  <c r="M252" i="3" s="1"/>
  <c r="K248" i="1"/>
  <c r="R248" i="1" s="1"/>
  <c r="M248" i="3" s="1"/>
  <c r="K236" i="1"/>
  <c r="R236" i="1" s="1"/>
  <c r="M236" i="3" s="1"/>
  <c r="K232" i="1"/>
  <c r="R232" i="1" s="1"/>
  <c r="M232" i="3" s="1"/>
  <c r="K220" i="1"/>
  <c r="R220" i="1" s="1"/>
  <c r="M220" i="3" s="1"/>
  <c r="K216" i="1"/>
  <c r="R216" i="1" s="1"/>
  <c r="M216" i="3" s="1"/>
  <c r="K204" i="1"/>
  <c r="R204" i="1" s="1"/>
  <c r="M204" i="3" s="1"/>
  <c r="K200" i="1"/>
  <c r="R200" i="1" s="1"/>
  <c r="M200" i="3" s="1"/>
  <c r="K188" i="1"/>
  <c r="R188" i="1" s="1"/>
  <c r="M188" i="3" s="1"/>
  <c r="K184" i="1"/>
  <c r="R184" i="1" s="1"/>
  <c r="M184" i="3" s="1"/>
  <c r="K172" i="1"/>
  <c r="R172" i="1" s="1"/>
  <c r="M172" i="3" s="1"/>
  <c r="K168" i="1"/>
  <c r="R168" i="1" s="1"/>
  <c r="M168" i="3" s="1"/>
  <c r="K156" i="1"/>
  <c r="R156" i="1" s="1"/>
  <c r="M156" i="3" s="1"/>
  <c r="K152" i="1"/>
  <c r="R152" i="1" s="1"/>
  <c r="M152" i="3" s="1"/>
  <c r="K144" i="1"/>
  <c r="R144" i="1" s="1"/>
  <c r="M144" i="3" s="1"/>
  <c r="K136" i="1"/>
  <c r="R136" i="1" s="1"/>
  <c r="M136" i="3" s="1"/>
  <c r="K128" i="1"/>
  <c r="R128" i="1" s="1"/>
  <c r="M128" i="3" s="1"/>
  <c r="K120" i="1"/>
  <c r="R120" i="1" s="1"/>
  <c r="M120" i="3" s="1"/>
  <c r="K303" i="1"/>
  <c r="R303" i="1" s="1"/>
  <c r="M303" i="3" s="1"/>
  <c r="K175" i="1"/>
  <c r="R175" i="1" s="1"/>
  <c r="M175" i="3" s="1"/>
  <c r="K135" i="1"/>
  <c r="R135" i="1" s="1"/>
  <c r="M135" i="3" s="1"/>
  <c r="K365" i="1"/>
  <c r="R365" i="1" s="1"/>
  <c r="M365" i="3" s="1"/>
  <c r="K353" i="1"/>
  <c r="R353" i="1" s="1"/>
  <c r="M353" i="3" s="1"/>
  <c r="K337" i="1"/>
  <c r="R337" i="1" s="1"/>
  <c r="M337" i="3" s="1"/>
  <c r="K325" i="1"/>
  <c r="R325" i="1" s="1"/>
  <c r="M325" i="3" s="1"/>
  <c r="K305" i="1"/>
  <c r="R305" i="1" s="1"/>
  <c r="M305" i="3" s="1"/>
  <c r="K289" i="1"/>
  <c r="R289" i="1" s="1"/>
  <c r="M289" i="3" s="1"/>
  <c r="K277" i="1"/>
  <c r="R277" i="1" s="1"/>
  <c r="M277" i="3" s="1"/>
  <c r="K257" i="1"/>
  <c r="R257" i="1" s="1"/>
  <c r="M257" i="3" s="1"/>
  <c r="K241" i="1"/>
  <c r="R241" i="1" s="1"/>
  <c r="M241" i="3" s="1"/>
  <c r="K229" i="1"/>
  <c r="R229" i="1" s="1"/>
  <c r="M229" i="3" s="1"/>
  <c r="K213" i="1"/>
  <c r="R213" i="1" s="1"/>
  <c r="M213" i="3" s="1"/>
  <c r="K197" i="1"/>
  <c r="R197" i="1" s="1"/>
  <c r="M197" i="3" s="1"/>
  <c r="K351" i="1"/>
  <c r="R351" i="1" s="1"/>
  <c r="M351" i="3" s="1"/>
  <c r="K343" i="1"/>
  <c r="R343" i="1" s="1"/>
  <c r="M343" i="3" s="1"/>
  <c r="K327" i="1"/>
  <c r="R327" i="1" s="1"/>
  <c r="M327" i="3" s="1"/>
  <c r="K319" i="1"/>
  <c r="R319" i="1" s="1"/>
  <c r="M319" i="3" s="1"/>
  <c r="K311" i="1"/>
  <c r="R311" i="1" s="1"/>
  <c r="M311" i="3" s="1"/>
  <c r="K295" i="1"/>
  <c r="R295" i="1" s="1"/>
  <c r="M295" i="3" s="1"/>
  <c r="K287" i="1"/>
  <c r="R287" i="1" s="1"/>
  <c r="M287" i="3" s="1"/>
  <c r="K279" i="1"/>
  <c r="R279" i="1" s="1"/>
  <c r="M279" i="3" s="1"/>
  <c r="K263" i="1"/>
  <c r="R263" i="1" s="1"/>
  <c r="M263" i="3" s="1"/>
  <c r="K255" i="1"/>
  <c r="R255" i="1" s="1"/>
  <c r="M255" i="3" s="1"/>
  <c r="K247" i="1"/>
  <c r="R247" i="1" s="1"/>
  <c r="M247" i="3" s="1"/>
  <c r="K231" i="1"/>
  <c r="R231" i="1" s="1"/>
  <c r="M231" i="3" s="1"/>
  <c r="K223" i="1"/>
  <c r="R223" i="1" s="1"/>
  <c r="M223" i="3" s="1"/>
  <c r="K215" i="1"/>
  <c r="R215" i="1" s="1"/>
  <c r="M215" i="3" s="1"/>
  <c r="K199" i="1"/>
  <c r="R199" i="1" s="1"/>
  <c r="M199" i="3" s="1"/>
  <c r="K191" i="1"/>
  <c r="R191" i="1" s="1"/>
  <c r="M191" i="3" s="1"/>
  <c r="K183" i="1"/>
  <c r="R183" i="1" s="1"/>
  <c r="M183" i="3" s="1"/>
  <c r="K167" i="1"/>
  <c r="R167" i="1" s="1"/>
  <c r="M167" i="3" s="1"/>
  <c r="K159" i="1"/>
  <c r="R159" i="1" s="1"/>
  <c r="M159" i="3" s="1"/>
  <c r="K151" i="1"/>
  <c r="R151" i="1" s="1"/>
  <c r="M151" i="3" s="1"/>
  <c r="K127" i="1"/>
  <c r="R127" i="1" s="1"/>
  <c r="M127" i="3" s="1"/>
  <c r="P6" i="1"/>
  <c r="K6" i="3" s="1"/>
  <c r="K6" i="1"/>
  <c r="R6" i="1" s="1"/>
  <c r="M6" i="3" s="1"/>
  <c r="K123" i="1"/>
  <c r="R123" i="1" s="1"/>
  <c r="M123" i="3" s="1"/>
  <c r="K112" i="1"/>
  <c r="R112" i="1" s="1"/>
  <c r="M112" i="3" s="1"/>
  <c r="K115" i="1"/>
  <c r="R115" i="1" s="1"/>
  <c r="M115" i="3" s="1"/>
  <c r="K104" i="1"/>
  <c r="R104" i="1" s="1"/>
  <c r="M104" i="3" s="1"/>
  <c r="K107" i="1"/>
  <c r="R107" i="1" s="1"/>
  <c r="M107" i="3" s="1"/>
  <c r="K96" i="1"/>
  <c r="R96" i="1" s="1"/>
  <c r="M96" i="3" s="1"/>
  <c r="K99" i="1"/>
  <c r="R99" i="1" s="1"/>
  <c r="M99" i="3" s="1"/>
  <c r="K88" i="1"/>
  <c r="R88" i="1" s="1"/>
  <c r="M88" i="3" s="1"/>
  <c r="K91" i="1"/>
  <c r="R91" i="1" s="1"/>
  <c r="M91" i="3" s="1"/>
  <c r="K80" i="1"/>
  <c r="R80" i="1" s="1"/>
  <c r="M80" i="3" s="1"/>
  <c r="K83" i="1"/>
  <c r="R83" i="1" s="1"/>
  <c r="M83" i="3" s="1"/>
  <c r="K72" i="1"/>
  <c r="R72" i="1" s="1"/>
  <c r="M72" i="3" s="1"/>
  <c r="K75" i="1"/>
  <c r="R75" i="1" s="1"/>
  <c r="M75" i="3" s="1"/>
  <c r="K64" i="1"/>
  <c r="R64" i="1" s="1"/>
  <c r="M64" i="3" s="1"/>
  <c r="K67" i="1"/>
  <c r="R67" i="1" s="1"/>
  <c r="M67" i="3" s="1"/>
  <c r="K56" i="1"/>
  <c r="R56" i="1" s="1"/>
  <c r="M56" i="3" s="1"/>
  <c r="K59" i="1"/>
  <c r="R59" i="1" s="1"/>
  <c r="M59" i="3" s="1"/>
  <c r="K48" i="1"/>
  <c r="R48" i="1" s="1"/>
  <c r="M48" i="3" s="1"/>
  <c r="K51" i="1"/>
  <c r="R51" i="1" s="1"/>
  <c r="M51" i="3" s="1"/>
  <c r="K40" i="1"/>
  <c r="R40" i="1" s="1"/>
  <c r="M40" i="3" s="1"/>
  <c r="K43" i="1"/>
  <c r="R43" i="1" s="1"/>
  <c r="M43" i="3" s="1"/>
  <c r="K32" i="1"/>
  <c r="R32" i="1" s="1"/>
  <c r="M32" i="3" s="1"/>
  <c r="K35" i="1"/>
  <c r="R35" i="1" s="1"/>
  <c r="M35" i="3" s="1"/>
  <c r="K20" i="1"/>
  <c r="R20" i="1" s="1"/>
  <c r="M20" i="3" s="1"/>
  <c r="K12" i="1"/>
  <c r="R12" i="1" s="1"/>
  <c r="M12" i="3" s="1"/>
  <c r="K28" i="1"/>
  <c r="R28" i="1" s="1"/>
  <c r="M28" i="3" s="1"/>
  <c r="K368" i="1"/>
  <c r="R368" i="1" s="1"/>
  <c r="M368" i="3" s="1"/>
  <c r="K357" i="1"/>
  <c r="R357" i="1" s="1"/>
  <c r="M357" i="3" s="1"/>
  <c r="K364" i="1"/>
  <c r="R364" i="1" s="1"/>
  <c r="M364" i="3" s="1"/>
  <c r="K356" i="1"/>
  <c r="R356" i="1" s="1"/>
  <c r="M356" i="3" s="1"/>
  <c r="K349" i="1"/>
  <c r="R349" i="1" s="1"/>
  <c r="M349" i="3" s="1"/>
  <c r="K352" i="1"/>
  <c r="R352" i="1" s="1"/>
  <c r="M352" i="3" s="1"/>
  <c r="K345" i="1"/>
  <c r="R345" i="1" s="1"/>
  <c r="M345" i="3" s="1"/>
  <c r="K340" i="1"/>
  <c r="R340" i="1" s="1"/>
  <c r="M340" i="3" s="1"/>
  <c r="K333" i="1"/>
  <c r="R333" i="1" s="1"/>
  <c r="M333" i="3" s="1"/>
  <c r="K336" i="1"/>
  <c r="R336" i="1" s="1"/>
  <c r="M336" i="3" s="1"/>
  <c r="K329" i="1"/>
  <c r="R329" i="1" s="1"/>
  <c r="M329" i="3" s="1"/>
  <c r="K324" i="1"/>
  <c r="R324" i="1" s="1"/>
  <c r="M324" i="3" s="1"/>
  <c r="K317" i="1"/>
  <c r="R317" i="1" s="1"/>
  <c r="M317" i="3" s="1"/>
  <c r="K320" i="1"/>
  <c r="R320" i="1" s="1"/>
  <c r="M320" i="3" s="1"/>
  <c r="K313" i="1"/>
  <c r="R313" i="1" s="1"/>
  <c r="M313" i="3" s="1"/>
  <c r="K301" i="1"/>
  <c r="R301" i="1" s="1"/>
  <c r="M301" i="3" s="1"/>
  <c r="K308" i="1"/>
  <c r="R308" i="1" s="1"/>
  <c r="M308" i="3" s="1"/>
  <c r="K304" i="1"/>
  <c r="R304" i="1" s="1"/>
  <c r="M304" i="3" s="1"/>
  <c r="K297" i="1"/>
  <c r="R297" i="1" s="1"/>
  <c r="M297" i="3" s="1"/>
  <c r="K285" i="1"/>
  <c r="R285" i="1" s="1"/>
  <c r="M285" i="3" s="1"/>
  <c r="K292" i="1"/>
  <c r="R292" i="1" s="1"/>
  <c r="M292" i="3" s="1"/>
  <c r="K288" i="1"/>
  <c r="R288" i="1" s="1"/>
  <c r="M288" i="3" s="1"/>
  <c r="K281" i="1"/>
  <c r="R281" i="1" s="1"/>
  <c r="M281" i="3" s="1"/>
  <c r="K269" i="1"/>
  <c r="R269" i="1" s="1"/>
  <c r="M269" i="3" s="1"/>
  <c r="K276" i="1"/>
  <c r="R276" i="1" s="1"/>
  <c r="M276" i="3" s="1"/>
  <c r="K272" i="1"/>
  <c r="R272" i="1" s="1"/>
  <c r="M272" i="3" s="1"/>
  <c r="K265" i="1"/>
  <c r="R265" i="1" s="1"/>
  <c r="M265" i="3" s="1"/>
  <c r="K253" i="1"/>
  <c r="R253" i="1" s="1"/>
  <c r="M253" i="3" s="1"/>
  <c r="K260" i="1"/>
  <c r="R260" i="1" s="1"/>
  <c r="M260" i="3" s="1"/>
  <c r="K256" i="1"/>
  <c r="R256" i="1" s="1"/>
  <c r="M256" i="3" s="1"/>
  <c r="K249" i="1"/>
  <c r="R249" i="1" s="1"/>
  <c r="M249" i="3" s="1"/>
  <c r="K237" i="1"/>
  <c r="R237" i="1" s="1"/>
  <c r="M237" i="3" s="1"/>
  <c r="K244" i="1"/>
  <c r="R244" i="1" s="1"/>
  <c r="M244" i="3" s="1"/>
  <c r="K240" i="1"/>
  <c r="R240" i="1" s="1"/>
  <c r="M240" i="3" s="1"/>
  <c r="K233" i="1"/>
  <c r="R233" i="1" s="1"/>
  <c r="M233" i="3" s="1"/>
  <c r="K221" i="1"/>
  <c r="R221" i="1" s="1"/>
  <c r="M221" i="3" s="1"/>
  <c r="K228" i="1"/>
  <c r="R228" i="1" s="1"/>
  <c r="M228" i="3" s="1"/>
  <c r="K224" i="1"/>
  <c r="R224" i="1" s="1"/>
  <c r="M224" i="3" s="1"/>
  <c r="K217" i="1"/>
  <c r="R217" i="1" s="1"/>
  <c r="M217" i="3" s="1"/>
  <c r="K205" i="1"/>
  <c r="R205" i="1" s="1"/>
  <c r="M205" i="3" s="1"/>
  <c r="K212" i="1"/>
  <c r="R212" i="1" s="1"/>
  <c r="M212" i="3" s="1"/>
  <c r="K208" i="1"/>
  <c r="R208" i="1" s="1"/>
  <c r="M208" i="3" s="1"/>
  <c r="K201" i="1"/>
  <c r="R201" i="1" s="1"/>
  <c r="M201" i="3" s="1"/>
  <c r="K196" i="1"/>
  <c r="R196" i="1" s="1"/>
  <c r="M196" i="3" s="1"/>
  <c r="K189" i="1"/>
  <c r="R189" i="1" s="1"/>
  <c r="M189" i="3" s="1"/>
  <c r="K192" i="1"/>
  <c r="R192" i="1" s="1"/>
  <c r="M192" i="3" s="1"/>
  <c r="K185" i="1"/>
  <c r="R185" i="1" s="1"/>
  <c r="M185" i="3" s="1"/>
  <c r="K173" i="1"/>
  <c r="R173" i="1" s="1"/>
  <c r="M173" i="3" s="1"/>
  <c r="K180" i="1"/>
  <c r="R180" i="1" s="1"/>
  <c r="M180" i="3" s="1"/>
  <c r="K176" i="1"/>
  <c r="R176" i="1" s="1"/>
  <c r="M176" i="3" s="1"/>
  <c r="K169" i="1"/>
  <c r="R169" i="1" s="1"/>
  <c r="M169" i="3" s="1"/>
  <c r="K157" i="1"/>
  <c r="R157" i="1" s="1"/>
  <c r="M157" i="3" s="1"/>
  <c r="K164" i="1"/>
  <c r="R164" i="1" s="1"/>
  <c r="M164" i="3" s="1"/>
  <c r="K160" i="1"/>
  <c r="R160" i="1" s="1"/>
  <c r="M160" i="3" s="1"/>
  <c r="K153" i="1"/>
  <c r="R153" i="1" s="1"/>
  <c r="M153" i="3" s="1"/>
  <c r="K141" i="1"/>
  <c r="R141" i="1" s="1"/>
  <c r="M141" i="3" s="1"/>
  <c r="K148" i="1"/>
  <c r="R148" i="1" s="1"/>
  <c r="M148" i="3" s="1"/>
  <c r="K133" i="1"/>
  <c r="R133" i="1" s="1"/>
  <c r="M133" i="3" s="1"/>
  <c r="K140" i="1"/>
  <c r="R140" i="1" s="1"/>
  <c r="M140" i="3" s="1"/>
  <c r="K125" i="1"/>
  <c r="R125" i="1" s="1"/>
  <c r="M125" i="3" s="1"/>
  <c r="K132" i="1"/>
  <c r="R132" i="1" s="1"/>
  <c r="M132" i="3" s="1"/>
  <c r="K117" i="1"/>
  <c r="R117" i="1" s="1"/>
  <c r="M117" i="3" s="1"/>
  <c r="K124" i="1"/>
  <c r="R124" i="1" s="1"/>
  <c r="M124" i="3" s="1"/>
  <c r="K109" i="1"/>
  <c r="R109" i="1" s="1"/>
  <c r="M109" i="3" s="1"/>
  <c r="K116" i="1"/>
  <c r="R116" i="1" s="1"/>
  <c r="M116" i="3" s="1"/>
  <c r="K101" i="1"/>
  <c r="R101" i="1" s="1"/>
  <c r="M101" i="3" s="1"/>
  <c r="K108" i="1"/>
  <c r="R108" i="1" s="1"/>
  <c r="M108" i="3" s="1"/>
  <c r="K93" i="1"/>
  <c r="R93" i="1" s="1"/>
  <c r="M93" i="3" s="1"/>
  <c r="K100" i="1"/>
  <c r="R100" i="1" s="1"/>
  <c r="M100" i="3" s="1"/>
  <c r="K85" i="1"/>
  <c r="R85" i="1" s="1"/>
  <c r="M85" i="3" s="1"/>
  <c r="K92" i="1"/>
  <c r="R92" i="1" s="1"/>
  <c r="M92" i="3" s="1"/>
  <c r="K77" i="1"/>
  <c r="R77" i="1" s="1"/>
  <c r="M77" i="3" s="1"/>
  <c r="K84" i="1"/>
  <c r="R84" i="1" s="1"/>
  <c r="M84" i="3" s="1"/>
  <c r="K69" i="1"/>
  <c r="R69" i="1" s="1"/>
  <c r="M69" i="3" s="1"/>
  <c r="K76" i="1"/>
  <c r="R76" i="1" s="1"/>
  <c r="M76" i="3" s="1"/>
  <c r="K61" i="1"/>
  <c r="R61" i="1" s="1"/>
  <c r="M61" i="3" s="1"/>
  <c r="K68" i="1"/>
  <c r="R68" i="1" s="1"/>
  <c r="M68" i="3" s="1"/>
  <c r="K53" i="1"/>
  <c r="R53" i="1" s="1"/>
  <c r="M53" i="3" s="1"/>
  <c r="K60" i="1"/>
  <c r="R60" i="1" s="1"/>
  <c r="M60" i="3" s="1"/>
  <c r="K45" i="1"/>
  <c r="R45" i="1" s="1"/>
  <c r="M45" i="3" s="1"/>
  <c r="K52" i="1"/>
  <c r="R52" i="1" s="1"/>
  <c r="M52" i="3" s="1"/>
  <c r="K37" i="1"/>
  <c r="R37" i="1" s="1"/>
  <c r="M37" i="3" s="1"/>
  <c r="K44" i="1"/>
  <c r="R44" i="1" s="1"/>
  <c r="M44" i="3" s="1"/>
  <c r="K360" i="1"/>
  <c r="R360" i="1" s="1"/>
  <c r="M360" i="3" s="1"/>
  <c r="K24" i="1"/>
  <c r="R24" i="1" s="1"/>
  <c r="M24" i="3" s="1"/>
  <c r="K355" i="1"/>
  <c r="R355" i="1" s="1"/>
  <c r="M355" i="3" s="1"/>
  <c r="K339" i="1"/>
  <c r="R339" i="1" s="1"/>
  <c r="M339" i="3" s="1"/>
  <c r="K323" i="1"/>
  <c r="R323" i="1" s="1"/>
  <c r="M323" i="3" s="1"/>
  <c r="K307" i="1"/>
  <c r="R307" i="1" s="1"/>
  <c r="M307" i="3" s="1"/>
  <c r="K291" i="1"/>
  <c r="R291" i="1" s="1"/>
  <c r="M291" i="3" s="1"/>
  <c r="K275" i="1"/>
  <c r="R275" i="1" s="1"/>
  <c r="M275" i="3" s="1"/>
  <c r="K259" i="1"/>
  <c r="R259" i="1" s="1"/>
  <c r="M259" i="3" s="1"/>
  <c r="K243" i="1"/>
  <c r="R243" i="1" s="1"/>
  <c r="M243" i="3" s="1"/>
  <c r="K227" i="1"/>
  <c r="R227" i="1" s="1"/>
  <c r="M227" i="3" s="1"/>
  <c r="K211" i="1"/>
  <c r="R211" i="1" s="1"/>
  <c r="M211" i="3" s="1"/>
  <c r="K195" i="1"/>
  <c r="R195" i="1" s="1"/>
  <c r="M195" i="3" s="1"/>
  <c r="K179" i="1"/>
  <c r="R179" i="1" s="1"/>
  <c r="M179" i="3" s="1"/>
  <c r="K163" i="1"/>
  <c r="R163" i="1" s="1"/>
  <c r="M163" i="3" s="1"/>
  <c r="K27" i="1"/>
  <c r="R27" i="1" s="1"/>
  <c r="M27" i="3" s="1"/>
  <c r="K23" i="1"/>
  <c r="R23" i="1" s="1"/>
  <c r="M23" i="3" s="1"/>
  <c r="K15" i="1"/>
  <c r="R15" i="1" s="1"/>
  <c r="M15" i="3" s="1"/>
  <c r="K29" i="1"/>
  <c r="R29" i="1" s="1"/>
  <c r="M29" i="3" s="1"/>
  <c r="K21" i="1"/>
  <c r="R21" i="1" s="1"/>
  <c r="M21" i="3" s="1"/>
  <c r="K22" i="1"/>
  <c r="R22" i="1" s="1"/>
  <c r="M22" i="3" s="1"/>
  <c r="K31" i="7" l="1"/>
  <c r="K50" i="5"/>
  <c r="I50" i="5"/>
  <c r="L50" i="5"/>
  <c r="M50" i="5"/>
  <c r="N50" i="5"/>
  <c r="O50" i="5"/>
  <c r="P50" i="5"/>
  <c r="Q50" i="5"/>
  <c r="R50" i="5"/>
  <c r="L54" i="5"/>
  <c r="K54" i="5"/>
  <c r="M54" i="5"/>
  <c r="N54" i="5"/>
  <c r="O54" i="5"/>
  <c r="E32" i="7"/>
  <c r="I32" i="7"/>
  <c r="G32" i="7"/>
  <c r="F32" i="7"/>
  <c r="J32" i="7"/>
  <c r="C32" i="7"/>
  <c r="D32" i="7"/>
  <c r="H3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B93F5E-B6F9-4512-8FAC-026005AF22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60F80F3-005E-45A8-9E26-700CC950FE98}" keepAlive="1" name="ThisWorkbookDataModel1"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7D100FC-1306-451A-BD2B-25ECC18D9012}" name="WorksheetConnection_Order Analysis!$G$4:$J$17" type="102" refreshedVersion="8" minRefreshableVersion="5">
    <extLst>
      <ext xmlns:x15="http://schemas.microsoft.com/office/spreadsheetml/2010/11/main" uri="{DE250136-89BD-433C-8126-D09CA5730AF9}">
        <x15:connection id="Range">
          <x15:rangePr sourceName="_xlcn.WorksheetConnection_OrderAnalysisG4J171"/>
        </x15:connection>
      </ext>
    </extLst>
  </connection>
  <connection id="4" xr16:uid="{344B2E12-83E2-43C2-A390-A6E0989EB411}" name="WorksheetConnection_Session Details!$A$2:$R$368" type="102" refreshedVersion="8" minRefreshableVersion="5">
    <extLst>
      <ext xmlns:x15="http://schemas.microsoft.com/office/spreadsheetml/2010/11/main" uri="{DE250136-89BD-433C-8126-D09CA5730AF9}">
        <x15:connection id="Range 1" autoDelete="1">
          <x15:rangePr sourceName="_xlcn.WorksheetConnection_SessionDetailsA2R36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Order Change  Status].&amp;[High]}"/>
  </metadataStrings>
  <mdxMetadata count="1">
    <mdx n="0" f="s">
      <ms ns="1" c="0"/>
    </mdx>
  </mdxMetadata>
  <valueMetadata count="1">
    <bk>
      <rc t="1" v="0"/>
    </bk>
  </valueMetadata>
</metadata>
</file>

<file path=xl/sharedStrings.xml><?xml version="1.0" encoding="utf-8"?>
<sst xmlns="http://schemas.openxmlformats.org/spreadsheetml/2006/main" count="748" uniqueCount="141">
  <si>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</si>
  <si>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</si>
  <si>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</si>
  <si>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</si>
  <si>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</si>
  <si>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</si>
  <si>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</si>
  <si>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</si>
  <si>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</si>
  <si>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</si>
  <si>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</si>
  <si>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</si>
  <si>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</si>
  <si>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</si>
  <si>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</si>
  <si>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</si>
  <si>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</si>
  <si>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</si>
  <si>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</si>
  <si>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</si>
  <si>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</si>
  <si>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</si>
  <si>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</si>
  <si>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</si>
  <si>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</si>
  <si>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</si>
  <si>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</si>
  <si>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</si>
  <si>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</si>
  <si>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</si>
  <si>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</si>
  <si>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</si>
  <si>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</si>
  <si>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</si>
  <si>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TOTAL</t>
  </si>
  <si>
    <t>Day</t>
  </si>
  <si>
    <t>Order Analysis</t>
  </si>
  <si>
    <t>Order Change  Status</t>
  </si>
  <si>
    <t>Traffic Change</t>
  </si>
  <si>
    <t>Conversion Change</t>
  </si>
  <si>
    <t>% change in facebook</t>
  </si>
  <si>
    <t>% change in youtube</t>
  </si>
  <si>
    <t>% change in twitter</t>
  </si>
  <si>
    <t>% change in others</t>
  </si>
  <si>
    <t>% change Total</t>
  </si>
  <si>
    <t>Traffic Analysis</t>
  </si>
  <si>
    <t>Traffic Status</t>
  </si>
  <si>
    <t>High</t>
  </si>
  <si>
    <t>Row Labels</t>
  </si>
  <si>
    <t>(All)</t>
  </si>
  <si>
    <t>Days (Date)</t>
  </si>
  <si>
    <t xml:space="preserve">Order Change  Status </t>
  </si>
  <si>
    <t>Overall Conversion analysis</t>
  </si>
  <si>
    <t>Average of L2M</t>
  </si>
  <si>
    <t>Average of M2C</t>
  </si>
  <si>
    <t>Average of C2P</t>
  </si>
  <si>
    <t>Average of P2O</t>
  </si>
  <si>
    <t>Stage</t>
  </si>
  <si>
    <t>Conversion Rate</t>
  </si>
  <si>
    <t>Low</t>
  </si>
  <si>
    <t>Average of Overall conversion</t>
  </si>
  <si>
    <t>Stable</t>
  </si>
  <si>
    <t xml:space="preserve">Low </t>
  </si>
  <si>
    <t>Conversion change status</t>
  </si>
  <si>
    <t>Current Date</t>
  </si>
  <si>
    <t>Same day past week</t>
  </si>
  <si>
    <t>Grand Total</t>
  </si>
  <si>
    <t>Sum of Orders</t>
  </si>
  <si>
    <t>Order Change</t>
  </si>
  <si>
    <t>Reasons</t>
  </si>
  <si>
    <t>Low traffic.</t>
  </si>
  <si>
    <t>Low traffic and low restaurant count.</t>
  </si>
  <si>
    <t>Lower menu to cart conversion.</t>
  </si>
  <si>
    <t>Lower overall conversion rate.</t>
  </si>
  <si>
    <t>Low success rate of payement app.</t>
  </si>
  <si>
    <t>Lower overall conversion rate with respect to same day last week.</t>
  </si>
  <si>
    <t>Lower traffic.</t>
  </si>
  <si>
    <t>Improved Marketing Efforts</t>
  </si>
  <si>
    <t>Promotional Campaigns</t>
  </si>
  <si>
    <t>Higher overall conversion rate with respect to same day last week.</t>
  </si>
  <si>
    <t>Enhanced Website Functionality</t>
  </si>
  <si>
    <t>Improved Marketing Efforts and Promotional Campaigns.</t>
  </si>
  <si>
    <t>Improved services.</t>
  </si>
  <si>
    <t>Reason</t>
  </si>
  <si>
    <t>Order Drop (%)</t>
  </si>
  <si>
    <t>Contribution (%)</t>
  </si>
  <si>
    <t>Low traffic</t>
  </si>
  <si>
    <t>Low restaurant count (included in Low traffic)</t>
  </si>
  <si>
    <t>Lower menu to cart conversion</t>
  </si>
  <si>
    <t>Lower overall conversion rate</t>
  </si>
  <si>
    <t>Low success rate of payment app</t>
  </si>
  <si>
    <t>change in twitter</t>
  </si>
  <si>
    <t>Change in others</t>
  </si>
  <si>
    <t>Change Total</t>
  </si>
  <si>
    <t>Change in facebook</t>
  </si>
  <si>
    <t>Change in youtube</t>
  </si>
  <si>
    <t>Hypothesis and Validation</t>
  </si>
  <si>
    <t>Hypothesis 1: Impact of Discounts on Overall Conversion Rates</t>
  </si>
  <si>
    <t>Overall Conversion</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</si>
  <si>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</si>
  <si>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</si>
  <si>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</si>
  <si>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</si>
  <si>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</si>
  <si>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</si>
  <si>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</si>
  <si>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</si>
  <si>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</si>
  <si>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</si>
  <si>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</si>
  <si>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</si>
  <si>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Hypothesis 2: Effect of Packaging Charges on Cart Abandonment</t>
  </si>
  <si>
    <t>C2P Rate</t>
  </si>
  <si>
    <t>Average Packaging charge</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</si>
  <si>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</si>
  <si>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</si>
  <si>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</si>
  <si>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</si>
  <si>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</si>
  <si>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</si>
  <si>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</si>
  <si>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</si>
  <si>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</si>
  <si>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</si>
  <si>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</si>
  <si>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</si>
  <si>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</si>
  <si>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</si>
  <si>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</si>
  <si>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</si>
  <si>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</si>
  <si>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</si>
  <si>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</si>
  <si>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</si>
  <si>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</si>
  <si>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Hypothesis 3: Influence of Delivery Charges on Order Volumes</t>
  </si>
  <si>
    <t>Hypothesis 4: Stock Availability and Conversion Rates</t>
  </si>
  <si>
    <t>Regression For Overall conversion</t>
  </si>
  <si>
    <t>Regression For  conversion change</t>
  </si>
  <si>
    <t>Hypothesis 5: Success Rate of Payments and Overall Conversion</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</si>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</sst>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2"/>
      <color theme="1"/>
      <name val="Calibri"/>
      <family val="2"/>
      <scheme val="minor"/>
    </font>
    <font>
      <sz val="12"/>
      <color theme="1"/>
      <name val="Calibri"/>
      <family val="2"/>
      <scheme val="minor"/>
    </font>
    <font>
      <b/>
      <sz val="12"/>
      <color theme="0"/>
      <name val="Calibri"/>
      <family val="2"/>
      <scheme val="minor"/>
    </font>
    <font>
      <sz val="36"/>
      <color theme="0" tint="-4.9989318521683403E-2"/>
      <name val="Arial Nova"/>
      <family val="2"/>
    </font>
    <font>
      <sz val="36"/>
      <color theme="5" tint="-0.499984740745262"/>
      <name val="Calibri"/>
      <family val="2"/>
      <scheme val="minor"/>
    </font>
    <font>
      <b/>
      <sz val="14"/>
      <color theme="1"/>
      <name val="Microsoft Sans Serif"/>
      <family val="2"/>
    </font>
    <font>
      <i/>
      <sz val="12"/>
      <color theme="1"/>
      <name val="Calibri"/>
      <family val="2"/>
      <scheme val="minor"/>
    </font>
    <font>
      <sz val="14"/>
      <color theme="1"/>
      <name val="Microsoft Sans Serif"/>
      <family val="2"/>
    </font>
    <font>
      <sz val="22"/>
      <color theme="1"/>
      <name val="Calibri"/>
      <family val="2"/>
      <scheme val="minor"/>
    </font>
  </fonts>
  <fills count="10">
    <fill>
      <patternFill patternType="none"/>
    </fill>
    <fill>
      <patternFill patternType="gray125"/>
    </fill>
    <fill>
      <patternFill patternType="solid">
        <fgColor rgb="FF7030A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1" xfId="0" applyNumberFormat="1" applyBorder="1"/>
    <xf numFmtId="10" fontId="0" fillId="0" borderId="1" xfId="1" applyNumberFormat="1" applyFont="1" applyBorder="1"/>
    <xf numFmtId="14" fontId="0" fillId="3" borderId="1" xfId="0" applyNumberFormat="1" applyFill="1" applyBorder="1"/>
    <xf numFmtId="0" fontId="0" fillId="3" borderId="1" xfId="0" applyFill="1" applyBorder="1"/>
    <xf numFmtId="9" fontId="0" fillId="3" borderId="1" xfId="1" applyFont="1" applyFill="1" applyBorder="1"/>
    <xf numFmtId="10" fontId="0" fillId="3" borderId="1" xfId="1" applyNumberFormat="1" applyFont="1" applyFill="1" applyBorder="1"/>
    <xf numFmtId="0" fontId="0" fillId="3" borderId="0" xfId="0" applyFill="1"/>
    <xf numFmtId="0" fontId="3" fillId="4" borderId="0" xfId="0" applyFont="1" applyFill="1"/>
    <xf numFmtId="0" fontId="0" fillId="4" borderId="0" xfId="0" applyFill="1"/>
    <xf numFmtId="0" fontId="2" fillId="2" borderId="2" xfId="0" applyFont="1" applyFill="1" applyBorder="1"/>
    <xf numFmtId="9" fontId="0" fillId="0" borderId="1" xfId="1" applyFont="1" applyFill="1" applyBorder="1"/>
    <xf numFmtId="0" fontId="0" fillId="0" borderId="0" xfId="0" pivotButton="1"/>
    <xf numFmtId="14" fontId="0" fillId="0" borderId="0" xfId="0" applyNumberFormat="1" applyAlignment="1">
      <alignment horizontal="left"/>
    </xf>
    <xf numFmtId="164" fontId="0" fillId="0" borderId="0" xfId="0" applyNumberFormat="1"/>
    <xf numFmtId="10" fontId="0" fillId="0" borderId="0" xfId="0" applyNumberFormat="1"/>
    <xf numFmtId="0" fontId="0" fillId="5" borderId="1" xfId="0" applyFill="1" applyBorder="1"/>
    <xf numFmtId="0" fontId="0" fillId="6" borderId="1" xfId="0" applyFill="1" applyBorder="1"/>
    <xf numFmtId="14" fontId="0" fillId="7" borderId="1" xfId="0" applyNumberFormat="1" applyFill="1" applyBorder="1"/>
    <xf numFmtId="0" fontId="0" fillId="7" borderId="1" xfId="0" applyFill="1" applyBorder="1"/>
    <xf numFmtId="9" fontId="0" fillId="7" borderId="1" xfId="1" applyFont="1" applyFill="1" applyBorder="1"/>
    <xf numFmtId="0" fontId="0" fillId="0" borderId="0" xfId="0" applyAlignment="1">
      <alignment horizontal="left"/>
    </xf>
    <xf numFmtId="9" fontId="0" fillId="0" borderId="0" xfId="0" applyNumberFormat="1"/>
    <xf numFmtId="9" fontId="0" fillId="0" borderId="0" xfId="1" applyFont="1"/>
    <xf numFmtId="0" fontId="0" fillId="8" borderId="0" xfId="0" applyFill="1"/>
    <xf numFmtId="14" fontId="0" fillId="9" borderId="1" xfId="0" applyNumberFormat="1" applyFill="1" applyBorder="1"/>
    <xf numFmtId="0" fontId="0" fillId="9" borderId="1" xfId="0" applyFill="1" applyBorder="1"/>
    <xf numFmtId="9" fontId="0" fillId="9" borderId="1" xfId="1" applyFont="1" applyFill="1" applyBorder="1"/>
    <xf numFmtId="0" fontId="4" fillId="0" borderId="0" xfId="0" applyFont="1" applyAlignment="1">
      <alignment horizontal="center"/>
    </xf>
    <xf numFmtId="0" fontId="0" fillId="9" borderId="1" xfId="1" applyNumberFormat="1" applyFont="1" applyFill="1" applyBorder="1"/>
    <xf numFmtId="0" fontId="0" fillId="8" borderId="1" xfId="0" applyFill="1" applyBorder="1"/>
    <xf numFmtId="0" fontId="4" fillId="0" borderId="0" xfId="0" applyFont="1"/>
    <xf numFmtId="0" fontId="4" fillId="0" borderId="0" xfId="0" applyFont="1" applyAlignment="1">
      <alignment horizontal="left"/>
    </xf>
    <xf numFmtId="0" fontId="0" fillId="0" borderId="1" xfId="0" applyBorder="1" applyAlignment="1">
      <alignment horizontal="left"/>
    </xf>
    <xf numFmtId="9" fontId="0" fillId="0" borderId="1" xfId="0" applyNumberFormat="1" applyBorder="1"/>
    <xf numFmtId="0" fontId="0" fillId="0" borderId="0" xfId="0" applyAlignment="1">
      <alignment vertical="center" wrapText="1"/>
    </xf>
    <xf numFmtId="9" fontId="0" fillId="0" borderId="0" xfId="1" applyFont="1" applyAlignment="1">
      <alignment vertical="center" wrapText="1"/>
    </xf>
    <xf numFmtId="0" fontId="5" fillId="0" borderId="0" xfId="0" applyFont="1" applyAlignment="1">
      <alignment vertical="center"/>
    </xf>
    <xf numFmtId="0" fontId="0" fillId="0" borderId="4" xfId="0" applyBorder="1"/>
    <xf numFmtId="0" fontId="6" fillId="0" borderId="5" xfId="0" applyFont="1" applyBorder="1" applyAlignment="1">
      <alignment horizontal="center"/>
    </xf>
    <xf numFmtId="0" fontId="7" fillId="0" borderId="0" xfId="0" applyFont="1" applyAlignment="1">
      <alignment vertical="center"/>
    </xf>
    <xf numFmtId="2" fontId="0" fillId="0" borderId="1" xfId="1" applyNumberFormat="1" applyFont="1" applyBorder="1"/>
    <xf numFmtId="0" fontId="6" fillId="0" borderId="5" xfId="0" applyFont="1" applyBorder="1" applyAlignment="1">
      <alignment horizontal="centerContinuous"/>
    </xf>
    <xf numFmtId="164" fontId="8" fillId="0" borderId="0" xfId="0" applyNumberFormat="1" applyFont="1"/>
    <xf numFmtId="0" fontId="0" fillId="0" borderId="1" xfId="0" applyBorder="1" applyAlignment="1">
      <alignment horizontal="left"/>
    </xf>
    <xf numFmtId="0" fontId="2" fillId="2" borderId="1" xfId="0" applyFont="1" applyFill="1"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3" fillId="4" borderId="0" xfId="0" applyFont="1" applyFill="1" applyAlignment="1">
      <alignment horizontal="left"/>
    </xf>
  </cellXfs>
  <cellStyles count="2">
    <cellStyle name="Normal" xfId="0" builtinId="0"/>
    <cellStyle name="Percent" xfId="1" builtinId="5"/>
  </cellStyles>
  <dxfs count="2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patternType="solid">
          <fgColor auto="1"/>
          <bgColor rgb="FFFF0000"/>
        </patternFill>
      </fill>
    </dxf>
    <dxf>
      <fill>
        <patternFill>
          <bgColor rgb="FF92D050"/>
        </patternFill>
      </fill>
    </dxf>
    <dxf>
      <fill>
        <patternFill patternType="solid">
          <fgColor auto="1"/>
          <bgColor rgb="FFFF0000"/>
        </patternFill>
      </fill>
    </dxf>
    <dxf>
      <fill>
        <patternFill>
          <bgColor rgb="FF92D050"/>
        </patternFill>
      </fill>
    </dxf>
    <dxf>
      <fill>
        <patternFill patternType="solid">
          <fgColor auto="1"/>
          <bgColor rgb="FFFF0000"/>
        </patternFill>
      </fill>
    </dxf>
    <dxf>
      <fill>
        <patternFill>
          <bgColor rgb="FF92D050"/>
        </patternFill>
      </fill>
    </dxf>
    <dxf>
      <fill>
        <patternFill patternType="solid">
          <fgColor auto="1"/>
          <bgColor rgb="FFFF0000"/>
        </patternFill>
      </fill>
    </dxf>
    <dxf>
      <fill>
        <patternFill>
          <bgColor theme="9"/>
        </patternFill>
      </fill>
    </dxf>
    <dxf>
      <fill>
        <patternFill>
          <bgColor rgb="FF92D050"/>
        </patternFill>
      </fill>
    </dxf>
    <dxf>
      <font>
        <b val="0"/>
        <i val="0"/>
        <strike val="0"/>
        <condense val="0"/>
        <extend val="0"/>
        <outline val="0"/>
        <shadow val="0"/>
        <u val="none"/>
        <vertAlign val="baseline"/>
        <sz val="12"/>
        <color theme="1"/>
        <name val="Calibri"/>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eetMetadata" Target="metadata.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28" Type="http://schemas.openxmlformats.org/officeDocument/2006/relationships/customXml" Target="../customXml/item2.xml"/><Relationship Id="rId10" Type="http://schemas.openxmlformats.org/officeDocument/2006/relationships/pivotCacheDefinition" Target="pivotCache/pivotCacheDefinition3.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Supporting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'Order Analysis'!$J$49</c:f>
              <c:strCache>
                <c:ptCount val="1"/>
                <c:pt idx="0">
                  <c:v>18-04-2019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Analysis'!$K$48:$R$48</c:f>
              <c:strCache>
                <c:ptCount val="8"/>
                <c:pt idx="0">
                  <c:v>Count of restaurants</c:v>
                </c:pt>
                <c:pt idx="1">
                  <c:v>Average Discount</c:v>
                </c:pt>
                <c:pt idx="2">
                  <c:v>Out of stock Items per restaurant</c:v>
                </c:pt>
                <c:pt idx="3">
                  <c:v>Avearge Packaging charges</c:v>
                </c:pt>
                <c:pt idx="4">
                  <c:v>Average Delivery Charges</c:v>
                </c:pt>
                <c:pt idx="5">
                  <c:v>Avg Cost for two</c:v>
                </c:pt>
                <c:pt idx="6">
                  <c:v>Number of images per restaurant</c:v>
                </c:pt>
                <c:pt idx="7">
                  <c:v>Success Rate of payments</c:v>
                </c:pt>
              </c:strCache>
            </c:strRef>
          </c:cat>
          <c:val>
            <c:numRef>
              <c:f>'Order Analysis'!$K$49:$R$49</c:f>
              <c:numCache>
                <c:formatCode>0%</c:formatCode>
                <c:ptCount val="8"/>
                <c:pt idx="0" formatCode="General">
                  <c:v>389107</c:v>
                </c:pt>
                <c:pt idx="1">
                  <c:v>0.28999999999999998</c:v>
                </c:pt>
                <c:pt idx="2" formatCode="General">
                  <c:v>32</c:v>
                </c:pt>
                <c:pt idx="3" formatCode="General">
                  <c:v>18</c:v>
                </c:pt>
                <c:pt idx="4" formatCode="General">
                  <c:v>28</c:v>
                </c:pt>
                <c:pt idx="5" formatCode="General">
                  <c:v>364</c:v>
                </c:pt>
                <c:pt idx="6" formatCode="General">
                  <c:v>40</c:v>
                </c:pt>
                <c:pt idx="7">
                  <c:v>0.91</c:v>
                </c:pt>
              </c:numCache>
            </c:numRef>
          </c:val>
          <c:extLst>
            <c:ext xmlns:c16="http://schemas.microsoft.com/office/drawing/2014/chart" uri="{C3380CC4-5D6E-409C-BE32-E72D297353CC}">
              <c16:uniqueId val="{00000000-4AF1-499C-ABD9-11C569561C89}"/>
            </c:ext>
          </c:extLst>
        </c:ser>
        <c:ser>
          <c:idx val="1"/>
          <c:order val="1"/>
          <c:tx>
            <c:strRef>
              <c:f>'Order Analysis'!$J$50</c:f>
              <c:strCache>
                <c:ptCount val="1"/>
                <c:pt idx="0">
                  <c:v>11-04-2019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Analysis'!$K$48:$R$48</c:f>
              <c:strCache>
                <c:ptCount val="8"/>
                <c:pt idx="0">
                  <c:v>Count of restaurants</c:v>
                </c:pt>
                <c:pt idx="1">
                  <c:v>Average Discount</c:v>
                </c:pt>
                <c:pt idx="2">
                  <c:v>Out of stock Items per restaurant</c:v>
                </c:pt>
                <c:pt idx="3">
                  <c:v>Avearge Packaging charges</c:v>
                </c:pt>
                <c:pt idx="4">
                  <c:v>Average Delivery Charges</c:v>
                </c:pt>
                <c:pt idx="5">
                  <c:v>Avg Cost for two</c:v>
                </c:pt>
                <c:pt idx="6">
                  <c:v>Number of images per restaurant</c:v>
                </c:pt>
                <c:pt idx="7">
                  <c:v>Success Rate of payments</c:v>
                </c:pt>
              </c:strCache>
            </c:strRef>
          </c:cat>
          <c:val>
            <c:numRef>
              <c:f>'Order Analysis'!$K$50:$R$50</c:f>
              <c:numCache>
                <c:formatCode>0%</c:formatCode>
                <c:ptCount val="8"/>
                <c:pt idx="0" formatCode="General">
                  <c:v>394581</c:v>
                </c:pt>
                <c:pt idx="1">
                  <c:v>0.18</c:v>
                </c:pt>
                <c:pt idx="2" formatCode="General">
                  <c:v>35</c:v>
                </c:pt>
                <c:pt idx="3" formatCode="General">
                  <c:v>19</c:v>
                </c:pt>
                <c:pt idx="4" formatCode="General">
                  <c:v>25</c:v>
                </c:pt>
                <c:pt idx="5" formatCode="General">
                  <c:v>387</c:v>
                </c:pt>
                <c:pt idx="6" formatCode="General">
                  <c:v>36</c:v>
                </c:pt>
                <c:pt idx="7">
                  <c:v>0.91</c:v>
                </c:pt>
              </c:numCache>
            </c:numRef>
          </c:val>
          <c:extLst>
            <c:ext xmlns:c16="http://schemas.microsoft.com/office/drawing/2014/chart" uri="{C3380CC4-5D6E-409C-BE32-E72D297353CC}">
              <c16:uniqueId val="{00000001-4AF1-499C-ABD9-11C569561C89}"/>
            </c:ext>
          </c:extLst>
        </c:ser>
        <c:dLbls>
          <c:dLblPos val="ctr"/>
          <c:showLegendKey val="0"/>
          <c:showVal val="1"/>
          <c:showCatName val="0"/>
          <c:showSerName val="0"/>
          <c:showPercent val="0"/>
          <c:showBubbleSize val="0"/>
        </c:dLbls>
        <c:gapWidth val="150"/>
        <c:overlap val="100"/>
        <c:axId val="249621680"/>
        <c:axId val="249623600"/>
      </c:barChart>
      <c:catAx>
        <c:axId val="2496216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9623600"/>
        <c:crosses val="autoZero"/>
        <c:auto val="1"/>
        <c:lblAlgn val="ctr"/>
        <c:lblOffset val="100"/>
        <c:noMultiLvlLbl val="0"/>
      </c:catAx>
      <c:valAx>
        <c:axId val="24962360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4962168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Traffic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'Order Analysis'!$J$53</c:f>
              <c:strCache>
                <c:ptCount val="1"/>
                <c:pt idx="0">
                  <c:v>18-04-2019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Analysis'!$K$52:$O$52</c:f>
              <c:strCache>
                <c:ptCount val="5"/>
                <c:pt idx="0">
                  <c:v>Facebook</c:v>
                </c:pt>
                <c:pt idx="1">
                  <c:v>Youtube</c:v>
                </c:pt>
                <c:pt idx="2">
                  <c:v>Twitter</c:v>
                </c:pt>
                <c:pt idx="3">
                  <c:v>Others</c:v>
                </c:pt>
                <c:pt idx="4">
                  <c:v>TOTAL</c:v>
                </c:pt>
              </c:strCache>
            </c:strRef>
          </c:cat>
          <c:val>
            <c:numRef>
              <c:f>'Order Analysis'!$K$53:$O$53</c:f>
              <c:numCache>
                <c:formatCode>General</c:formatCode>
                <c:ptCount val="5"/>
                <c:pt idx="0">
                  <c:v>8209154</c:v>
                </c:pt>
                <c:pt idx="1">
                  <c:v>6156866</c:v>
                </c:pt>
                <c:pt idx="2">
                  <c:v>2508352</c:v>
                </c:pt>
                <c:pt idx="3">
                  <c:v>5928833</c:v>
                </c:pt>
                <c:pt idx="4">
                  <c:v>22803205</c:v>
                </c:pt>
              </c:numCache>
            </c:numRef>
          </c:val>
          <c:extLst>
            <c:ext xmlns:c16="http://schemas.microsoft.com/office/drawing/2014/chart" uri="{C3380CC4-5D6E-409C-BE32-E72D297353CC}">
              <c16:uniqueId val="{00000000-2390-48F7-9841-B9002A9CB318}"/>
            </c:ext>
          </c:extLst>
        </c:ser>
        <c:ser>
          <c:idx val="1"/>
          <c:order val="1"/>
          <c:tx>
            <c:strRef>
              <c:f>'Order Analysis'!$J$54</c:f>
              <c:strCache>
                <c:ptCount val="1"/>
                <c:pt idx="0">
                  <c:v>11-04-2019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Analysis'!$K$52:$O$52</c:f>
              <c:strCache>
                <c:ptCount val="5"/>
                <c:pt idx="0">
                  <c:v>Facebook</c:v>
                </c:pt>
                <c:pt idx="1">
                  <c:v>Youtube</c:v>
                </c:pt>
                <c:pt idx="2">
                  <c:v>Twitter</c:v>
                </c:pt>
                <c:pt idx="3">
                  <c:v>Others</c:v>
                </c:pt>
                <c:pt idx="4">
                  <c:v>TOTAL</c:v>
                </c:pt>
              </c:strCache>
            </c:strRef>
          </c:cat>
          <c:val>
            <c:numRef>
              <c:f>'Order Analysis'!$K$54:$O$54</c:f>
              <c:numCache>
                <c:formatCode>General</c:formatCode>
                <c:ptCount val="5"/>
                <c:pt idx="0">
                  <c:v>7427330</c:v>
                </c:pt>
                <c:pt idx="1">
                  <c:v>5570497</c:v>
                </c:pt>
                <c:pt idx="2">
                  <c:v>2269462</c:v>
                </c:pt>
                <c:pt idx="3">
                  <c:v>5364183</c:v>
                </c:pt>
                <c:pt idx="4">
                  <c:v>20631472</c:v>
                </c:pt>
              </c:numCache>
            </c:numRef>
          </c:val>
          <c:extLst>
            <c:ext xmlns:c16="http://schemas.microsoft.com/office/drawing/2014/chart" uri="{C3380CC4-5D6E-409C-BE32-E72D297353CC}">
              <c16:uniqueId val="{00000001-2390-48F7-9841-B9002A9CB318}"/>
            </c:ext>
          </c:extLst>
        </c:ser>
        <c:dLbls>
          <c:dLblPos val="inEnd"/>
          <c:showLegendKey val="0"/>
          <c:showVal val="1"/>
          <c:showCatName val="0"/>
          <c:showSerName val="0"/>
          <c:showPercent val="0"/>
          <c:showBubbleSize val="0"/>
        </c:dLbls>
        <c:gapWidth val="65"/>
        <c:axId val="249617360"/>
        <c:axId val="249627440"/>
      </c:barChart>
      <c:catAx>
        <c:axId val="249617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9627440"/>
        <c:crosses val="autoZero"/>
        <c:auto val="1"/>
        <c:lblAlgn val="ctr"/>
        <c:lblOffset val="100"/>
        <c:noMultiLvlLbl val="0"/>
      </c:catAx>
      <c:valAx>
        <c:axId val="249627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96173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Contribution for order drop</a:t>
            </a:r>
            <a:r>
              <a:rPr lang="en-US" baseline="0"/>
              <a:t> </a:t>
            </a:r>
            <a:r>
              <a:rPr lang="en-US"/>
              <a: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Analysis'!$J$61</c:f>
              <c:strCache>
                <c:ptCount val="1"/>
                <c:pt idx="0">
                  <c:v>Contribution (%)</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160-4272-B9B8-1FCFFA51C189}"/>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160-4272-B9B8-1FCFFA51C189}"/>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160-4272-B9B8-1FCFFA51C189}"/>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160-4272-B9B8-1FCFFA51C189}"/>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D160-4272-B9B8-1FCFFA51C1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'Order Analysis'!$H$62:$H$66</c:f>
              <c:strCache>
                <c:ptCount val="5"/>
                <c:pt idx="0">
                  <c:v>Low traffic</c:v>
                </c:pt>
                <c:pt idx="1">
                  <c:v>Low restaurant count (included in Low traffic)</c:v>
                </c:pt>
                <c:pt idx="2">
                  <c:v>Lower menu to cart conversion</c:v>
                </c:pt>
                <c:pt idx="3">
                  <c:v>Lower overall conversion rate</c:v>
                </c:pt>
                <c:pt idx="4">
                  <c:v>Low success rate of payment app</c:v>
                </c:pt>
              </c:strCache>
            </c:strRef>
          </c:cat>
          <c:val>
            <c:numRef>
              <c:f>'Order Analysis'!$J$62:$J$66</c:f>
              <c:numCache>
                <c:formatCode>0%</c:formatCode>
                <c:ptCount val="5"/>
                <c:pt idx="0">
                  <c:v>0.23528038345854338</c:v>
                </c:pt>
                <c:pt idx="1">
                  <c:v>9.848786584444659E-2</c:v>
                </c:pt>
                <c:pt idx="2">
                  <c:v>7.6691708670393224E-2</c:v>
                </c:pt>
                <c:pt idx="3">
                  <c:v>0.52698081333864399</c:v>
                </c:pt>
                <c:pt idx="4">
                  <c:v>6.2559228687972979E-2</c:v>
                </c:pt>
              </c:numCache>
            </c:numRef>
          </c:val>
          <c:extLst>
            <c:ext xmlns:c16="http://schemas.microsoft.com/office/drawing/2014/chart" uri="{C3380CC4-5D6E-409C-BE32-E72D297353CC}">
              <c16:uniqueId val="{00000000-DCDA-4F4F-8B04-354CF4C992B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Funnel Case Study Data.xlsx]Traffic Analysis!PivotTable43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'Traffic Analysis'!$C$38</c:f>
              <c:strCache>
                <c:ptCount val="1"/>
                <c:pt idx="0">
                  <c:v>Change in facebook</c:v>
                </c:pt>
              </c:strCache>
            </c:strRef>
          </c:tx>
          <c:spPr>
            <a:solidFill>
              <a:schemeClr val="accent1"/>
            </a:solidFill>
            <a:ln>
              <a:noFill/>
            </a:ln>
            <a:effectLst/>
          </c:spPr>
          <c:invertIfNegative val="0"/>
          <c:cat>
            <c:strRef>
              <c:f>'Traffic Analysis'!$B$39:$B$41</c:f>
              <c:strCache>
                <c:ptCount val="3"/>
                <c:pt idx="0">
                  <c:v>17-01-2019</c:v>
                </c:pt>
                <c:pt idx="1">
                  <c:v>22-01-2019</c:v>
                </c:pt>
                <c:pt idx="2">
                  <c:v>27-06-2019</c:v>
                </c:pt>
              </c:strCache>
            </c:strRef>
          </c:cat>
          <c:val>
            <c:numRef>
              <c:f>'Traffic Analysis'!$C$39:$C$41</c:f>
              <c:numCache>
                <c:formatCode>0.0000%</c:formatCode>
                <c:ptCount val="3"/>
                <c:pt idx="0">
                  <c:v>19.799855872051577</c:v>
                </c:pt>
                <c:pt idx="1">
                  <c:v>0.76530620368873059</c:v>
                </c:pt>
                <c:pt idx="2">
                  <c:v>1.1914891358835065</c:v>
                </c:pt>
              </c:numCache>
            </c:numRef>
          </c:val>
          <c:extLst>
            <c:ext xmlns:c16="http://schemas.microsoft.com/office/drawing/2014/chart" uri="{C3380CC4-5D6E-409C-BE32-E72D297353CC}">
              <c16:uniqueId val="{0000000B-DB32-4CFA-9A2F-56034167EE95}"/>
            </c:ext>
          </c:extLst>
        </c:ser>
        <c:ser>
          <c:idx val="1"/>
          <c:order val="1"/>
          <c:tx>
            <c:strRef>
              <c:f>'Traffic Analysis'!$D$38</c:f>
              <c:strCache>
                <c:ptCount val="1"/>
                <c:pt idx="0">
                  <c:v>Change in youtube</c:v>
                </c:pt>
              </c:strCache>
            </c:strRef>
          </c:tx>
          <c:spPr>
            <a:solidFill>
              <a:schemeClr val="accent2"/>
            </a:solidFill>
            <a:ln>
              <a:noFill/>
            </a:ln>
            <a:effectLst/>
          </c:spPr>
          <c:invertIfNegative val="0"/>
          <c:cat>
            <c:strRef>
              <c:f>'Traffic Analysis'!$B$39:$B$41</c:f>
              <c:strCache>
                <c:ptCount val="3"/>
                <c:pt idx="0">
                  <c:v>17-01-2019</c:v>
                </c:pt>
                <c:pt idx="1">
                  <c:v>22-01-2019</c:v>
                </c:pt>
                <c:pt idx="2">
                  <c:v>27-06-2019</c:v>
                </c:pt>
              </c:strCache>
            </c:strRef>
          </c:cat>
          <c:val>
            <c:numRef>
              <c:f>'Traffic Analysis'!$D$39:$D$41</c:f>
              <c:numCache>
                <c:formatCode>0.00%</c:formatCode>
                <c:ptCount val="3"/>
                <c:pt idx="0">
                  <c:v>1.1020407879148157</c:v>
                </c:pt>
                <c:pt idx="1">
                  <c:v>-0.64693892254082896</c:v>
                </c:pt>
                <c:pt idx="2">
                  <c:v>1.1914896241921964</c:v>
                </c:pt>
              </c:numCache>
            </c:numRef>
          </c:val>
          <c:extLst>
            <c:ext xmlns:c16="http://schemas.microsoft.com/office/drawing/2014/chart" uri="{C3380CC4-5D6E-409C-BE32-E72D297353CC}">
              <c16:uniqueId val="{0000000C-DB32-4CFA-9A2F-56034167EE95}"/>
            </c:ext>
          </c:extLst>
        </c:ser>
        <c:ser>
          <c:idx val="2"/>
          <c:order val="2"/>
          <c:tx>
            <c:strRef>
              <c:f>'Traffic Analysis'!$E$38</c:f>
              <c:strCache>
                <c:ptCount val="1"/>
                <c:pt idx="0">
                  <c:v>change in twitter</c:v>
                </c:pt>
              </c:strCache>
            </c:strRef>
          </c:tx>
          <c:spPr>
            <a:solidFill>
              <a:schemeClr val="accent3"/>
            </a:solidFill>
            <a:ln>
              <a:noFill/>
            </a:ln>
            <a:effectLst/>
          </c:spPr>
          <c:invertIfNegative val="0"/>
          <c:cat>
            <c:strRef>
              <c:f>'Traffic Analysis'!$B$39:$B$41</c:f>
              <c:strCache>
                <c:ptCount val="3"/>
                <c:pt idx="0">
                  <c:v>17-01-2019</c:v>
                </c:pt>
                <c:pt idx="1">
                  <c:v>22-01-2019</c:v>
                </c:pt>
                <c:pt idx="2">
                  <c:v>27-06-2019</c:v>
                </c:pt>
              </c:strCache>
            </c:strRef>
          </c:cat>
          <c:val>
            <c:numRef>
              <c:f>'Traffic Analysis'!$E$39:$E$41</c:f>
              <c:numCache>
                <c:formatCode>0.00%</c:formatCode>
                <c:ptCount val="3"/>
                <c:pt idx="0">
                  <c:v>1.1020414090985202</c:v>
                </c:pt>
                <c:pt idx="1">
                  <c:v>7.4691475779420955</c:v>
                </c:pt>
                <c:pt idx="2">
                  <c:v>1.1914897406985836</c:v>
                </c:pt>
              </c:numCache>
            </c:numRef>
          </c:val>
          <c:extLst>
            <c:ext xmlns:c16="http://schemas.microsoft.com/office/drawing/2014/chart" uri="{C3380CC4-5D6E-409C-BE32-E72D297353CC}">
              <c16:uniqueId val="{0000000D-DB32-4CFA-9A2F-56034167EE95}"/>
            </c:ext>
          </c:extLst>
        </c:ser>
        <c:ser>
          <c:idx val="3"/>
          <c:order val="3"/>
          <c:tx>
            <c:strRef>
              <c:f>'Traffic Analysis'!$F$38</c:f>
              <c:strCache>
                <c:ptCount val="1"/>
                <c:pt idx="0">
                  <c:v>Change in others</c:v>
                </c:pt>
              </c:strCache>
            </c:strRef>
          </c:tx>
          <c:spPr>
            <a:solidFill>
              <a:schemeClr val="accent4"/>
            </a:solidFill>
            <a:ln>
              <a:noFill/>
            </a:ln>
            <a:effectLst/>
          </c:spPr>
          <c:invertIfNegative val="0"/>
          <c:cat>
            <c:strRef>
              <c:f>'Traffic Analysis'!$B$39:$B$41</c:f>
              <c:strCache>
                <c:ptCount val="3"/>
                <c:pt idx="0">
                  <c:v>17-01-2019</c:v>
                </c:pt>
                <c:pt idx="1">
                  <c:v>22-01-2019</c:v>
                </c:pt>
                <c:pt idx="2">
                  <c:v>27-06-2019</c:v>
                </c:pt>
              </c:strCache>
            </c:strRef>
          </c:cat>
          <c:val>
            <c:numRef>
              <c:f>'Traffic Analysis'!$F$39:$F$41</c:f>
              <c:numCache>
                <c:formatCode>0.00%</c:formatCode>
                <c:ptCount val="3"/>
                <c:pt idx="0">
                  <c:v>-6.3547930850813783E-2</c:v>
                </c:pt>
                <c:pt idx="1">
                  <c:v>-0.60437207174092422</c:v>
                </c:pt>
                <c:pt idx="2">
                  <c:v>1.1914890730818781</c:v>
                </c:pt>
              </c:numCache>
            </c:numRef>
          </c:val>
          <c:extLst>
            <c:ext xmlns:c16="http://schemas.microsoft.com/office/drawing/2014/chart" uri="{C3380CC4-5D6E-409C-BE32-E72D297353CC}">
              <c16:uniqueId val="{0000000E-DB32-4CFA-9A2F-56034167EE95}"/>
            </c:ext>
          </c:extLst>
        </c:ser>
        <c:ser>
          <c:idx val="4"/>
          <c:order val="4"/>
          <c:tx>
            <c:strRef>
              <c:f>'Traffic Analysis'!$G$38</c:f>
              <c:strCache>
                <c:ptCount val="1"/>
                <c:pt idx="0">
                  <c:v>Change Total</c:v>
                </c:pt>
              </c:strCache>
            </c:strRef>
          </c:tx>
          <c:spPr>
            <a:solidFill>
              <a:schemeClr val="accent5"/>
            </a:solidFill>
            <a:ln>
              <a:noFill/>
            </a:ln>
            <a:effectLst/>
          </c:spPr>
          <c:invertIfNegative val="0"/>
          <c:cat>
            <c:strRef>
              <c:f>'Traffic Analysis'!$B$39:$B$41</c:f>
              <c:strCache>
                <c:ptCount val="3"/>
                <c:pt idx="0">
                  <c:v>17-01-2019</c:v>
                </c:pt>
                <c:pt idx="1">
                  <c:v>22-01-2019</c:v>
                </c:pt>
                <c:pt idx="2">
                  <c:v>27-06-2019</c:v>
                </c:pt>
              </c:strCache>
            </c:strRef>
          </c:cat>
          <c:val>
            <c:numRef>
              <c:f>'Traffic Analysis'!$G$39:$G$41</c:f>
              <c:numCache>
                <c:formatCode>0.00%</c:formatCode>
                <c:ptCount val="3"/>
                <c:pt idx="0">
                  <c:v>1.102040728108153</c:v>
                </c:pt>
                <c:pt idx="1">
                  <c:v>0.76530616559927278</c:v>
                </c:pt>
                <c:pt idx="2">
                  <c:v>1.1914893179280521</c:v>
                </c:pt>
              </c:numCache>
            </c:numRef>
          </c:val>
          <c:extLst>
            <c:ext xmlns:c16="http://schemas.microsoft.com/office/drawing/2014/chart" uri="{C3380CC4-5D6E-409C-BE32-E72D297353CC}">
              <c16:uniqueId val="{0000000F-DB32-4CFA-9A2F-56034167EE95}"/>
            </c:ext>
          </c:extLst>
        </c:ser>
        <c:dLbls>
          <c:showLegendKey val="0"/>
          <c:showVal val="0"/>
          <c:showCatName val="0"/>
          <c:showSerName val="0"/>
          <c:showPercent val="0"/>
          <c:showBubbleSize val="0"/>
        </c:dLbls>
        <c:gapWidth val="219"/>
        <c:overlap val="-27"/>
        <c:axId val="1977056112"/>
        <c:axId val="1977052272"/>
      </c:barChart>
      <c:catAx>
        <c:axId val="197705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52272"/>
        <c:crosses val="autoZero"/>
        <c:auto val="1"/>
        <c:lblAlgn val="ctr"/>
        <c:lblOffset val="100"/>
        <c:noMultiLvlLbl val="0"/>
      </c:catAx>
      <c:valAx>
        <c:axId val="1977052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Supporting data </a:t>
            </a:r>
          </a:p>
          <a:p>
            <a:pPr>
              <a:defRPr/>
            </a:pPr>
            <a:r>
              <a:rPr lang="en-IN"/>
              <a:t>comparision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'Overall Conversion analysis'!$B$31</c:f>
              <c:strCache>
                <c:ptCount val="1"/>
                <c:pt idx="0">
                  <c:v>18-08-2019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Conversion analysis'!$C$30:$J$30</c:f>
              <c:strCache>
                <c:ptCount val="8"/>
                <c:pt idx="0">
                  <c:v>Count of restaurants</c:v>
                </c:pt>
                <c:pt idx="1">
                  <c:v>Average Discount</c:v>
                </c:pt>
                <c:pt idx="2">
                  <c:v>Out of stock Items per restaurant</c:v>
                </c:pt>
                <c:pt idx="3">
                  <c:v>Avearge Packaging charges</c:v>
                </c:pt>
                <c:pt idx="4">
                  <c:v>Average Delivery Charges</c:v>
                </c:pt>
                <c:pt idx="5">
                  <c:v>Avg Cost for two</c:v>
                </c:pt>
                <c:pt idx="6">
                  <c:v>Number of images per restaurant</c:v>
                </c:pt>
                <c:pt idx="7">
                  <c:v>Success Rate of payments</c:v>
                </c:pt>
              </c:strCache>
            </c:strRef>
          </c:cat>
          <c:val>
            <c:numRef>
              <c:f>'Overall Conversion analysis'!$C$31:$J$31</c:f>
              <c:numCache>
                <c:formatCode>0%</c:formatCode>
                <c:ptCount val="8"/>
                <c:pt idx="0" formatCode="General">
                  <c:v>390612</c:v>
                </c:pt>
                <c:pt idx="1">
                  <c:v>0.17</c:v>
                </c:pt>
                <c:pt idx="2" formatCode="General">
                  <c:v>38</c:v>
                </c:pt>
                <c:pt idx="3" formatCode="General">
                  <c:v>20</c:v>
                </c:pt>
                <c:pt idx="4" formatCode="General">
                  <c:v>30</c:v>
                </c:pt>
                <c:pt idx="5" formatCode="General">
                  <c:v>380</c:v>
                </c:pt>
                <c:pt idx="6" formatCode="General">
                  <c:v>40</c:v>
                </c:pt>
                <c:pt idx="7">
                  <c:v>0.94</c:v>
                </c:pt>
              </c:numCache>
            </c:numRef>
          </c:val>
          <c:extLst>
            <c:ext xmlns:c16="http://schemas.microsoft.com/office/drawing/2014/chart" uri="{C3380CC4-5D6E-409C-BE32-E72D297353CC}">
              <c16:uniqueId val="{00000000-39CE-4926-8313-C36C113B23BC}"/>
            </c:ext>
          </c:extLst>
        </c:ser>
        <c:ser>
          <c:idx val="1"/>
          <c:order val="1"/>
          <c:tx>
            <c:strRef>
              <c:f>'Overall Conversion analysis'!$B$32</c:f>
              <c:strCache>
                <c:ptCount val="1"/>
                <c:pt idx="0">
                  <c:v>11-08-2019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Conversion analysis'!$C$30:$J$30</c:f>
              <c:strCache>
                <c:ptCount val="8"/>
                <c:pt idx="0">
                  <c:v>Count of restaurants</c:v>
                </c:pt>
                <c:pt idx="1">
                  <c:v>Average Discount</c:v>
                </c:pt>
                <c:pt idx="2">
                  <c:v>Out of stock Items per restaurant</c:v>
                </c:pt>
                <c:pt idx="3">
                  <c:v>Avearge Packaging charges</c:v>
                </c:pt>
                <c:pt idx="4">
                  <c:v>Average Delivery Charges</c:v>
                </c:pt>
                <c:pt idx="5">
                  <c:v>Avg Cost for two</c:v>
                </c:pt>
                <c:pt idx="6">
                  <c:v>Number of images per restaurant</c:v>
                </c:pt>
                <c:pt idx="7">
                  <c:v>Success Rate of payments</c:v>
                </c:pt>
              </c:strCache>
            </c:strRef>
          </c:cat>
          <c:val>
            <c:numRef>
              <c:f>'Overall Conversion analysis'!$C$32:$J$32</c:f>
              <c:numCache>
                <c:formatCode>0%</c:formatCode>
                <c:ptCount val="8"/>
                <c:pt idx="0" formatCode="General">
                  <c:v>383675</c:v>
                </c:pt>
                <c:pt idx="1">
                  <c:v>0.19</c:v>
                </c:pt>
                <c:pt idx="2" formatCode="General">
                  <c:v>34</c:v>
                </c:pt>
                <c:pt idx="3" formatCode="General">
                  <c:v>29</c:v>
                </c:pt>
                <c:pt idx="4" formatCode="General">
                  <c:v>27</c:v>
                </c:pt>
                <c:pt idx="5" formatCode="General">
                  <c:v>396</c:v>
                </c:pt>
                <c:pt idx="6" formatCode="General">
                  <c:v>31</c:v>
                </c:pt>
                <c:pt idx="7">
                  <c:v>0.95</c:v>
                </c:pt>
              </c:numCache>
            </c:numRef>
          </c:val>
          <c:extLst>
            <c:ext xmlns:c16="http://schemas.microsoft.com/office/drawing/2014/chart" uri="{C3380CC4-5D6E-409C-BE32-E72D297353CC}">
              <c16:uniqueId val="{00000001-39CE-4926-8313-C36C113B23BC}"/>
            </c:ext>
          </c:extLst>
        </c:ser>
        <c:dLbls>
          <c:dLblPos val="ctr"/>
          <c:showLegendKey val="0"/>
          <c:showVal val="1"/>
          <c:showCatName val="0"/>
          <c:showSerName val="0"/>
          <c:showPercent val="0"/>
          <c:showBubbleSize val="0"/>
        </c:dLbls>
        <c:gapWidth val="150"/>
        <c:overlap val="100"/>
        <c:axId val="76768528"/>
        <c:axId val="76778128"/>
      </c:barChart>
      <c:catAx>
        <c:axId val="76768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778128"/>
        <c:crosses val="autoZero"/>
        <c:auto val="1"/>
        <c:lblAlgn val="ctr"/>
        <c:lblOffset val="100"/>
        <c:noMultiLvlLbl val="0"/>
      </c:catAx>
      <c:valAx>
        <c:axId val="7677812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767685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Traffic Data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'Overall Conversion analysis'!$B$35</c:f>
              <c:strCache>
                <c:ptCount val="1"/>
                <c:pt idx="0">
                  <c:v>18-08-2019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Conversion analysis'!$C$34:$G$34</c:f>
              <c:strCache>
                <c:ptCount val="5"/>
                <c:pt idx="0">
                  <c:v>Facebook</c:v>
                </c:pt>
                <c:pt idx="1">
                  <c:v>Youtube</c:v>
                </c:pt>
                <c:pt idx="2">
                  <c:v>Twitter</c:v>
                </c:pt>
                <c:pt idx="3">
                  <c:v>Others</c:v>
                </c:pt>
                <c:pt idx="4">
                  <c:v>TOTAL</c:v>
                </c:pt>
              </c:strCache>
            </c:strRef>
          </c:cat>
          <c:val>
            <c:numRef>
              <c:f>'Overall Conversion analysis'!$C$35:$G$35</c:f>
              <c:numCache>
                <c:formatCode>General</c:formatCode>
                <c:ptCount val="5"/>
                <c:pt idx="0">
                  <c:v>16321913</c:v>
                </c:pt>
                <c:pt idx="1">
                  <c:v>12241435</c:v>
                </c:pt>
                <c:pt idx="2">
                  <c:v>4987251</c:v>
                </c:pt>
                <c:pt idx="3">
                  <c:v>11788048</c:v>
                </c:pt>
                <c:pt idx="4">
                  <c:v>45338647</c:v>
                </c:pt>
              </c:numCache>
            </c:numRef>
          </c:val>
          <c:extLst>
            <c:ext xmlns:c16="http://schemas.microsoft.com/office/drawing/2014/chart" uri="{C3380CC4-5D6E-409C-BE32-E72D297353CC}">
              <c16:uniqueId val="{00000000-BFA5-4544-8883-57803458E41C}"/>
            </c:ext>
          </c:extLst>
        </c:ser>
        <c:ser>
          <c:idx val="1"/>
          <c:order val="1"/>
          <c:tx>
            <c:strRef>
              <c:f>'Overall Conversion analysis'!$B$36</c:f>
              <c:strCache>
                <c:ptCount val="1"/>
                <c:pt idx="0">
                  <c:v>11-08-2019</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'Overall Conversion analysis'!$C$34:$G$34</c:f>
              <c:strCache>
                <c:ptCount val="5"/>
                <c:pt idx="0">
                  <c:v>Facebook</c:v>
                </c:pt>
                <c:pt idx="1">
                  <c:v>Youtube</c:v>
                </c:pt>
                <c:pt idx="2">
                  <c:v>Twitter</c:v>
                </c:pt>
                <c:pt idx="3">
                  <c:v>Others</c:v>
                </c:pt>
                <c:pt idx="4">
                  <c:v>TOTAL</c:v>
                </c:pt>
              </c:strCache>
            </c:strRef>
          </c:cat>
          <c:val>
            <c:numRef>
              <c:f>'Overall Conversion analysis'!$C$36:$G$36</c:f>
              <c:numCache>
                <c:formatCode>General</c:formatCode>
                <c:ptCount val="5"/>
                <c:pt idx="0">
                  <c:v>15837104</c:v>
                </c:pt>
                <c:pt idx="1">
                  <c:v>11877828</c:v>
                </c:pt>
                <c:pt idx="2">
                  <c:v>4839115</c:v>
                </c:pt>
                <c:pt idx="3">
                  <c:v>11437908</c:v>
                </c:pt>
                <c:pt idx="4">
                  <c:v>43991955</c:v>
                </c:pt>
              </c:numCache>
            </c:numRef>
          </c:val>
          <c:extLst>
            <c:ext xmlns:c16="http://schemas.microsoft.com/office/drawing/2014/chart" uri="{C3380CC4-5D6E-409C-BE32-E72D297353CC}">
              <c16:uniqueId val="{00000001-BFA5-4544-8883-57803458E41C}"/>
            </c:ext>
          </c:extLst>
        </c:ser>
        <c:dLbls>
          <c:dLblPos val="inEnd"/>
          <c:showLegendKey val="0"/>
          <c:showVal val="1"/>
          <c:showCatName val="0"/>
          <c:showSerName val="0"/>
          <c:showPercent val="0"/>
          <c:showBubbleSize val="0"/>
        </c:dLbls>
        <c:gapWidth val="65"/>
        <c:axId val="83144976"/>
        <c:axId val="83151696"/>
      </c:barChart>
      <c:catAx>
        <c:axId val="831449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151696"/>
        <c:crosses val="autoZero"/>
        <c:auto val="1"/>
        <c:lblAlgn val="ctr"/>
        <c:lblOffset val="100"/>
        <c:noMultiLvlLbl val="0"/>
      </c:catAx>
      <c:valAx>
        <c:axId val="831516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14497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Conversion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a:t>
          </a:r>
        </a:p>
      </cx:txPr>
    </cx:title>
    <cx:plotArea>
      <cx:plotAreaRegion>
        <cx:series layoutId="funnel" uniqueId="{47C64957-3FE5-4A60-808E-46C19B280795}">
          <cx:tx>
            <cx:txData>
              <cx:f>_xlchart.v2.1</cx:f>
              <cx:v>Conversion Rate</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hyperlink" Target="https://pixabay.com/en/facebook-fb-facebook-logo-1799690/" TargetMode="External"/><Relationship Id="rId7" Type="http://schemas.openxmlformats.org/officeDocument/2006/relationships/hyperlink" Target="https://pixabay.com/es/p%C3%A1jaro-de-twitter-bot%C3%B3n-de-twitter-1366218/" TargetMode="Externa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5.png"/><Relationship Id="rId5" Type="http://schemas.openxmlformats.org/officeDocument/2006/relationships/hyperlink" Target="https://pixabay.com/en/youtube-red-social-icon-play-1495277/"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11823</xdr:colOff>
      <xdr:row>3</xdr:row>
      <xdr:rowOff>788</xdr:rowOff>
    </xdr:from>
    <xdr:to>
      <xdr:col>4</xdr:col>
      <xdr:colOff>3518744</xdr:colOff>
      <xdr:row>12</xdr:row>
      <xdr:rowOff>131379</xdr:rowOff>
    </xdr:to>
    <mc:AlternateContent xmlns:mc="http://schemas.openxmlformats.org/markup-compatibility/2006" xmlns:a14="http://schemas.microsoft.com/office/drawing/2010/main">
      <mc:Choice Requires="a14">
        <xdr:graphicFrame macro="">
          <xdr:nvGraphicFramePr>
            <xdr:cNvPr id="2" name="Date 1">
              <a:extLst>
                <a:ext uri="{FF2B5EF4-FFF2-40B4-BE49-F238E27FC236}">
                  <a16:creationId xmlns:a16="http://schemas.microsoft.com/office/drawing/2014/main" id="{187D0873-579A-C511-A35D-3F7900F5F70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823" y="1008973"/>
              <a:ext cx="8111159" cy="1924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388621</xdr:rowOff>
    </xdr:from>
    <xdr:to>
      <xdr:col>1</xdr:col>
      <xdr:colOff>624206</xdr:colOff>
      <xdr:row>20</xdr:row>
      <xdr:rowOff>303749</xdr:rowOff>
    </xdr:to>
    <mc:AlternateContent xmlns:mc="http://schemas.openxmlformats.org/markup-compatibility/2006" xmlns:a14="http://schemas.microsoft.com/office/drawing/2010/main">
      <mc:Choice Requires="a14">
        <xdr:graphicFrame macro="">
          <xdr:nvGraphicFramePr>
            <xdr:cNvPr id="4" name="Order Change  Status">
              <a:extLst>
                <a:ext uri="{FF2B5EF4-FFF2-40B4-BE49-F238E27FC236}">
                  <a16:creationId xmlns:a16="http://schemas.microsoft.com/office/drawing/2014/main" id="{66E92933-162E-CAF3-D2F2-3C22FF33B466}"/>
                </a:ext>
              </a:extLst>
            </xdr:cNvPr>
            <xdr:cNvGraphicFramePr/>
          </xdr:nvGraphicFramePr>
          <xdr:xfrm>
            <a:off x="0" y="0"/>
            <a:ext cx="0" cy="0"/>
          </xdr:xfrm>
          <a:graphic>
            <a:graphicData uri="http://schemas.microsoft.com/office/drawing/2010/slicer">
              <sle:slicer xmlns:sle="http://schemas.microsoft.com/office/drawing/2010/slicer" name="Order Change  Status"/>
            </a:graphicData>
          </a:graphic>
        </xdr:graphicFrame>
      </mc:Choice>
      <mc:Fallback xmlns="">
        <xdr:sp macro="" textlink="">
          <xdr:nvSpPr>
            <xdr:cNvPr id="0" name=""/>
            <xdr:cNvSpPr>
              <a:spLocks noTextEdit="1"/>
            </xdr:cNvSpPr>
          </xdr:nvSpPr>
          <xdr:spPr>
            <a:xfrm>
              <a:off x="114300" y="3534086"/>
              <a:ext cx="2174535" cy="1472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1242906</xdr:colOff>
      <xdr:row>14</xdr:row>
      <xdr:rowOff>404708</xdr:rowOff>
    </xdr:from>
    <xdr:to>
      <xdr:col>4</xdr:col>
      <xdr:colOff>1638122</xdr:colOff>
      <xdr:row>20</xdr:row>
      <xdr:rowOff>258877</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1C8A36F3-3F05-58A6-0757-D4B297315AC6}"/>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2696568" y="3605108"/>
              <a:ext cx="3333445" cy="1436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1037066</xdr:colOff>
      <xdr:row>5</xdr:row>
      <xdr:rowOff>83430</xdr:rowOff>
    </xdr:from>
    <xdr:to>
      <xdr:col>8</xdr:col>
      <xdr:colOff>89150</xdr:colOff>
      <xdr:row>13</xdr:row>
      <xdr:rowOff>165118</xdr:rowOff>
    </xdr:to>
    <xdr:pic>
      <xdr:nvPicPr>
        <xdr:cNvPr id="10" name="Graphic 9" descr="Shopping cart">
          <a:extLst>
            <a:ext uri="{FF2B5EF4-FFF2-40B4-BE49-F238E27FC236}">
              <a16:creationId xmlns:a16="http://schemas.microsoft.com/office/drawing/2014/main" id="{71D92AC5-09B0-1732-F4A0-06B23D4AB3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89901" y="1501329"/>
          <a:ext cx="2215831" cy="1702143"/>
        </a:xfrm>
        <a:prstGeom prst="rect">
          <a:avLst/>
        </a:prstGeom>
      </xdr:spPr>
    </xdr:pic>
    <xdr:clientData/>
  </xdr:twoCellAnchor>
  <xdr:twoCellAnchor>
    <xdr:from>
      <xdr:col>6</xdr:col>
      <xdr:colOff>1117291</xdr:colOff>
      <xdr:row>3</xdr:row>
      <xdr:rowOff>7065</xdr:rowOff>
    </xdr:from>
    <xdr:to>
      <xdr:col>8</xdr:col>
      <xdr:colOff>923140</xdr:colOff>
      <xdr:row>5</xdr:row>
      <xdr:rowOff>65688</xdr:rowOff>
    </xdr:to>
    <xdr:sp macro="" textlink="">
      <xdr:nvSpPr>
        <xdr:cNvPr id="11" name="Rectangle 10">
          <a:extLst>
            <a:ext uri="{FF2B5EF4-FFF2-40B4-BE49-F238E27FC236}">
              <a16:creationId xmlns:a16="http://schemas.microsoft.com/office/drawing/2014/main" id="{F3C0B2A4-D890-F8AA-BACB-02672FE9A7F7}"/>
            </a:ext>
          </a:extLst>
        </xdr:cNvPr>
        <xdr:cNvSpPr/>
      </xdr:nvSpPr>
      <xdr:spPr>
        <a:xfrm>
          <a:off x="12470126" y="1019850"/>
          <a:ext cx="2969596" cy="463737"/>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2800">
              <a:solidFill>
                <a:schemeClr val="accent2">
                  <a:lumMod val="75000"/>
                </a:schemeClr>
              </a:solidFill>
              <a:latin typeface="Arial Black" panose="020B0A04020102020204" pitchFamily="34" charset="0"/>
            </a:rPr>
            <a:t>ORDERS</a:t>
          </a:r>
        </a:p>
      </xdr:txBody>
    </xdr:sp>
    <xdr:clientData/>
  </xdr:twoCellAnchor>
  <xdr:twoCellAnchor>
    <xdr:from>
      <xdr:col>6</xdr:col>
      <xdr:colOff>370378</xdr:colOff>
      <xdr:row>15</xdr:row>
      <xdr:rowOff>154511</xdr:rowOff>
    </xdr:from>
    <xdr:to>
      <xdr:col>9</xdr:col>
      <xdr:colOff>259243</xdr:colOff>
      <xdr:row>19</xdr:row>
      <xdr:rowOff>49713</xdr:rowOff>
    </xdr:to>
    <xdr:sp macro="" textlink="">
      <xdr:nvSpPr>
        <xdr:cNvPr id="13" name="Rectangle 12">
          <a:extLst>
            <a:ext uri="{FF2B5EF4-FFF2-40B4-BE49-F238E27FC236}">
              <a16:creationId xmlns:a16="http://schemas.microsoft.com/office/drawing/2014/main" id="{B6C845D3-85F3-2211-9A7B-2AC400364F5F}"/>
            </a:ext>
          </a:extLst>
        </xdr:cNvPr>
        <xdr:cNvSpPr/>
      </xdr:nvSpPr>
      <xdr:spPr>
        <a:xfrm>
          <a:off x="11723213" y="3983802"/>
          <a:ext cx="4239017" cy="70543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400">
              <a:solidFill>
                <a:schemeClr val="accent2">
                  <a:lumMod val="75000"/>
                </a:schemeClr>
              </a:solidFill>
            </a:rPr>
            <a:t>Orders same day last week</a:t>
          </a:r>
        </a:p>
      </xdr:txBody>
    </xdr:sp>
    <xdr:clientData/>
  </xdr:twoCellAnchor>
  <xdr:twoCellAnchor>
    <xdr:from>
      <xdr:col>10</xdr:col>
      <xdr:colOff>275897</xdr:colOff>
      <xdr:row>1</xdr:row>
      <xdr:rowOff>49399</xdr:rowOff>
    </xdr:from>
    <xdr:to>
      <xdr:col>12</xdr:col>
      <xdr:colOff>2380409</xdr:colOff>
      <xdr:row>20</xdr:row>
      <xdr:rowOff>120392</xdr:rowOff>
    </xdr:to>
    <xdr:graphicFrame macro="">
      <xdr:nvGraphicFramePr>
        <xdr:cNvPr id="14" name="Chart 13">
          <a:extLst>
            <a:ext uri="{FF2B5EF4-FFF2-40B4-BE49-F238E27FC236}">
              <a16:creationId xmlns:a16="http://schemas.microsoft.com/office/drawing/2014/main" id="{E6A9A878-C0C0-A25E-794B-6BE49B54A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275897</xdr:colOff>
      <xdr:row>21</xdr:row>
      <xdr:rowOff>193963</xdr:rowOff>
    </xdr:from>
    <xdr:to>
      <xdr:col>12</xdr:col>
      <xdr:colOff>2362995</xdr:colOff>
      <xdr:row>39</xdr:row>
      <xdr:rowOff>55417</xdr:rowOff>
    </xdr:to>
    <xdr:graphicFrame macro="">
      <xdr:nvGraphicFramePr>
        <xdr:cNvPr id="15" name="Chart 14">
          <a:extLst>
            <a:ext uri="{FF2B5EF4-FFF2-40B4-BE49-F238E27FC236}">
              <a16:creationId xmlns:a16="http://schemas.microsoft.com/office/drawing/2014/main" id="{6E7174A7-6A93-C20C-96E3-6CB062A38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1949304</xdr:colOff>
      <xdr:row>22</xdr:row>
      <xdr:rowOff>187842</xdr:rowOff>
    </xdr:from>
    <xdr:to>
      <xdr:col>9</xdr:col>
      <xdr:colOff>93453</xdr:colOff>
      <xdr:row>37</xdr:row>
      <xdr:rowOff>7089</xdr:rowOff>
    </xdr:to>
    <xdr:graphicFrame macro="">
      <xdr:nvGraphicFramePr>
        <xdr:cNvPr id="3" name="Chart 2">
          <a:extLst>
            <a:ext uri="{FF2B5EF4-FFF2-40B4-BE49-F238E27FC236}">
              <a16:creationId xmlns:a16="http://schemas.microsoft.com/office/drawing/2014/main" id="{E993961C-1034-87A5-CC8F-62F515ED3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531813</xdr:colOff>
      <xdr:row>1</xdr:row>
      <xdr:rowOff>63499</xdr:rowOff>
    </xdr:from>
    <xdr:to>
      <xdr:col>13</xdr:col>
      <xdr:colOff>63499</xdr:colOff>
      <xdr:row>4</xdr:row>
      <xdr:rowOff>134938</xdr:rowOff>
    </xdr:to>
    <mc:AlternateContent xmlns:mc="http://schemas.openxmlformats.org/markup-compatibility/2006" xmlns:a14="http://schemas.microsoft.com/office/drawing/2010/main">
      <mc:Choice Requires="a14">
        <xdr:graphicFrame macro="">
          <xdr:nvGraphicFramePr>
            <xdr:cNvPr id="3" name="Traffic Status">
              <a:extLst>
                <a:ext uri="{FF2B5EF4-FFF2-40B4-BE49-F238E27FC236}">
                  <a16:creationId xmlns:a16="http://schemas.microsoft.com/office/drawing/2014/main" id="{75D23DB0-A061-4E6B-A2A8-B560CB82DCCF}"/>
                </a:ext>
              </a:extLst>
            </xdr:cNvPr>
            <xdr:cNvGraphicFramePr/>
          </xdr:nvGraphicFramePr>
          <xdr:xfrm>
            <a:off x="0" y="0"/>
            <a:ext cx="0" cy="0"/>
          </xdr:xfrm>
          <a:graphic>
            <a:graphicData uri="http://schemas.microsoft.com/office/drawing/2010/slicer">
              <sle:slicer xmlns:sle="http://schemas.microsoft.com/office/drawing/2010/slicer" name="Traffic Status"/>
            </a:graphicData>
          </a:graphic>
        </xdr:graphicFrame>
      </mc:Choice>
      <mc:Fallback xmlns="">
        <xdr:sp macro="" textlink="">
          <xdr:nvSpPr>
            <xdr:cNvPr id="0" name=""/>
            <xdr:cNvSpPr>
              <a:spLocks noTextEdit="1"/>
            </xdr:cNvSpPr>
          </xdr:nvSpPr>
          <xdr:spPr>
            <a:xfrm>
              <a:off x="8054121" y="669191"/>
              <a:ext cx="3810609" cy="657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1063623</xdr:colOff>
      <xdr:row>5</xdr:row>
      <xdr:rowOff>119063</xdr:rowOff>
    </xdr:from>
    <xdr:to>
      <xdr:col>12</xdr:col>
      <xdr:colOff>349249</xdr:colOff>
      <xdr:row>21</xdr:row>
      <xdr:rowOff>119062</xdr:rowOff>
    </xdr:to>
    <xdr:graphicFrame macro="">
      <xdr:nvGraphicFramePr>
        <xdr:cNvPr id="7" name="Chart 6">
          <a:extLst>
            <a:ext uri="{FF2B5EF4-FFF2-40B4-BE49-F238E27FC236}">
              <a16:creationId xmlns:a16="http://schemas.microsoft.com/office/drawing/2014/main" id="{96DCF51B-BC27-4FD6-8571-467FCA4C4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1034733</xdr:colOff>
      <xdr:row>1</xdr:row>
      <xdr:rowOff>56197</xdr:rowOff>
    </xdr:from>
    <xdr:to>
      <xdr:col>6</xdr:col>
      <xdr:colOff>932961</xdr:colOff>
      <xdr:row>4</xdr:row>
      <xdr:rowOff>134938</xdr:rowOff>
    </xdr:to>
    <mc:AlternateContent xmlns:mc="http://schemas.openxmlformats.org/markup-compatibility/2006" xmlns:a14="http://schemas.microsoft.com/office/drawing/2010/main">
      <mc:Choice Requires="a14">
        <xdr:graphicFrame macro="">
          <xdr:nvGraphicFramePr>
            <xdr:cNvPr id="8" name="Date 2">
              <a:extLst>
                <a:ext uri="{FF2B5EF4-FFF2-40B4-BE49-F238E27FC236}">
                  <a16:creationId xmlns:a16="http://schemas.microsoft.com/office/drawing/2014/main" id="{646AF484-4339-355C-9875-21382872C4E9}"/>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4043656" y="661889"/>
              <a:ext cx="3669151" cy="664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2</xdr:row>
      <xdr:rowOff>7937</xdr:rowOff>
    </xdr:from>
    <xdr:to>
      <xdr:col>1</xdr:col>
      <xdr:colOff>769938</xdr:colOff>
      <xdr:row>7</xdr:row>
      <xdr:rowOff>37930</xdr:rowOff>
    </xdr:to>
    <xdr:pic>
      <xdr:nvPicPr>
        <xdr:cNvPr id="10" name="Picture 9">
          <a:extLst>
            <a:ext uri="{FF2B5EF4-FFF2-40B4-BE49-F238E27FC236}">
              <a16:creationId xmlns:a16="http://schemas.microsoft.com/office/drawing/2014/main" id="{9020684A-2B88-3481-59E4-31ABC90298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42876" y="817562"/>
          <a:ext cx="1293812" cy="1149181"/>
        </a:xfrm>
        <a:prstGeom prst="rect">
          <a:avLst/>
        </a:prstGeom>
      </xdr:spPr>
    </xdr:pic>
    <xdr:clientData/>
  </xdr:twoCellAnchor>
  <xdr:twoCellAnchor editAs="oneCell">
    <xdr:from>
      <xdr:col>0</xdr:col>
      <xdr:colOff>127000</xdr:colOff>
      <xdr:row>8</xdr:row>
      <xdr:rowOff>182563</xdr:rowOff>
    </xdr:from>
    <xdr:to>
      <xdr:col>1</xdr:col>
      <xdr:colOff>865188</xdr:colOff>
      <xdr:row>13</xdr:row>
      <xdr:rowOff>15875</xdr:rowOff>
    </xdr:to>
    <xdr:pic>
      <xdr:nvPicPr>
        <xdr:cNvPr id="12" name="Picture 11">
          <a:extLst>
            <a:ext uri="{FF2B5EF4-FFF2-40B4-BE49-F238E27FC236}">
              <a16:creationId xmlns:a16="http://schemas.microsoft.com/office/drawing/2014/main" id="{80C0CCB0-1F4C-0AF2-9C6B-618B7C8C37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7000" y="2309813"/>
          <a:ext cx="1404938" cy="992187"/>
        </a:xfrm>
        <a:prstGeom prst="rect">
          <a:avLst/>
        </a:prstGeom>
      </xdr:spPr>
    </xdr:pic>
    <xdr:clientData/>
  </xdr:twoCellAnchor>
  <xdr:twoCellAnchor editAs="oneCell">
    <xdr:from>
      <xdr:col>0</xdr:col>
      <xdr:colOff>142876</xdr:colOff>
      <xdr:row>14</xdr:row>
      <xdr:rowOff>158750</xdr:rowOff>
    </xdr:from>
    <xdr:to>
      <xdr:col>1</xdr:col>
      <xdr:colOff>841376</xdr:colOff>
      <xdr:row>19</xdr:row>
      <xdr:rowOff>103187</xdr:rowOff>
    </xdr:to>
    <xdr:pic>
      <xdr:nvPicPr>
        <xdr:cNvPr id="14" name="Picture 13">
          <a:extLst>
            <a:ext uri="{FF2B5EF4-FFF2-40B4-BE49-F238E27FC236}">
              <a16:creationId xmlns:a16="http://schemas.microsoft.com/office/drawing/2014/main" id="{F23A94F9-4850-01C6-410F-2577013CC87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42876" y="3643313"/>
          <a:ext cx="1365250" cy="11033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275713</xdr:colOff>
      <xdr:row>8</xdr:row>
      <xdr:rowOff>180474</xdr:rowOff>
    </xdr:from>
    <xdr:to>
      <xdr:col>9</xdr:col>
      <xdr:colOff>69973</xdr:colOff>
      <xdr:row>25</xdr:row>
      <xdr:rowOff>150727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992D5EC-7954-5655-D41F-EAB7739817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95313" y="2176914"/>
              <a:ext cx="8763000" cy="33382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695279</xdr:colOff>
      <xdr:row>2</xdr:row>
      <xdr:rowOff>172659</xdr:rowOff>
    </xdr:from>
    <xdr:to>
      <xdr:col>4</xdr:col>
      <xdr:colOff>2158877</xdr:colOff>
      <xdr:row>6</xdr:row>
      <xdr:rowOff>81218</xdr:rowOff>
    </xdr:to>
    <mc:AlternateContent xmlns:mc="http://schemas.openxmlformats.org/markup-compatibility/2006" xmlns:a14="http://schemas.microsoft.com/office/drawing/2010/main">
      <mc:Choice Requires="a14">
        <xdr:graphicFrame macro="">
          <xdr:nvGraphicFramePr>
            <xdr:cNvPr id="3" name="Conversion Change">
              <a:extLst>
                <a:ext uri="{FF2B5EF4-FFF2-40B4-BE49-F238E27FC236}">
                  <a16:creationId xmlns:a16="http://schemas.microsoft.com/office/drawing/2014/main" id="{CCA48837-444A-670F-7E7A-D5B0D5ED1A2B}"/>
                </a:ext>
              </a:extLst>
            </xdr:cNvPr>
            <xdr:cNvGraphicFramePr/>
          </xdr:nvGraphicFramePr>
          <xdr:xfrm>
            <a:off x="0" y="0"/>
            <a:ext cx="0" cy="0"/>
          </xdr:xfrm>
          <a:graphic>
            <a:graphicData uri="http://schemas.microsoft.com/office/drawing/2010/slicer">
              <sle:slicer xmlns:sle="http://schemas.microsoft.com/office/drawing/2010/slicer" name="Conversion Change"/>
            </a:graphicData>
          </a:graphic>
        </xdr:graphicFrame>
      </mc:Choice>
      <mc:Fallback xmlns="">
        <xdr:sp macro="" textlink="">
          <xdr:nvSpPr>
            <xdr:cNvPr id="0" name=""/>
            <xdr:cNvSpPr>
              <a:spLocks noTextEdit="1"/>
            </xdr:cNvSpPr>
          </xdr:nvSpPr>
          <xdr:spPr>
            <a:xfrm>
              <a:off x="4935975" y="978833"/>
              <a:ext cx="2877162" cy="703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891998</xdr:colOff>
      <xdr:row>1</xdr:row>
      <xdr:rowOff>151942</xdr:rowOff>
    </xdr:from>
    <xdr:to>
      <xdr:col>13</xdr:col>
      <xdr:colOff>708</xdr:colOff>
      <xdr:row>6</xdr:row>
      <xdr:rowOff>150396</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82F575FA-834A-AE38-A481-06693DCF0AD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299911" y="759333"/>
              <a:ext cx="6644862" cy="992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109468</xdr:colOff>
      <xdr:row>2</xdr:row>
      <xdr:rowOff>104079</xdr:rowOff>
    </xdr:from>
    <xdr:to>
      <xdr:col>7</xdr:col>
      <xdr:colOff>362414</xdr:colOff>
      <xdr:row>6</xdr:row>
      <xdr:rowOff>120804</xdr:rowOff>
    </xdr:to>
    <mc:AlternateContent xmlns:mc="http://schemas.openxmlformats.org/markup-compatibility/2006" xmlns:a14="http://schemas.microsoft.com/office/drawing/2010/main">
      <mc:Choice Requires="a14">
        <xdr:graphicFrame macro="">
          <xdr:nvGraphicFramePr>
            <xdr:cNvPr id="5" name="Day">
              <a:extLst>
                <a:ext uri="{FF2B5EF4-FFF2-40B4-BE49-F238E27FC236}">
                  <a16:creationId xmlns:a16="http://schemas.microsoft.com/office/drawing/2014/main" id="{E499C9FA-9C47-976F-9FD7-6B639EC7811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5555" y="910253"/>
              <a:ext cx="3764772" cy="811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724829</xdr:colOff>
      <xdr:row>9</xdr:row>
      <xdr:rowOff>0</xdr:rowOff>
    </xdr:from>
    <xdr:to>
      <xdr:col>13</xdr:col>
      <xdr:colOff>-1</xdr:colOff>
      <xdr:row>25</xdr:row>
      <xdr:rowOff>65978</xdr:rowOff>
    </xdr:to>
    <xdr:graphicFrame macro="">
      <xdr:nvGraphicFramePr>
        <xdr:cNvPr id="6" name="Chart 5">
          <a:extLst>
            <a:ext uri="{FF2B5EF4-FFF2-40B4-BE49-F238E27FC236}">
              <a16:creationId xmlns:a16="http://schemas.microsoft.com/office/drawing/2014/main" id="{24EBA9D8-FC6A-800F-4EB0-7D9165B65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209086</xdr:colOff>
      <xdr:row>9</xdr:row>
      <xdr:rowOff>10026</xdr:rowOff>
    </xdr:from>
    <xdr:to>
      <xdr:col>20</xdr:col>
      <xdr:colOff>270710</xdr:colOff>
      <xdr:row>25</xdr:row>
      <xdr:rowOff>19515</xdr:rowOff>
    </xdr:to>
    <xdr:graphicFrame macro="">
      <xdr:nvGraphicFramePr>
        <xdr:cNvPr id="7" name="Chart 6">
          <a:extLst>
            <a:ext uri="{FF2B5EF4-FFF2-40B4-BE49-F238E27FC236}">
              <a16:creationId xmlns:a16="http://schemas.microsoft.com/office/drawing/2014/main" id="{14301246-AE8D-65CE-C894-A7F6275CA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rajit Choudhari" refreshedDate="45465.847680324077" createdVersion="8" refreshedVersion="8" minRefreshableVersion="3" recordCount="178" xr:uid="{9859A2AB-82BD-44ED-B46B-003B8F2185BC}">
  <cacheSource type="worksheet">
    <worksheetSource ref="B4:H182" sheet="Traffic Analysis"/>
  </cacheSource>
  <cacheFields count="9">
    <cacheField name="Date" numFmtId="14">
      <sharedItems containsSemiMixedTypes="0" containsNonDate="0" containsDate="1" containsString="0" minDate="2019-01-01T00:00:00" maxDate="2019-06-28T00:00:00" count="17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sharedItems>
      <fieldGroup par="8"/>
    </cacheField>
    <cacheField name="% change in facebook" numFmtId="10">
      <sharedItems containsSemiMixedTypes="0" containsString="0" containsNumber="1" minValue="-0.94841710998530149" maxValue="19.799855872051577"/>
    </cacheField>
    <cacheField name="% change in youtube" numFmtId="10">
      <sharedItems containsSemiMixedTypes="0" containsString="0" containsNumber="1" minValue="-0.64693892254082896" maxValue="1.9768798121875975"/>
    </cacheField>
    <cacheField name="% change in twitter" numFmtId="10">
      <sharedItems containsSemiMixedTypes="0" containsString="0" containsNumber="1" minValue="-0.87590011321220818" maxValue="7.4691475779420955"/>
    </cacheField>
    <cacheField name="% change in others" numFmtId="10">
      <sharedItems containsSemiMixedTypes="0" containsString="0" containsNumber="1" minValue="-0.60437207174092422" maxValue="1.6565878173136039"/>
    </cacheField>
    <cacheField name="% change Total" numFmtId="10">
      <sharedItems containsSemiMixedTypes="0" containsString="0" containsNumber="1" minValue="-0.52999999355353777" maxValue="1.1914893179280521"/>
    </cacheField>
    <cacheField name="Traffic Status" numFmtId="0">
      <sharedItems count="3">
        <s v="Stable"/>
        <s v="Low"/>
        <s v="High"/>
      </sharedItems>
    </cacheField>
    <cacheField name="Days (Date)" numFmtId="0" databaseField="0">
      <fieldGroup base="0">
        <rangePr groupBy="days" startDate="2019-01-01T00:00:00" endDate="2019-06-28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6-2019"/>
        </groupItems>
      </fieldGroup>
    </cacheField>
    <cacheField name="Months (Date)" numFmtId="0" databaseField="0">
      <fieldGroup base="0">
        <rangePr groupBy="months" startDate="2019-01-01T00:00:00" endDate="2019-06-28T00:00:00"/>
        <groupItems count="14">
          <s v="&lt;01-01-2019"/>
          <s v="Jan"/>
          <s v="Feb"/>
          <s v="Mar"/>
          <s v="Apr"/>
          <s v="May"/>
          <s v="Jun"/>
          <s v="Jul"/>
          <s v="Aug"/>
          <s v="Sep"/>
          <s v="Oct"/>
          <s v="Nov"/>
          <s v="Dec"/>
          <s v="&gt;28-06-2019"/>
        </groupItems>
      </fieldGroup>
    </cacheField>
  </cacheFields>
  <extLst>
    <ext xmlns:x14="http://schemas.microsoft.com/office/spreadsheetml/2009/9/main" uri="{725AE2AE-9491-48be-B2B4-4EB974FC3084}">
      <x14:pivotCacheDefinition pivotCacheId="20429856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rajit Choudhari" refreshedDate="45467.418352546294" createdVersion="8" refreshedVersion="8" minRefreshableVersion="3" recordCount="366" xr:uid="{A9F7D959-B2CC-478B-BCDB-5E16291FB938}">
  <cacheSource type="worksheet">
    <worksheetSource ref="A2:R368" sheet="Session Details"/>
  </cacheSource>
  <cacheFields count="18">
    <cacheField name="Day" numFmtId="14">
      <sharedItems count="7">
        <s v="Tuesday"/>
        <s v="Wednesday"/>
        <s v="Thursday"/>
        <s v="Friday"/>
        <s v="Saturday"/>
        <s v="Sunday"/>
        <s v="Monday"/>
      </sharedItems>
    </cacheField>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10">
      <sharedItems containsSemiMixedTypes="0" containsString="0" containsNumber="1" minValue="-0.71708723442563915" maxValue="1.3547702422639891"/>
    </cacheField>
    <cacheField name="Traffic Change with respect to same day last week" numFmtId="0">
      <sharedItems containsSemiMixedTypes="0" containsString="0" containsNumber="1" minValue="-0.52999999355353777" maxValue="1.1914893179280521"/>
    </cacheField>
    <cacheField name="Conversion change with respect to same day last week" numFmtId="0">
      <sharedItems containsSemiMixedTypes="0" containsString="0" containsNumber="1" minValue="-0.59195909830169868" maxValue="1.2783695472773182"/>
    </cacheField>
    <cacheField name="L2M" numFmtId="9">
      <sharedItems containsSemiMixedTypes="0" containsString="0" containsNumber="1" minValue="9.9999985459109E-2" maxValue="0.26249996979645729" count="184">
        <n v="0.2449999870495187"/>
        <n v="0.24750000148168322"/>
        <n v="0.24999997601762725"/>
        <n v="0.2624999654653839"/>
        <n v="0.20579999705946239"/>
        <n v="0.2015999886824669"/>
        <n v="0.23749997094706898"/>
        <n v="0.24499998618615354"/>
        <n v="0.25999996280887561"/>
        <n v="0.25749997932621504"/>
        <n v="0.23999997479578894"/>
        <n v="0.21209999338027297"/>
        <n v="0.21209998788185327"/>
        <n v="0.25499999525297379"/>
        <n v="0.2374999606493316"/>
        <n v="0.26249996439730333"/>
        <n v="0.25249999329424921"/>
        <n v="0.25999997201116104"/>
        <n v="0.20369999828585886"/>
        <n v="0.20789999237863413"/>
        <n v="0.25999998722418821"/>
        <n v="0.25249999220936281"/>
        <n v="0.23749995940667931"/>
        <n v="0.24499995710437156"/>
        <n v="0.21209998133416308"/>
        <n v="0.21209999468885796"/>
        <n v="0.2474999639383427"/>
        <n v="0.11749999776474974"/>
        <n v="0.24750000670575076"/>
        <n v="0.25499996498573574"/>
        <n v="0.20789998258735065"/>
        <n v="0.21630000167076002"/>
        <n v="0.26249996647124618"/>
        <n v="0.26000000096939274"/>
        <n v="0.2474999759611988"/>
        <n v="0.23750000740841615"/>
        <n v="0.20789998989587982"/>
        <n v="0.21629998657119884"/>
        <n v="0.23749998882374873"/>
        <n v="0.25499996557501758"/>
        <n v="0.25249998388384581"/>
        <n v="0.24249997686064484"/>
        <n v="0.25499997279090902"/>
        <n v="0.21419999696423994"/>
        <n v="0.21839998404892885"/>
        <n v="0.25749999769769227"/>
        <n v="0.25749999555495034"/>
        <n v="0.24499998577986409"/>
        <n v="0.23999999808141018"/>
        <n v="0.25749998182982631"/>
        <n v="0.20999998607699977"/>
        <n v="0.201600000792064"/>
        <n v="0.2399999620237902"/>
        <n v="0.24499996870649643"/>
        <n v="0.25499997033565081"/>
        <n v="0.25999997317699697"/>
        <n v="0.20999999143199985"/>
        <n v="0.20369999469221134"/>
        <n v="0.24250000230230775"/>
        <n v="0.24499995727676396"/>
        <n v="0.23749998848846129"/>
        <n v="0.20789999601587994"/>
        <n v="0.21839999672985225"/>
        <n v="0.23999998496452074"/>
        <n v="0.23749996918628585"/>
        <n v="0.21839998970108357"/>
        <n v="0.23999998211799797"/>
        <n v="0.26249996979645729"/>
        <n v="0.25499998989803735"/>
        <n v="0.25"/>
        <n v="0.21629998866133376"/>
        <n v="0.20789997972590626"/>
        <n v="0.24499995744219102"/>
        <n v="0.25249996634245347"/>
        <n v="0.22050000278460005"/>
        <n v="0.20159999951225532"/>
        <n v="0.25749996914432954"/>
        <n v="0.24999996710988942"/>
        <n v="0.26249996219249577"/>
        <n v="0.26249995904548801"/>
        <n v="0.2141999822642397"/>
        <n v="0.20159998477751973"/>
        <n v="0.25749999988372185"/>
        <n v="0.24999996511655004"/>
        <n v="0.24749997249348119"/>
        <n v="0.21209999220311987"/>
        <n v="0.25999999050594758"/>
        <n v="0.24249998164992312"/>
        <n v="0.24999996614253353"/>
        <n v="0.21629999910035999"/>
        <n v="0.2574999834521628"/>
        <n v="0.19949999181381664"/>
        <n v="0.25250000327170047"/>
        <n v="0.25249997389135576"/>
        <n v="0.24249996941219715"/>
        <n v="0.25999999154254289"/>
        <n v="0.25249999448405425"/>
        <n v="0.21629998125035968"/>
        <n v="0.2015999970903771"/>
        <n v="0.24249998338540821"/>
        <n v="0.247499978638382"/>
        <n v="0.22049998531259976"/>
        <n v="0.20999999460666943"/>
        <n v="0.2600000019185898"/>
        <n v="0.24999998860243672"/>
        <n v="0.25749998558028309"/>
        <n v="0.20789999944307999"/>
        <n v="0.19949998979510394"/>
        <n v="0.24249997541224722"/>
        <n v="0.21000000042432002"/>
        <n v="0.2078999982984768"/>
        <n v="0.24249998915258872"/>
        <n v="0.25499997019117343"/>
        <n v="0.2183999945164799"/>
        <n v="0.2099999958661608"/>
        <n v="0.2574999798827477"/>
        <n v="0.21839999108927985"/>
        <n v="0.19949999609593452"/>
        <n v="0.20159999842751997"/>
        <n v="0.23749997009257129"/>
        <n v="0.24749993876841234"/>
        <n v="0.20369997899550371"/>
        <n v="0.24999997786242595"/>
        <n v="0.25249996558284826"/>
        <n v="0.19949999948854286"/>
        <n v="0.23999999452916962"/>
        <n v="0.24749996787732534"/>
        <n v="0.24749998453500385"/>
        <n v="0.24750000551594573"/>
        <n v="0.21419999832923997"/>
        <n v="0.25999998046526801"/>
        <n v="9.9999985459109E-2"/>
        <n v="0.20999999707476361"/>
        <n v="0.2141999921538765"/>
        <n v="0.25500000843419685"/>
        <n v="0.2624999678888657"/>
        <n v="0.21419998997543982"/>
        <n v="0.19949999391247838"/>
        <n v="0.20579999229404558"/>
        <n v="0.23999999291597632"/>
        <n v="0.23749999667936389"/>
        <n v="0.24749998162581355"/>
        <n v="0.2015999883475198"/>
        <n v="0.22049999823831426"/>
        <n v="0.24999998788259084"/>
        <n v="0.25999998267570379"/>
        <n v="0.2574999672273538"/>
        <n v="0.20999999823550097"/>
        <n v="0.23749998813243445"/>
        <n v="0.24499998660902628"/>
        <n v="0.20369998681919232"/>
        <n v="0.21629999092748003"/>
        <n v="0.25249997409903835"/>
        <n v="0.19949999293139989"/>
        <n v="0.24749997006999935"/>
        <n v="0.26249996327270986"/>
        <n v="0.20580000066181561"/>
        <n v="0.26249996104681417"/>
        <n v="0.20579998337975972"/>
        <n v="0.26249996887185933"/>
        <n v="0.24249996858309167"/>
        <n v="0.20999998749771406"/>
        <n v="0.20789999583306593"/>
        <n v="0.20789998919250774"/>
        <n v="0.21839998008408137"/>
        <n v="0.25499999164849158"/>
        <n v="0.2036999905031622"/>
        <n v="0.2120999850995483"/>
        <n v="0.24249999018489857"/>
        <n v="0.2120999935681199"/>
        <n v="0.21419998346000629"/>
        <n v="0.23999997237230711"/>
        <n v="0.20789998677587979"/>
        <n v="0.20999999935116115"/>
        <n v="0.2525000014671569"/>
        <n v="0.23999997017963307"/>
        <n v="0.25499996776769163"/>
        <n v="0.21629998558584951"/>
        <n v="0.25749996657226321"/>
        <n v="0.24499998538920112"/>
        <n v="0.25999996404014575"/>
        <n v="0.20159998034450877"/>
        <n v="0.24999998825353181"/>
        <n v="0.23999996027390599"/>
      </sharedItems>
    </cacheField>
    <cacheField name="M2C" numFmtId="9">
      <sharedItems containsSemiMixedTypes="0" containsString="0" containsNumber="1" minValue="0.13599997342105244" maxValue="0.67199992761866711" count="323">
        <n v="0.41199995771271192"/>
        <n v="0.39999985263756649"/>
        <n v="0.38400003376718411"/>
        <n v="0.40399989404997649"/>
        <n v="0.3331999072512119"/>
        <n v="0.34339995990102845"/>
        <n v="0.3839999586392383"/>
        <n v="0.39199995940420407"/>
        <n v="0.40400005585481019"/>
        <n v="0.3879997153476864"/>
        <n v="0.40399991679378167"/>
        <n v="0.33999995577696557"/>
        <n v="0.33659992725417975"/>
        <n v="0.38799996425768424"/>
        <n v="0.40400003165364579"/>
        <n v="0.41199997757594925"/>
        <n v="0.38399989235388587"/>
        <n v="0.4159999638853652"/>
        <n v="0.33319998986973398"/>
        <n v="0.35360001506615307"/>
        <n v="0.38399997379320527"/>
        <n v="0.41599991305616424"/>
        <n v="0.37999997551007414"/>
        <n v="0.4"/>
        <n v="0.35699999529866999"/>
        <n v="0.35359997637351559"/>
        <n v="0.38799990128219247"/>
        <n v="0.41599967431927592"/>
        <n v="0.41599983960386488"/>
        <n v="0.4039999593710335"/>
        <n v="0.4119998971256511"/>
        <n v="0.32980002101053607"/>
        <n v="0.33659997942253961"/>
        <n v="0.3959999683463542"/>
        <n v="0.40399994890855911"/>
        <n v="0.39999996271566424"/>
        <n v="0.40000003647942872"/>
        <n v="0.40399988712813473"/>
        <n v="0.35700000666963555"/>
        <n v="0.33659999228072718"/>
        <n v="0.39999988706103445"/>
        <n v="0.38800000068789781"/>
        <n v="0.41199986578228864"/>
        <n v="0.37999996164018879"/>
        <n v="0.40400000583670859"/>
        <n v="0.33999997145097949"/>
        <n v="0.32640002585346739"/>
        <n v="0.4199999463539939"/>
        <n v="0.16799999716720751"/>
        <n v="0.38799995504096707"/>
        <n v="0.38399996002937842"/>
        <n v="0.40400002875145574"/>
        <n v="0.32299992497049373"/>
        <n v="0.35360000071434344"/>
        <n v="0.40399988448901025"/>
        <n v="0.41199991971345001"/>
        <n v="0.38399997665316565"/>
        <n v="0.39599992221463276"/>
        <n v="0.41999995529499029"/>
        <n v="0.33999998571999918"/>
        <n v="0.3264000055349971"/>
        <n v="0.4159999621105876"/>
        <n v="0.37999982910705588"/>
        <n v="0.38799990312189686"/>
        <n v="0.3959998588564112"/>
        <n v="0.41999992632614258"/>
        <n v="0.33660001224000047"/>
        <n v="0.34680000740737882"/>
        <n v="0.39599988358367755"/>
        <n v="0.37999993334270044"/>
        <n v="0.39599993426593233"/>
        <n v="0.41599995613252599"/>
        <n v="0.35359998282105171"/>
        <n v="0.4160000342738398"/>
        <n v="0.42000003820897847"/>
        <n v="0.39599989902643423"/>
        <n v="0.39199994106092184"/>
        <n v="0.38399993345120426"/>
        <n v="0.33999999583877588"/>
        <n v="0.35019993838256785"/>
        <n v="0.40799990173930462"/>
        <n v="0.39999996084510364"/>
        <n v="0.39999992325639977"/>
        <n v="0.39200006074942001"/>
        <n v="0.38800001875713486"/>
        <n v="0.34339995494125691"/>
        <n v="0.32639990415578873"/>
        <n v="0.41999997050391119"/>
        <n v="0.39599996561886652"/>
        <n v="0.19999993121021695"/>
        <n v="0.40800002293874699"/>
        <n v="0.34340003434000343"/>
        <n v="0.3433999610027047"/>
        <n v="0.39199984538390581"/>
        <n v="0.39599997496519718"/>
        <n v="0.38400004762754369"/>
        <n v="0.38799997414952425"/>
        <n v="0.38000003956705725"/>
        <n v="0.3399999846831675"/>
        <n v="0.35359995250879722"/>
        <n v="0.41199989848666624"/>
        <n v="0.3839999468698147"/>
        <n v="0.41199999473597038"/>
        <n v="0.67199992761866711"/>
        <n v="0.41199991838092309"/>
        <n v="0.34339992401604735"/>
        <n v="0.35019997447029072"/>
        <n v="0.41199986737514172"/>
        <n v="0.38399999673467655"/>
        <n v="0.40800003367947768"/>
        <n v="0.38399989755825542"/>
        <n v="0.37999992360365714"/>
        <n v="0.32980000042011887"/>
        <n v="0.3535999444936509"/>
        <n v="0.39599999769649252"/>
        <n v="0.40399998571191958"/>
        <n v="0.39199989590821704"/>
        <n v="0.40799991185884193"/>
        <n v="0.32639997614058003"/>
        <n v="0.35360001118530648"/>
        <n v="0.37999983714201296"/>
        <n v="0.4079999422165822"/>
        <n v="0.37999992705558661"/>
        <n v="0.40399995223610397"/>
        <n v="0.41599987724860416"/>
        <n v="0.33659999011504677"/>
        <n v="0.35359993657532435"/>
        <n v="0.37999995572485062"/>
        <n v="0.39999992983442151"/>
        <n v="0.41999986140562418"/>
        <n v="0.41599993215899572"/>
        <n v="0.39199985543812416"/>
        <n v="0.35699992467248337"/>
        <n v="0.32639993704324449"/>
        <n v="0.39199999270122271"/>
        <n v="0.39599992478497353"/>
        <n v="0.41999990439325391"/>
        <n v="0.42000000376002117"/>
        <n v="0.35360000161645716"/>
        <n v="0.34339999722426545"/>
        <n v="0.383999868665587"/>
        <n v="0.38799984590421999"/>
        <n v="0.40799996198459426"/>
        <n v="0.39199991452978861"/>
        <n v="0.35019994943153632"/>
        <n v="0.33319991312375863"/>
        <n v="0.39999992558196301"/>
        <n v="0.3959999173608385"/>
        <n v="0.39999996561153101"/>
        <n v="0.41599999853937647"/>
        <n v="0.32299999360263154"/>
        <n v="0.41599990524746672"/>
        <n v="0.40799995694430241"/>
        <n v="0.38399997228112481"/>
        <n v="0.39200000412661629"/>
        <n v="0.3536000090232857"/>
        <n v="0.34679992533666482"/>
        <n v="0.37999990891968116"/>
        <n v="0.37999995298182909"/>
        <n v="0.41200006808459433"/>
        <n v="0.41200001331124969"/>
        <n v="0.32299999817842423"/>
        <n v="0.35360000090194504"/>
        <n v="0.39599997024709788"/>
        <n v="0.3879998909718626"/>
        <n v="0.38400005210315308"/>
        <n v="0.35020003502000352"/>
        <n v="0.35699999829086998"/>
        <n v="0.4200000383598112"/>
        <n v="0.39999996200812155"/>
        <n v="0.39599990850958855"/>
        <n v="0.41199997013879036"/>
        <n v="0.41599996244878035"/>
        <n v="0.34339993264455626"/>
        <n v="0.34339999750657313"/>
        <n v="0.38399993165690244"/>
        <n v="0.39599999503879751"/>
        <n v="0.41199989612742755"/>
        <n v="0.40399989401068276"/>
        <n v="0.4119999069774653"/>
        <n v="0.35019998605805708"/>
        <n v="0.35019996708833251"/>
        <n v="0.39999996422209988"/>
        <n v="0.39599989724435536"/>
        <n v="0.38399996666341402"/>
        <n v="0.41599998501456315"/>
        <n v="0.3229999293894707"/>
        <n v="0.39999992483027147"/>
        <n v="0.39200000143028241"/>
        <n v="0.39199994239036767"/>
        <n v="0.387999967663818"/>
        <n v="0.32979993310719574"/>
        <n v="0.35019992527009847"/>
        <n v="0.39999996387474435"/>
        <n v="0.39199997851179197"/>
        <n v="0.40799998737740967"/>
        <n v="0.35019999867330898"/>
        <n v="0.3229999213567637"/>
        <n v="0.39199999704832339"/>
        <n v="0.39599991275465435"/>
        <n v="0.41199988678420213"/>
        <n v="0.37999993917756986"/>
        <n v="0.353600026520002"/>
        <n v="0.32639992099153153"/>
        <n v="0.39999996122428877"/>
        <n v="0.41599998796178772"/>
        <n v="0.39199994595693022"/>
        <n v="0.39199992705559011"/>
        <n v="0.41600001459755453"/>
        <n v="0.33660000718951472"/>
        <n v="0.32979999403431276"/>
        <n v="0.40799982890717257"/>
        <n v="0.39999989579369516"/>
        <n v="0.40399984621478252"/>
        <n v="0.39999996352779582"/>
        <n v="0.3959998878362882"/>
        <n v="0.35019996210815141"/>
        <n v="0.399999963129889"/>
        <n v="0.39199988008813524"/>
        <n v="0.41199999785457642"/>
        <n v="0.39199989720641165"/>
        <n v="0.39999988719936513"/>
        <n v="0.35359995287739177"/>
        <n v="0.37999987024311704"/>
        <n v="0.3959999870827613"/>
        <n v="0.3366000177157904"/>
        <n v="0.34339999191833315"/>
        <n v="0.41999995907007964"/>
        <n v="0.38799989781711819"/>
        <n v="0.39199999367063071"/>
        <n v="0.39199986821807581"/>
        <n v="0.387999948545242"/>
        <n v="0.14959991230719827"/>
        <n v="0.35359993105955989"/>
        <n v="0.38400000470008649"/>
        <n v="0.41200002861120461"/>
        <n v="0.37999993975682667"/>
        <n v="0.4080000633072916"/>
        <n v="0.34339995882183544"/>
        <n v="0.35699998599183536"/>
        <n v="0.41599986170956232"/>
        <n v="0.40799994988172983"/>
        <n v="0.40800003981971988"/>
        <n v="0.38800003006450418"/>
        <n v="0.33999995670203748"/>
        <n v="0.33659991315087495"/>
        <n v="0.3919998781753144"/>
        <n v="0.39600003037471004"/>
        <n v="0.39600003068784895"/>
        <n v="0.33659996363090111"/>
        <n v="0.39999992614149699"/>
        <n v="0.3297999128806221"/>
        <n v="0.32640003163051851"/>
        <n v="0.38799996397749531"/>
        <n v="0.38399987561059745"/>
        <n v="0.41999983967735627"/>
        <n v="0.37999992918699588"/>
        <n v="0.41199991573251393"/>
        <n v="0.33999995540626327"/>
        <n v="0.34680000188178228"/>
        <n v="0.38800000368369236"/>
        <n v="0.39599995564986018"/>
        <n v="0.34340000255072156"/>
        <n v="0.33659998545261982"/>
        <n v="0.3880000324456977"/>
        <n v="0.38399988595378276"/>
        <n v="0.41200005032076831"/>
        <n v="0.38399986248613871"/>
        <n v="0.41599997310018044"/>
        <n v="0.32639996321684056"/>
        <n v="0.33659992886811541"/>
        <n v="0.38000003132391708"/>
        <n v="0.39999996310404218"/>
        <n v="0.39599991304839971"/>
        <n v="0.37999989742192813"/>
        <n v="0.40799998277367683"/>
        <n v="0.34679996103603777"/>
        <n v="0.32299995849904412"/>
        <n v="0.38000000729588573"/>
        <n v="0.41199994122417793"/>
        <n v="0.40799990361092264"/>
        <n v="0.40799986800100763"/>
        <n v="0.32299995320781683"/>
        <n v="0.13599997342105244"/>
        <n v="0.38400000935541057"/>
        <n v="0.40399993838676362"/>
        <n v="0.41599992877929692"/>
        <n v="0.41599995804532441"/>
        <n v="0.34339993886060111"/>
        <n v="0.33999999794019414"/>
        <n v="0.39999992848587979"/>
        <n v="0.40400000147480442"/>
        <n v="0.40799997861620446"/>
        <n v="0.38799993202709632"/>
        <n v="0.39199999422165827"/>
        <n v="0.32639999372249606"/>
        <n v="0.34339998183615306"/>
        <n v="0.39200002551475577"/>
        <n v="0.41599989521547975"/>
        <n v="0.41599988858136044"/>
        <n v="0.41599984809515039"/>
        <n v="0.34339996372155607"/>
        <n v="0.33320001169044988"/>
        <n v="0.40799985109092163"/>
        <n v="0.40399996931215104"/>
        <n v="0.40399988095918415"/>
        <n v="0.39999985836037616"/>
        <n v="0.38400002158940894"/>
        <n v="0.3229999325489521"/>
        <n v="0.40799990713380085"/>
        <n v="0.39599989116095824"/>
        <n v="0.39200003801540573"/>
        <n v="0.35699991827375799"/>
        <n v="0.38000003525064874"/>
        <n v="0.39599996090775208"/>
        <n v="0.41199994297689141"/>
        <n v="0.41199996851873144"/>
        <n v="0.41600000141639626"/>
        <n v="0.34339997538103728"/>
        <n v="0.35700000455670133"/>
        <n v="0.38399997441879885"/>
        <n v="0.39599997668786879"/>
        <n v="0.37999989209384638"/>
      </sharedItems>
    </cacheField>
    <cacheField name="C2P" numFmtId="9">
      <sharedItems containsSemiMixedTypes="0" containsString="0" containsNumber="1" minValue="0.32639989286683241" maxValue="0.76650015845159969" count="348">
        <n v="0.71539994544924068"/>
        <n v="0.72270017812440712"/>
        <n v="0.70079991206463255"/>
        <n v="0.69350008662151352"/>
        <n v="0.714000028724882"/>
        <n v="0.67999984076755349"/>
        <n v="0.69350016252719204"/>
        <n v="0.75919976334458916"/>
        <n v="0.74459975122627076"/>
        <n v="0.71540014917357275"/>
        <n v="0.71539976215078083"/>
        <n v="0.69360001560813178"/>
        <n v="0.66640007682634494"/>
        <n v="0.69349963440121443"/>
        <n v="0.72270007928101565"/>
        <n v="0.72999971908484862"/>
        <n v="0.70810011047156052"/>
        <n v="0.69350013314267633"/>
        <n v="0.7071998009988063"/>
        <n v="0.70719987756351388"/>
        <n v="0.75919999198639687"/>
        <n v="0.70809988995192863"/>
        <n v="0.7299999070128681"/>
        <n v="0.71539965305936126"/>
        <n v="0.75189971333667016"/>
        <n v="0.66640001793224413"/>
        <n v="0.69360000917557196"/>
        <n v="0.75190001003031115"/>
        <n v="0.72269978937048018"/>
        <n v="0.70080027024480518"/>
        <n v="0.70809986092920896"/>
        <n v="0.75190008355181648"/>
        <n v="0.6935999689169291"/>
        <n v="0.71399997980582386"/>
        <n v="0.73730019758551002"/>
        <n v="0.7081000599860805"/>
        <n v="0.69349989490476882"/>
        <n v="0.73729980205351808"/>
        <n v="0.70810019499994303"/>
        <n v="0.70039992698530151"/>
        <n v="0.65279978088813384"/>
        <n v="0.74460022183101404"/>
        <n v="0.75919985781080945"/>
        <n v="0.74460020874146948"/>
        <n v="0.70809997779168599"/>
        <n v="0.73729980897962799"/>
        <n v="0.68679982546710794"/>
        <n v="0.64600000000000002"/>
        <n v="0.76649976795970587"/>
        <n v="0.76649906680142099"/>
        <n v="0.7299997768004487"/>
        <n v="0.75190003596315413"/>
        <n v="0.75919963201471941"/>
        <n v="0.65279999562105129"/>
        <n v="0.73730025492756324"/>
        <n v="0.74459987811748196"/>
        <n v="0.76649981760284536"/>
        <n v="0.72270016227210765"/>
        <n v="0.76649981434318626"/>
        <n v="0.33319983331998332"/>
        <n v="0.71399999247843449"/>
        <n v="0.74459980105695345"/>
        <n v="0.74459988047482273"/>
        <n v="0.70810020993590062"/>
        <n v="0.70810006291263472"/>
        <n v="0.72270015570078716"/>
        <n v="0.69349981135321048"/>
        <n v="0.74460008158894708"/>
        <n v="0.70810006351832433"/>
        <n v="0.75919979148025241"/>
        <n v="0.71539994049569344"/>
        <n v="0.67320006813765876"/>
        <n v="0.6799998618047266"/>
        <n v="0.72270001392553729"/>
        <n v="0.75919992722100005"/>
        <n v="0.74460020584824926"/>
        <n v="0.6934998324953402"/>
        <n v="0.75919995629720538"/>
        <n v="0.70039981409119012"/>
        <n v="0.69360011705717539"/>
        <n v="0.72270008017506582"/>
        <n v="0.72270010234112048"/>
        <n v="0.70809990483791752"/>
        <n v="0.75189987195357011"/>
        <n v="0.76650000223810777"/>
        <n v="0.68000004707214212"/>
        <n v="0.71399991376093885"/>
        <n v="0.71540003195409851"/>
        <n v="0.69349998250290035"/>
        <n v="0.69350010008262786"/>
        <n v="0.69350013714967718"/>
        <n v="0.76650003885961093"/>
        <n v="0.66639982527664532"/>
        <n v="0.6527999747937242"/>
        <n v="0.70079982453440337"/>
        <n v="0.69349975638028516"/>
        <n v="0.73730000155037556"/>
        <n v="0.75919979406836124"/>
        <n v="0.72999963556661585"/>
        <n v="0.67999981980196234"/>
        <n v="0.68000003461539127"/>
        <n v="0.76650004209929223"/>
        <n v="0.70810012820461654"/>
        <n v="0.70810006219549648"/>
        <n v="0.73000015661961026"/>
        <n v="0.76649998707060718"/>
        <n v="0.64599989518172185"/>
        <n v="0.66639991199923765"/>
        <n v="0.76649989691802989"/>
        <n v="0.75189972310652164"/>
        <n v="0.7591996653377342"/>
        <n v="0.69350013498654928"/>
        <n v="0.70079996856417792"/>
        <n v="0.71400004913457926"/>
        <n v="0.65960003262136591"/>
        <n v="0.71540000416880556"/>
        <n v="0.69350009586192907"/>
        <n v="0.7445998451455228"/>
        <n v="0.74459998838261043"/>
        <n v="0.72270019885214221"/>
        <n v="0.65279982224915944"/>
        <n v="0.65959980867346935"/>
        <n v="0.73000001530620839"/>
        <n v="0.70809987165139765"/>
        <n v="0.71540018656588511"/>
        <n v="0.72999993216456105"/>
        <n v="0.72999987090444352"/>
        <n v="0.6527998022578505"/>
        <n v="0.65960003360000707"/>
        <n v="0.69349990241988968"/>
        <n v="0.75920002455795677"/>
        <n v="0.71539991567970973"/>
        <n v="0.74459999025069024"/>
        <n v="0.71539994429878895"/>
        <n v="0.64600012606063517"/>
        <n v="0.67320011859652096"/>
        <n v="0.71539981520314855"/>
        <n v="0.7080999273304871"/>
        <n v="0.76649986067885023"/>
        <n v="0.72269978469402829"/>
        <n v="0.72270016422253591"/>
        <n v="0.70720000000000005"/>
        <n v="0.67999980980954799"/>
        <n v="0.74459997167029368"/>
        <n v="0.74460018474259559"/>
        <n v="0.71540015411148761"/>
        <n v="0.73730009031589894"/>
        <n v="0.72270000614874907"/>
        <n v="0.65959991777444316"/>
        <n v="0.71400002756996372"/>
        <n v="0.70079990102399237"/>
        <n v="0.75190008382464868"/>
        <n v="0.70809998590008594"/>
        <n v="0.75919988342308009"/>
        <n v="0.7007999634844122"/>
        <n v="0.69359971450414726"/>
        <n v="0.64599996459999642"/>
        <n v="0.74460005251376904"/>
        <n v="0.71539978349599498"/>
        <n v="0.76649974361943196"/>
        <n v="0.75189971282886126"/>
        <n v="0.72269998605161601"/>
        <n v="0.67320000000000002"/>
        <n v="0.66640010246061665"/>
        <n v="0.71540012321589952"/>
        <n v="0.75190011968695791"/>
        <n v="0.70809989107839844"/>
        <n v="0.70079927134584841"/>
        <n v="0.76649961086831953"/>
        <n v="0.7072000180465714"/>
        <n v="0.65959992130937628"/>
        <n v="0.7153997619121073"/>
        <n v="0.72999981663824565"/>
        <n v="0.72270000250573629"/>
        <n v="0.75189988509409045"/>
        <n v="0.70809978101365623"/>
        <n v="0.65279982866933184"/>
        <n v="0.65959970930427403"/>
        <n v="0.72269969019888647"/>
        <n v="0.75189986220326255"/>
        <n v="0.69349992752133061"/>
        <n v="0.7664999173366811"/>
        <n v="0.68000007488750491"/>
        <n v="0.67999983439827982"/>
        <n v="0.75919979631538481"/>
        <n v="0.73730011785540739"/>
        <n v="0.75920021839091978"/>
        <n v="0.75189986904591677"/>
        <n v="0.6935998310612963"/>
        <n v="0.70039983109649617"/>
        <n v="0.71539974874967405"/>
        <n v="0.72999953488713665"/>
        <n v="0.76650009223991056"/>
        <n v="0.72999973392334128"/>
        <n v="0.65279988340880124"/>
        <n v="0.7300001503394854"/>
        <n v="0.75190004321402437"/>
        <n v="0.70079960813181219"/>
        <n v="0.74459980272993875"/>
        <n v="0.75919969687249556"/>
        <n v="0.6799999873862913"/>
        <n v="0.65959989629663851"/>
        <n v="0.70079976807583777"/>
        <n v="0.69349984607229853"/>
        <n v="0.75189966209132131"/>
        <n v="0.7007999028432963"/>
        <n v="0.70719981815771027"/>
        <n v="0.70720009684388774"/>
        <n v="0.72269957936725315"/>
        <n v="0.70079973034757292"/>
        <n v="0.70080004278698171"/>
        <n v="0.7372997849559555"/>
        <n v="0.70039993990384619"/>
        <n v="0.32639989286683241"/>
        <n v="0.70079979759076794"/>
        <n v="0.70079995514608273"/>
        <n v="0.72269993684292888"/>
        <n v="0.7227000780563303"/>
        <n v="0.69350005307403961"/>
        <n v="0.69359988231832892"/>
        <n v="0.64599989044809281"/>
        <n v="0.75189991363249575"/>
        <n v="0.74460026668137136"/>
        <n v="0.70810010738057783"/>
        <n v="0.7372998074723347"/>
        <n v="0.70809978309642896"/>
        <n v="0.64599990135731722"/>
        <n v="0.68679995077632339"/>
        <n v="0.72269986943370734"/>
        <n v="0.73730014683089973"/>
        <n v="0.73729973442571728"/>
        <n v="0.76650009931419394"/>
        <n v="0.71540015801493384"/>
        <n v="0.66640005438400618"/>
        <n v="0.68000003679101417"/>
        <n v="0.6935000177654399"/>
        <n v="0.69350015536101739"/>
        <n v="0.74459980861850328"/>
        <n v="0.70080003607309793"/>
        <n v="0.67319989677731973"/>
        <n v="0.75189998569224503"/>
        <n v="0.70810009297478393"/>
        <n v="0.75919988778286385"/>
        <n v="0.69350003832067608"/>
        <n v="0.67319985703572605"/>
        <n v="0.69359989966314639"/>
        <n v="0.73730005125419784"/>
        <n v="0.72269967968647564"/>
        <n v="0.70079980752023296"/>
        <n v="0.74460001881374493"/>
        <n v="0.73729998575740507"/>
        <n v="0.6459998200646323"/>
        <n v="0.71399996076144201"/>
        <n v="0.69349996187111895"/>
        <n v="0.76649989821918674"/>
        <n v="0.74459995255684708"/>
        <n v="0.75190005959272022"/>
        <n v="0.68"/>
        <n v="0.65280010776475916"/>
        <n v="0.72270020316127881"/>
        <n v="0.70809997055288632"/>
        <n v="0.700800020710028"/>
        <n v="0.73729991257454564"/>
        <n v="0.69349980456840132"/>
        <n v="0.67319984695198953"/>
        <n v="0.72999970469032305"/>
        <n v="0.70810000620903069"/>
        <n v="0.76649999261414836"/>
        <n v="0.69350013719048709"/>
        <n v="0.68000006704524885"/>
        <n v="0.67319974226804125"/>
        <n v="0.70809971582423081"/>
        <n v="0.70809982068828303"/>
        <n v="0.73000005326335715"/>
        <n v="0.70080009392042297"/>
        <n v="0.7153999483189506"/>
        <n v="0.69360007969413939"/>
        <n v="0.65279985210637992"/>
        <n v="0.73729988155340875"/>
        <n v="0.74459954561464969"/>
        <n v="0.75189969185892924"/>
        <n v="0.74459966965528668"/>
        <n v="0.71539997276046152"/>
        <n v="0.64599988764606009"/>
        <n v="0.68679996863782999"/>
        <n v="0.70809992559460178"/>
        <n v="0.70810000628640357"/>
        <n v="0.70079987338957694"/>
        <n v="0.6935002149695868"/>
        <n v="0.75189983315986841"/>
        <n v="0.64599981620224189"/>
        <n v="0.65959987188362579"/>
        <n v="0.70079994477099283"/>
        <n v="0.7226996405872177"/>
        <n v="0.72269978091974141"/>
        <n v="0.74460002789404467"/>
        <n v="0.67999985748053493"/>
        <n v="0.66639988200144917"/>
        <n v="0.75190005020721273"/>
        <n v="0.76650011467270729"/>
        <n v="0.75920009276200162"/>
        <n v="0.76650002634133863"/>
        <n v="0.73730027024853739"/>
        <n v="0.65959998801551001"/>
        <n v="0.71399965641534024"/>
        <n v="0.76649976528813868"/>
        <n v="0.71540001730569014"/>
        <n v="0.72270007585959972"/>
        <n v="0.73729989979831256"/>
        <n v="0.76650015845159969"/>
        <n v="0.65280003719902369"/>
        <n v="0.65959981607145346"/>
        <n v="0.75919984624461412"/>
        <n v="0.69349986333418057"/>
        <n v="0.70809995647408119"/>
        <n v="0.71540014900392479"/>
        <n v="0.72999979270935778"/>
        <n v="0.69359994855293094"/>
        <n v="0.7003998191545906"/>
        <n v="0.71539984098479137"/>
        <n v="0.7007998708641151"/>
        <n v="0.69349990705635189"/>
        <n v="0.73730013247003923"/>
        <n v="0.68679989976791878"/>
        <n v="0.67999987005413864"/>
        <n v="0.70080023953591686"/>
        <n v="0.72269984727286884"/>
        <n v="0.70809981954605872"/>
        <n v="0.72999975402693051"/>
        <n v="0.68680000556824738"/>
        <n v="0.64600005773028057"/>
        <n v="0.71539984518683708"/>
        <n v="0.69350008650732842"/>
        <n v="0.75919970960038696"/>
        <n v="0.7299997432992632"/>
        <n v="0.69349985113866797"/>
        <n v="0.64600006376416985"/>
        <n v="0.64599997057990677"/>
        <n v="0.73729971809790817"/>
        <n v="0.74459994608488977"/>
        <n v="0.73000015685970565"/>
        <n v="0.76649961887758045"/>
        <n v="0.69350002659998933"/>
        <n v="0.6731997757490249"/>
        <n v="0.67319995941089639"/>
        <n v="0.69349972740618537"/>
        <n v="0.70809985515372176"/>
        <n v="0.74460016205511348"/>
      </sharedItems>
    </cacheField>
    <cacheField name="P2O" numFmtId="9">
      <sharedItems containsSemiMixedTypes="0" containsString="0" containsNumber="1" minValue="0.38539988387533919" maxValue="0.86100053552302747" count="361">
        <n v="0.84460022987223116"/>
        <n v="0.80359956797537846"/>
        <n v="0.81179997575982266"/>
        <n v="0.811800032055777"/>
        <n v="0.76440003716571214"/>
        <n v="0.77219997921781924"/>
        <n v="0.77899987450068953"/>
        <n v="0.82820015055371432"/>
        <n v="0.85280008785654926"/>
        <n v="0.82000034183224713"/>
        <n v="0.78720010062154766"/>
        <n v="0.78779977140628266"/>
        <n v="0.74099967541825129"/>
        <n v="0.82820036695013521"/>
        <n v="0.81179988453939078"/>
        <n v="0.83639993145475267"/>
        <n v="0.83639983930063222"/>
        <n v="0.7871994944555617"/>
        <n v="0.78780023820713474"/>
        <n v="0.78779980453787235"/>
        <n v="0.81179964452742104"/>
        <n v="0.83640012122832152"/>
        <n v="0.84459986109552565"/>
        <n v="0.79539993108454754"/>
        <n v="0.81179987028483402"/>
        <n v="0.74100005255689283"/>
        <n v="0.75659993275304216"/>
        <n v="0.8527997959312491"/>
        <n v="0.79540035839390932"/>
        <n v="0.7953997835206823"/>
        <n v="0.83640020619695488"/>
        <n v="0.84459997113411012"/>
        <n v="0.7565999412780523"/>
        <n v="0.81120004593870954"/>
        <n v="0.80360014216257369"/>
        <n v="0.86100022580280966"/>
        <n v="0.85280018504419852"/>
        <n v="0.83639976138696182"/>
        <n v="0.81119983488370362"/>
        <n v="0.81900005051123281"/>
        <n v="0.82000005055912073"/>
        <n v="0.82000014011587585"/>
        <n v="0.82820000225889157"/>
        <n v="0.84460010435407396"/>
        <n v="0.78720025963210616"/>
        <n v="0.77220022766441376"/>
        <n v="0.75659954250068973"/>
        <n v="0.79540032472347677"/>
        <n v="0.8528008953405718"/>
        <n v="0.79539991503972507"/>
        <n v="0.79539962719135826"/>
        <n v="0.78719999085468673"/>
        <n v="0.75659999245355791"/>
        <n v="0.80339970916596304"/>
        <n v="0.84460007729258169"/>
        <n v="0.81180033082704983"/>
        <n v="0.81999976451764223"/>
        <n v="0.85279947873218831"/>
        <n v="0.77900009239908075"/>
        <n v="0.81119976662651061"/>
        <n v="0.81119998850792119"/>
        <n v="0.77900017158943347"/>
        <n v="0.84460034413058704"/>
        <n v="0.77900001551500653"/>
        <n v="0.84459985964232998"/>
        <n v="0.80360000392975672"/>
        <n v="0.75659994377383644"/>
        <n v="0.83640002631138977"/>
        <n v="0.81179977785302071"/>
        <n v="0.80359983311168481"/>
        <n v="0.77900038754190948"/>
        <n v="0.77899983154170926"/>
        <n v="0.81899956338810831"/>
        <n v="0.76439987420163003"/>
        <n v="0.81179991957923459"/>
        <n v="0.38539988387533919"/>
        <n v="0.86099963630955434"/>
        <n v="0.83640034553430787"/>
        <n v="0.84460003064305122"/>
        <n v="0.8190000851865038"/>
        <n v="0.80339980956873436"/>
        <n v="0.82819950503540707"/>
        <n v="0.85279937586220211"/>
        <n v="0.77900036036231313"/>
        <n v="0.84459995620193484"/>
        <n v="0.81179980658543882"/>
        <n v="0.75659983403609843"/>
        <n v="0.81900016620141913"/>
        <n v="0.8363995231530309"/>
        <n v="0.83640012570356947"/>
        <n v="0.83639974505352499"/>
        <n v="0.77899977061802939"/>
        <n v="0.84459985675268701"/>
        <n v="0.81120005663303496"/>
        <n v="0.77219978095589692"/>
        <n v="0.82820038740372437"/>
        <n v="0.86099974800864976"/>
        <n v="0.79539939242961788"/>
        <n v="0.80360028906556957"/>
        <n v="0.8118003731343284"/>
        <n v="0.75660008612408491"/>
        <n v="0.81900011580883991"/>
        <n v="0.81999998843704058"/>
        <n v="0.81179990956675963"/>
        <n v="0.86099942968903553"/>
        <n v="0.78719987834787986"/>
        <n v="0.81180011710458899"/>
        <n v="0.74880018608018895"/>
        <n v="0.81899990325093819"/>
        <n v="0.86100017164404918"/>
        <n v="0.81180010560042748"/>
        <n v="0.83639995175108994"/>
        <n v="0.84459992648928361"/>
        <n v="0.85279975172142208"/>
        <n v="0.74099976806481949"/>
        <n v="0.76439984289263474"/>
        <n v="0.81999934951769449"/>
        <n v="0.86100018981394699"/>
        <n v="0.79540020233314634"/>
        <n v="0.81179975970133389"/>
        <n v="0.74879992024643049"/>
        <n v="0.74099990089460743"/>
        <n v="0.81180003802090028"/>
        <n v="0.77900005238319736"/>
        <n v="0.85280002453247739"/>
        <n v="0.80359979211290156"/>
        <n v="0.84460024897004593"/>
        <n v="0.75660009772580161"/>
        <n v="0.74879987054353048"/>
        <n v="0.86099994189721685"/>
        <n v="0.82820024502965828"/>
        <n v="0.7790003240971709"/>
        <n v="0.81999973813295945"/>
        <n v="0.79540007074542451"/>
        <n v="0.81119993606833252"/>
        <n v="0.74879997444591684"/>
        <n v="0.85280015511774698"/>
        <n v="0.81179982854017207"/>
        <n v="0.81179989704691846"/>
        <n v="0.81180006850278064"/>
        <n v="0.86100015148978237"/>
        <n v="0.74879969295410476"/>
        <n v="0.74100003845763895"/>
        <n v="0.77900019715201807"/>
        <n v="0.778999648626991"/>
        <n v="0.82819996027624287"/>
        <n v="0.80360004027945786"/>
        <n v="0.81180000387865803"/>
        <n v="0.75660015174861195"/>
        <n v="0.78780009846415233"/>
        <n v="0.78720023680404794"/>
        <n v="0.81180001959128845"/>
        <n v="0.81179993713953658"/>
        <n v="0.83639994496575365"/>
        <n v="0.84459949472618889"/>
        <n v="0.7409999517152257"/>
        <n v="0.76440011832819166"/>
        <n v="0.79540014178060903"/>
        <n v="0.77900015524246669"/>
        <n v="0.77900001672411312"/>
        <n v="0.85280034864222176"/>
        <n v="0.77899973052300386"/>
        <n v="0.76439979113775902"/>
        <n v="0.79559977499648427"/>
        <n v="0.84460017434303392"/>
        <n v="0.795399812275986"/>
        <n v="0.85280028422268062"/>
        <n v="0.84460000438711946"/>
        <n v="0.82819987838146936"/>
        <n v="0.74099962473027492"/>
        <n v="0.80340016193549169"/>
        <n v="0.8445999780959943"/>
        <n v="0.77900032592207769"/>
        <n v="0.81999972757813244"/>
        <n v="0.78720007141156867"/>
        <n v="0.84459983821893003"/>
        <n v="0.75659998119071525"/>
        <n v="0.81899992257964616"/>
        <n v="0.82000010110188415"/>
        <n v="0.82820022927015668"/>
        <n v="0.8446003898635478"/>
        <n v="0.81999972049268632"/>
        <n v="0.80360017280829477"/>
        <n v="0.80339967209188035"/>
        <n v="0.76440011745735736"/>
        <n v="0.83639998437154062"/>
        <n v="0.81999947809928619"/>
        <n v="0.82820005728992274"/>
        <n v="0.83639961967637511"/>
        <n v="0.86100015577191236"/>
        <n v="0.79560005440350179"/>
        <n v="0.79559988569525597"/>
        <n v="0.8118002358021712"/>
        <n v="0.83640055397760615"/>
        <n v="0.82820015715776318"/>
        <n v="0.85279994808902737"/>
        <n v="0.83640008523428211"/>
        <n v="0.803399900943085"/>
        <n v="0.80339997497498794"/>
        <n v="0.82819984592780227"/>
        <n v="0.77899966247013397"/>
        <n v="0.84460042107181321"/>
        <n v="0.8200002656934694"/>
        <n v="0.79540032549382522"/>
        <n v="0.78779985382937356"/>
        <n v="0.8190003407783456"/>
        <n v="0.83640015387262212"/>
        <n v="0.85279998532043788"/>
        <n v="0.86099997542664763"/>
        <n v="0.83639964101146724"/>
        <n v="0.79559995214524992"/>
        <n v="0.81119995976907833"/>
        <n v="0.77900012436103883"/>
        <n v="0.79540002344268912"/>
        <n v="0.79539985893258991"/>
        <n v="0.8117995676184937"/>
        <n v="0.84459999591363466"/>
        <n v="0.81119990252821728"/>
        <n v="0.74099989162325142"/>
        <n v="0.86100039215604907"/>
        <n v="0.86099995741677238"/>
        <n v="0.86100020816456213"/>
        <n v="0.8035995575755287"/>
        <n v="0.79539993611900839"/>
        <n v="0.78780011079317225"/>
        <n v="0.77999991126364998"/>
        <n v="0.80359986343817846"/>
        <n v="0.81179959717908734"/>
        <n v="0.8445996882067387"/>
        <n v="0.86100006739915325"/>
        <n v="0.85280034737070642"/>
        <n v="0.77220020277492463"/>
        <n v="0.78000001748074499"/>
        <n v="0.80359977271843164"/>
        <n v="0.79539957266434791"/>
        <n v="0.83639982743429764"/>
        <n v="0.83639978554195338"/>
        <n v="0.79539970265136961"/>
        <n v="0.76440006616917255"/>
        <n v="0.74879989611949505"/>
        <n v="0.78720029144104153"/>
        <n v="0.77899985627824531"/>
        <n v="0.83639957543849119"/>
        <n v="0.80360036589287742"/>
        <n v="0.84459935369802874"/>
        <n v="0.74099969879666805"/>
        <n v="0.79560015745522372"/>
        <n v="0.83640003369806182"/>
        <n v="0.7872001710841261"/>
        <n v="0.82819975847995231"/>
        <n v="0.852800098980243"/>
        <n v="0.84460015720283266"/>
        <n v="0.74100054261668924"/>
        <n v="0.79559992321311956"/>
        <n v="0.80359947956331457"/>
        <n v="0.86099984827795484"/>
        <n v="0.79540028902887894"/>
        <n v="0.81999993487908673"/>
        <n v="0.8199999070648627"/>
        <n v="0.74880007644541036"/>
        <n v="0.78780002522978465"/>
        <n v="0.80360025916493061"/>
        <n v="0.82819967034796671"/>
        <n v="0.80360023031583716"/>
        <n v="0.81179965168423418"/>
        <n v="0.81179947442785039"/>
        <n v="0.74100015122452068"/>
        <n v="0.80339986356195692"/>
        <n v="0.79539997309850519"/>
        <n v="0.79539979206951783"/>
        <n v="0.7871997515444672"/>
        <n v="0.83640008623647932"/>
        <n v="0.78719998435581584"/>
        <n v="0.75659995702866045"/>
        <n v="0.79559984507618098"/>
        <n v="0.84460011510830169"/>
        <n v="0.77899992825708242"/>
        <n v="0.84460021006075381"/>
        <n v="0.80359959993355989"/>
        <n v="0.80360009552708112"/>
        <n v="0.81120010490608485"/>
        <n v="0.80339986562098609"/>
        <n v="0.78720046060783988"/>
        <n v="0.79540021828419583"/>
        <n v="0.79540001629518109"/>
        <n v="0.79539988273350593"/>
        <n v="0.84460000178687433"/>
        <n v="0.76439977740518561"/>
        <n v="0.81899989126626471"/>
        <n v="0.83639981218519999"/>
        <n v="0.86100053552302747"/>
        <n v="0.84459994567234298"/>
        <n v="0.7871999172807489"/>
        <n v="0.78719984504279561"/>
        <n v="0.76440018223217021"/>
        <n v="0.74880003861037903"/>
        <n v="0.82000002683972928"/>
        <n v="0.81999990213396878"/>
        <n v="0.84459997668039255"/>
        <n v="0.80359949382821683"/>
        <n v="0.80359983913029187"/>
        <n v="0.75660008732794659"/>
        <n v="0.76440008385246416"/>
        <n v="0.78719934953563986"/>
        <n v="0.80359987236758135"/>
        <n v="0.79540005091134036"/>
        <n v="0.81180019308259455"/>
        <n v="0.85280000110693854"/>
        <n v="0.80339994576923635"/>
        <n v="0.74879990870471125"/>
        <n v="0.79539963089289833"/>
        <n v="0.79539964404854069"/>
        <n v="0.77899993421748848"/>
        <n v="0.82820015587316587"/>
        <n v="0.84459989514731038"/>
        <n v="0.77220002635551188"/>
        <n v="0.77220055913214214"/>
        <n v="0.8282002760737589"/>
        <n v="0.778999499938549"/>
        <n v="0.81179995524807302"/>
        <n v="0.78720029618850795"/>
        <n v="0.86099962172060973"/>
        <n v="0.76440012371481858"/>
        <n v="0.75659980941665428"/>
        <n v="0.80359984528189254"/>
        <n v="0.82819983563507826"/>
        <n v="0.77899982536670098"/>
        <n v="0.8527995102379361"/>
        <n v="0.86100038429234993"/>
        <n v="0.74879976361376321"/>
        <n v="0.81120019181734293"/>
        <n v="0.82819968320499993"/>
        <n v="0.81179981471825535"/>
        <n v="0.84459995954078793"/>
        <n v="0.79539979874820266"/>
        <n v="0.8445995990808689"/>
        <n v="0.77219986648369987"/>
        <n v="0.78000018154204676"/>
        <n v="0.78719956313882733"/>
        <n v="0.81179997819052285"/>
        <n v="0.81999963144400834"/>
        <n v="0.78720012996624489"/>
        <n v="0.80339975497261462"/>
        <n v="0.76439988415550741"/>
        <n v="0.83640016993908828"/>
        <n v="0.7871996612769403"/>
        <n v="0.8036000267855411"/>
        <n v="0.80359965021277835"/>
        <n v="0.8609997063388849"/>
        <n v="0.7643996479141969"/>
        <n v="0.79560017400817007"/>
        <n v="0.83640012330068381"/>
        <n v="0.83639963184021249"/>
        <n v="0.79539987840531479"/>
        <n v="0.78720005446371477"/>
        <n v="0.80359995458632127"/>
        <n v="0.80340026923379226"/>
        <n v="0.75659961937806475"/>
        <n v="0.82819988147867707"/>
        <n v="0.86100028092128778"/>
        <n v="0.84460011690776982"/>
      </sharedItems>
    </cacheField>
    <cacheField name="Order Change  Status" numFmtId="9">
      <sharedItems/>
    </cacheField>
    <cacheField name="Traffic Change" numFmtId="9">
      <sharedItems/>
    </cacheField>
    <cacheField name="Conversion Change" numFmtId="9">
      <sharedItems count="3">
        <s v="Stable"/>
        <s v="Low"/>
        <s v="High"/>
      </sharedItems>
    </cacheField>
  </cacheFields>
  <extLst>
    <ext xmlns:x14="http://schemas.microsoft.com/office/spreadsheetml/2009/9/main" uri="{725AE2AE-9491-48be-B2B4-4EB974FC3084}">
      <x14:pivotCacheDefinition pivotCacheId="5798320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rajit Choudhari" refreshedDate="45470.495218055556" backgroundQuery="1" createdVersion="8" refreshedVersion="8" minRefreshableVersion="3" recordCount="0" supportSubquery="1" supportAdvancedDrill="1" xr:uid="{72AF855A-7406-4314-8198-081742B68F17}">
  <cacheSource type="external" connectionId="1"/>
  <cacheFields count="3">
    <cacheField name="[Range 1].[Date].[Date]" caption="Date" numFmtId="0" hierarchy="6" level="1">
      <sharedItems containsSemiMixedTypes="0" containsNonDate="0" containsDate="1" containsString="0" minDate="2019-04-18T00:00:00" maxDate="2019-04-19T00:00:00" count="1">
        <d v="2019-04-18T00:00:00"/>
      </sharedItems>
    </cacheField>
    <cacheField name="[Range 1].[Order Change  Status].[Order Change  Status]" caption="Order Change  Status" numFmtId="0" hierarchy="20" level="1">
      <sharedItems containsSemiMixedTypes="0" containsNonDate="0" containsString="0"/>
    </cacheField>
    <cacheField name="[Measures].[Sum of Orders]" caption="Sum of Orders" numFmtId="0" hierarchy="33" level="32767"/>
  </cacheFields>
  <cacheHierarchies count="34">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Overall conversion]" caption="Overall conversion" attribute="1" defaultMemberUniqueName="[Range].[Overall conversion].[All]" allUniqueName="[Range].[Overall conversion].[All]" dimensionUniqueName="[Range]" displayFolder="" count="0" memberValueDatatype="5" unbalanced="0"/>
    <cacheHierarchy uniqueName="[Range].[Order Change with respect to same day last week]" caption="Order Change with respect to same day last week" attribute="1" defaultMemberUniqueName="[Range].[Order Change with respect to same day last week].[All]" allUniqueName="[Range].[Order Change with respect to same day last week].[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 1].[Day]" caption="Day" attribute="1" defaultMemberUniqueName="[Range 1].[Day].[All]" allUniqueName="[Range 1].[Day].[All]" dimensionUniqueName="[Range 1]" displayFolder="" count="2" memberValueDatatype="130" unbalanced="0"/>
    <cacheHierarchy uniqueName="[Range 1].[Date]" caption="Date" attribute="1" time="1" defaultMemberUniqueName="[Range 1].[Date].[All]" allUniqueName="[Range 1].[Date].[All]" dimensionUniqueName="[Range 1]" displayFolder="" count="2" memberValueDatatype="7" unbalanced="0">
      <fieldsUsage count="2">
        <fieldUsage x="-1"/>
        <fieldUsage x="0"/>
      </fieldsUsage>
    </cacheHierarchy>
    <cacheHierarchy uniqueName="[Range 1].[Listing]" caption="Listing" attribute="1" defaultMemberUniqueName="[Range 1].[Listing].[All]" allUniqueName="[Range 1].[Listing].[All]" dimensionUniqueName="[Range 1]" displayFolder="" count="0" memberValueDatatype="20" unbalanced="0"/>
    <cacheHierarchy uniqueName="[Range 1].[Menu]" caption="Menu" attribute="1" defaultMemberUniqueName="[Range 1].[Menu].[All]" allUniqueName="[Range 1].[Menu].[All]" dimensionUniqueName="[Range 1]" displayFolder="" count="0" memberValueDatatype="20" unbalanced="0"/>
    <cacheHierarchy uniqueName="[Range 1].[Carts]" caption="Carts" attribute="1" defaultMemberUniqueName="[Range 1].[Carts].[All]" allUniqueName="[Range 1].[Carts].[All]" dimensionUniqueName="[Range 1]" displayFolder="" count="0" memberValueDatatype="20" unbalanced="0"/>
    <cacheHierarchy uniqueName="[Range 1].[Payments]" caption="Payments" attribute="1" defaultMemberUniqueName="[Range 1].[Payments].[All]" allUniqueName="[Range 1].[Payments].[All]" dimensionUniqueName="[Range 1]" displayFolder="" count="0" memberValueDatatype="20" unbalanced="0"/>
    <cacheHierarchy uniqueName="[Range 1].[Orders]" caption="Orders" attribute="1" defaultMemberUniqueName="[Range 1].[Orders].[All]" allUniqueName="[Range 1].[Orders].[All]" dimensionUniqueName="[Range 1]" displayFolder="" count="0" memberValueDatatype="5" unbalanced="0"/>
    <cacheHierarchy uniqueName="[Range 1].[Overall conversion]" caption="Overall conversion" attribute="1" defaultMemberUniqueName="[Range 1].[Overall conversion].[All]" allUniqueName="[Range 1].[Overall conversion].[All]" dimensionUniqueName="[Range 1]" displayFolder="" count="0" memberValueDatatype="5" unbalanced="0"/>
    <cacheHierarchy uniqueName="[Range 1].[Order Change with respect to same day last week]" caption="Order Change with respect to same day last week" attribute="1" defaultMemberUniqueName="[Range 1].[Order Change with respect to same day last week].[All]" allUniqueName="[Range 1].[Order Change with respect to same day last week].[All]" dimensionUniqueName="[Range 1]" displayFolder="" count="0" memberValueDatatype="5" unbalanced="0"/>
    <cacheHierarchy uniqueName="[Range 1].[Traffic Change with respect to same day last week]" caption="Traffic Change with respect to same day last week" attribute="1" defaultMemberUniqueName="[Range 1].[Traffic Change with respect to same day last week].[All]" allUniqueName="[Range 1].[Traffic Change with respect to same day last week].[All]" dimensionUniqueName="[Range 1]" displayFolder="" count="0" memberValueDatatype="5" unbalanced="0"/>
    <cacheHierarchy uniqueName="[Range 1].[Conversion change with respect to same day last week]" caption="Conversion change with respect to same day last week" attribute="1" defaultMemberUniqueName="[Range 1].[Conversion change with respect to same day last week].[All]" allUniqueName="[Range 1].[Conversion change with respect to same day last week].[All]" dimensionUniqueName="[Range 1]" displayFolder="" count="0" memberValueDatatype="5" unbalanced="0"/>
    <cacheHierarchy uniqueName="[Range 1].[L2M]" caption="L2M" attribute="1" defaultMemberUniqueName="[Range 1].[L2M].[All]" allUniqueName="[Range 1].[L2M].[All]" dimensionUniqueName="[Range 1]" displayFolder="" count="0" memberValueDatatype="5" unbalanced="0"/>
    <cacheHierarchy uniqueName="[Range 1].[M2C]" caption="M2C" attribute="1" defaultMemberUniqueName="[Range 1].[M2C].[All]" allUniqueName="[Range 1].[M2C].[All]" dimensionUniqueName="[Range 1]" displayFolder="" count="0" memberValueDatatype="5" unbalanced="0"/>
    <cacheHierarchy uniqueName="[Range 1].[C2P]" caption="C2P" attribute="1" defaultMemberUniqueName="[Range 1].[C2P].[All]" allUniqueName="[Range 1].[C2P].[All]" dimensionUniqueName="[Range 1]" displayFolder="" count="0" memberValueDatatype="5" unbalanced="0"/>
    <cacheHierarchy uniqueName="[Range 1].[P2O]" caption="P2O" attribute="1" defaultMemberUniqueName="[Range 1].[P2O].[All]" allUniqueName="[Range 1].[P2O].[All]" dimensionUniqueName="[Range 1]" displayFolder="" count="0" memberValueDatatype="5" unbalanced="0"/>
    <cacheHierarchy uniqueName="[Range 1].[Order Change  Status]" caption="Order Change  Status" attribute="1" defaultMemberUniqueName="[Range 1].[Order Change  Status].[All]" allUniqueName="[Range 1].[Order Change  Status].[All]" dimensionUniqueName="[Range 1]" displayFolder="" count="2" memberValueDatatype="130" unbalanced="0">
      <fieldsUsage count="2">
        <fieldUsage x="-1"/>
        <fieldUsage x="1"/>
      </fieldsUsage>
    </cacheHierarchy>
    <cacheHierarchy uniqueName="[Range 1].[Traffic Change]" caption="Traffic Change" attribute="1" defaultMemberUniqueName="[Range 1].[Traffic Change].[All]" allUniqueName="[Range 1].[Traffic Change].[All]" dimensionUniqueName="[Range 1]" displayFolder="" count="0" memberValueDatatype="130" unbalanced="0"/>
    <cacheHierarchy uniqueName="[Range 1].[Conversion Change]" caption="Conversion Change" attribute="1" defaultMemberUniqueName="[Range 1].[Conversion Change].[All]" allUniqueName="[Range 1].[Conversion Change].[All]" dimensionUniqueName="[Range 1]" displayFolder="" count="0" memberValueDatatype="130" unbalanced="0"/>
    <cacheHierarchy uniqueName="[Range 1].[Date (Year)]" caption="Date (Year)" attribute="1" defaultMemberUniqueName="[Range 1].[Date (Year)].[All]" allUniqueName="[Range 1].[Date (Year)].[All]" dimensionUniqueName="[Range 1]" displayFolder="" count="2" memberValueDatatype="130" unbalanced="0"/>
    <cacheHierarchy uniqueName="[Range 1].[Date (Quarter)]" caption="Date (Quarter)" attribute="1" defaultMemberUniqueName="[Range 1].[Date (Quarter)].[All]" allUniqueName="[Range 1].[Date (Quarter)].[All]" dimensionUniqueName="[Range 1]" displayFolder="" count="2" memberValueDatatype="130" unbalanced="0"/>
    <cacheHierarchy uniqueName="[Range 1].[Date (Month)]" caption="Date (Month)" attribute="1" defaultMemberUniqueName="[Range 1].[Date (Month)].[All]" allUniqueName="[Range 1].[Date (Month)].[All]" dimensionUniqueName="[Range 1]"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Range 1].[Date (Month Index)]" caption="Date (Month Index)" attribute="1" defaultMemberUniqueName="[Range 1].[Date (Month Index)].[All]" allUniqueName="[Range 1].[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Order Change with respect to same day last week]" caption="Sum of Order Change with respect to same day last week" measure="1" displayFolder="" measureGroup="Range 1" count="0" hidden="1">
      <extLst>
        <ext xmlns:x15="http://schemas.microsoft.com/office/spreadsheetml/2010/11/main" uri="{B97F6D7D-B522-45F9-BDA1-12C45D357490}">
          <x15:cacheHierarchy aggregatedColumn="13"/>
        </ext>
      </extLst>
    </cacheHierarchy>
    <cacheHierarchy uniqueName="[Measures].[Sum of Order Change with respect to same day last week 2]" caption="Sum of Order Change with respect to same day last week 2" measure="1" displayFolder="" measureGroup="Range" count="0" hidden="1">
      <extLst>
        <ext xmlns:x15="http://schemas.microsoft.com/office/spreadsheetml/2010/11/main" uri="{B97F6D7D-B522-45F9-BDA1-12C45D357490}">
          <x15:cacheHierarchy aggregatedColumn="3"/>
        </ext>
      </extLst>
    </cacheHierarchy>
    <cacheHierarchy uniqueName="[Measures].[Sum of Orders]" caption="Sum of Orders" measure="1" displayFolder="" measureGroup="Range 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prajit Choudhari" refreshedDate="45469.558467129631" backgroundQuery="1" createdVersion="3" refreshedVersion="8" minRefreshableVersion="3" recordCount="0" supportSubquery="1" supportAdvancedDrill="1" xr:uid="{E215B7B7-52BA-46D2-B0BC-31B6BB700131}">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Overall conversion]" caption="Overall conversion" attribute="1" defaultMemberUniqueName="[Range].[Overall conversion].[All]" allUniqueName="[Range].[Overall conversion].[All]" dimensionUniqueName="[Range]" displayFolder="" count="0" memberValueDatatype="5" unbalanced="0"/>
    <cacheHierarchy uniqueName="[Range].[Order Change with respect to same day last week]" caption="Order Change with respect to same day last week" attribute="1" defaultMemberUniqueName="[Range].[Order Change with respect to same day last week].[All]" allUniqueName="[Range].[Order Change with respect to same day last week].[All]" dimensionUniqueName="[Range]" displayFolder="" count="0" memberValueDatatype="5" unbalanced="0"/>
    <cacheHierarchy uniqueName="[Range].[Date (Month)]" caption="Date (Month)" attribute="1" defaultMemberUniqueName="[Range].[Date (Month)].[All]" allUniqueName="[Range].[Date (Month)].[All]" dimensionUniqueName="[Range]" displayFolder="" count="0" memberValueDatatype="130" unbalanced="0"/>
    <cacheHierarchy uniqueName="[Range 1].[Day]" caption="Day" attribute="1" defaultMemberUniqueName="[Range 1].[Day].[All]" allUniqueName="[Range 1].[Day].[All]" dimensionUniqueName="[Range 1]" displayFolder="" count="0" memberValueDatatype="130" unbalanced="0"/>
    <cacheHierarchy uniqueName="[Range 1].[Date]" caption="Date" attribute="1" time="1" defaultMemberUniqueName="[Range 1].[Date].[All]" allUniqueName="[Range 1].[Date].[All]" dimensionUniqueName="[Range 1]" displayFolder="" count="0" memberValueDatatype="7" unbalanced="0"/>
    <cacheHierarchy uniqueName="[Range 1].[Listing]" caption="Listing" attribute="1" defaultMemberUniqueName="[Range 1].[Listing].[All]" allUniqueName="[Range 1].[Listing].[All]" dimensionUniqueName="[Range 1]" displayFolder="" count="0" memberValueDatatype="20" unbalanced="0"/>
    <cacheHierarchy uniqueName="[Range 1].[Menu]" caption="Menu" attribute="1" defaultMemberUniqueName="[Range 1].[Menu].[All]" allUniqueName="[Range 1].[Menu].[All]" dimensionUniqueName="[Range 1]" displayFolder="" count="0" memberValueDatatype="20" unbalanced="0"/>
    <cacheHierarchy uniqueName="[Range 1].[Carts]" caption="Carts" attribute="1" defaultMemberUniqueName="[Range 1].[Carts].[All]" allUniqueName="[Range 1].[Carts].[All]" dimensionUniqueName="[Range 1]" displayFolder="" count="0" memberValueDatatype="20" unbalanced="0"/>
    <cacheHierarchy uniqueName="[Range 1].[Payments]" caption="Payments" attribute="1" defaultMemberUniqueName="[Range 1].[Payments].[All]" allUniqueName="[Range 1].[Payments].[All]" dimensionUniqueName="[Range 1]" displayFolder="" count="0" memberValueDatatype="20" unbalanced="0"/>
    <cacheHierarchy uniqueName="[Range 1].[Orders]" caption="Orders" attribute="1" defaultMemberUniqueName="[Range 1].[Orders].[All]" allUniqueName="[Range 1].[Orders].[All]" dimensionUniqueName="[Range 1]" displayFolder="" count="0" memberValueDatatype="5" unbalanced="0"/>
    <cacheHierarchy uniqueName="[Range 1].[Overall conversion]" caption="Overall conversion" attribute="1" defaultMemberUniqueName="[Range 1].[Overall conversion].[All]" allUniqueName="[Range 1].[Overall conversion].[All]" dimensionUniqueName="[Range 1]" displayFolder="" count="0" memberValueDatatype="5" unbalanced="0"/>
    <cacheHierarchy uniqueName="[Range 1].[Order Change with respect to same day last week]" caption="Order Change with respect to same day last week" attribute="1" defaultMemberUniqueName="[Range 1].[Order Change with respect to same day last week].[All]" allUniqueName="[Range 1].[Order Change with respect to same day last week].[All]" dimensionUniqueName="[Range 1]" displayFolder="" count="0" memberValueDatatype="5" unbalanced="0"/>
    <cacheHierarchy uniqueName="[Range 1].[Traffic Change with respect to same day last week]" caption="Traffic Change with respect to same day last week" attribute="1" defaultMemberUniqueName="[Range 1].[Traffic Change with respect to same day last week].[All]" allUniqueName="[Range 1].[Traffic Change with respect to same day last week].[All]" dimensionUniqueName="[Range 1]" displayFolder="" count="0" memberValueDatatype="5" unbalanced="0"/>
    <cacheHierarchy uniqueName="[Range 1].[Conversion change with respect to same day last week]" caption="Conversion change with respect to same day last week" attribute="1" defaultMemberUniqueName="[Range 1].[Conversion change with respect to same day last week].[All]" allUniqueName="[Range 1].[Conversion change with respect to same day last week].[All]" dimensionUniqueName="[Range 1]" displayFolder="" count="0" memberValueDatatype="5" unbalanced="0"/>
    <cacheHierarchy uniqueName="[Range 1].[L2M]" caption="L2M" attribute="1" defaultMemberUniqueName="[Range 1].[L2M].[All]" allUniqueName="[Range 1].[L2M].[All]" dimensionUniqueName="[Range 1]" displayFolder="" count="0" memberValueDatatype="5" unbalanced="0"/>
    <cacheHierarchy uniqueName="[Range 1].[M2C]" caption="M2C" attribute="1" defaultMemberUniqueName="[Range 1].[M2C].[All]" allUniqueName="[Range 1].[M2C].[All]" dimensionUniqueName="[Range 1]" displayFolder="" count="0" memberValueDatatype="5" unbalanced="0"/>
    <cacheHierarchy uniqueName="[Range 1].[C2P]" caption="C2P" attribute="1" defaultMemberUniqueName="[Range 1].[C2P].[All]" allUniqueName="[Range 1].[C2P].[All]" dimensionUniqueName="[Range 1]" displayFolder="" count="0" memberValueDatatype="5" unbalanced="0"/>
    <cacheHierarchy uniqueName="[Range 1].[P2O]" caption="P2O" attribute="1" defaultMemberUniqueName="[Range 1].[P2O].[All]" allUniqueName="[Range 1].[P2O].[All]" dimensionUniqueName="[Range 1]" displayFolder="" count="0" memberValueDatatype="5" unbalanced="0"/>
    <cacheHierarchy uniqueName="[Range 1].[Order Change  Status]" caption="Order Change  Status" attribute="1" defaultMemberUniqueName="[Range 1].[Order Change  Status].[All]" allUniqueName="[Range 1].[Order Change  Status].[All]" dimensionUniqueName="[Range 1]" displayFolder="" count="0" memberValueDatatype="130" unbalanced="0"/>
    <cacheHierarchy uniqueName="[Range 1].[Traffic Change]" caption="Traffic Change" attribute="1" defaultMemberUniqueName="[Range 1].[Traffic Change].[All]" allUniqueName="[Range 1].[Traffic Change].[All]" dimensionUniqueName="[Range 1]" displayFolder="" count="0" memberValueDatatype="130" unbalanced="0"/>
    <cacheHierarchy uniqueName="[Range 1].[Conversion Change]" caption="Conversion Change" attribute="1" defaultMemberUniqueName="[Range 1].[Conversion Change].[All]" allUniqueName="[Range 1].[Conversion Change].[All]" dimensionUniqueName="[Range 1]" displayFolder="" count="0" memberValueDatatype="130" unbalanced="0"/>
    <cacheHierarchy uniqueName="[Range 1].[Date (Year)]" caption="Date (Year)" attribute="1" defaultMemberUniqueName="[Range 1].[Date (Year)].[All]" allUniqueName="[Range 1].[Date (Year)].[All]" dimensionUniqueName="[Range 1]" displayFolder="" count="0" memberValueDatatype="130" unbalanced="0"/>
    <cacheHierarchy uniqueName="[Range 1].[Date (Quarter)]" caption="Date (Quarter)" attribute="1" defaultMemberUniqueName="[Range 1].[Date (Quarter)].[All]" allUniqueName="[Range 1].[Date (Quarter)].[All]" dimensionUniqueName="[Range 1]" displayFolder="" count="0" memberValueDatatype="130" unbalanced="0"/>
    <cacheHierarchy uniqueName="[Range 1].[Date (Month)]" caption="Date (Month)" attribute="1" defaultMemberUniqueName="[Range 1].[Date (Month)].[All]" allUniqueName="[Range 1].[Date (Month)].[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Range 1].[Date (Month Index)]" caption="Date (Month Index)" attribute="1" defaultMemberUniqueName="[Range 1].[Date (Month Index)].[All]" allUniqueName="[Range 1].[Date (Month Index)].[All]" dimensionUniqueName="[Range 1]"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Order Change with respect to same day last week]" caption="Sum of Order Change with respect to same day last week" measure="1" displayFolder="" measureGroup="Range 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licerData="1" pivotCacheId="5999336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x v="0"/>
    <n v="0"/>
    <n v="0"/>
    <n v="0"/>
    <n v="0"/>
    <n v="0"/>
    <x v="0"/>
  </r>
  <r>
    <x v="1"/>
    <n v="0"/>
    <n v="0"/>
    <n v="0"/>
    <n v="0"/>
    <n v="0"/>
    <x v="0"/>
  </r>
  <r>
    <x v="2"/>
    <n v="0"/>
    <n v="0"/>
    <n v="0"/>
    <n v="0"/>
    <n v="0"/>
    <x v="0"/>
  </r>
  <r>
    <x v="3"/>
    <n v="0"/>
    <n v="0"/>
    <n v="0"/>
    <n v="0"/>
    <n v="0"/>
    <x v="0"/>
  </r>
  <r>
    <x v="4"/>
    <n v="0"/>
    <n v="0"/>
    <n v="0"/>
    <n v="0"/>
    <n v="0"/>
    <x v="0"/>
  </r>
  <r>
    <x v="5"/>
    <n v="0"/>
    <n v="0"/>
    <n v="0"/>
    <n v="0"/>
    <n v="0"/>
    <x v="0"/>
  </r>
  <r>
    <x v="6"/>
    <n v="0"/>
    <n v="0"/>
    <n v="0"/>
    <n v="0"/>
    <n v="0"/>
    <x v="0"/>
  </r>
  <r>
    <x v="7"/>
    <n v="4.1666711078471419E-2"/>
    <n v="4.166662225486184E-2"/>
    <n v="4.1666539487413834E-2"/>
    <n v="4.1666605173403592E-2"/>
    <n v="4.1666640685761536E-2"/>
    <x v="0"/>
  </r>
  <r>
    <x v="8"/>
    <n v="2.9703065590196198E-2"/>
    <n v="2.9703065590196198E-2"/>
    <n v="2.9702884122818407E-2"/>
    <n v="2.9702928630382708E-2"/>
    <n v="2.9703010019234144E-2"/>
    <x v="0"/>
  </r>
  <r>
    <x v="9"/>
    <n v="-0.94841710998530149"/>
    <n v="-0.48958330002447981"/>
    <n v="-0.48958358314972283"/>
    <n v="0.14572501295048124"/>
    <n v="-0.48958332783737268"/>
    <x v="1"/>
  </r>
  <r>
    <x v="10"/>
    <n v="-4.9999987209400798E-2"/>
    <n v="-4.9999991472933103E-2"/>
    <n v="-4.9999853489482882E-2"/>
    <n v="-4.9999929159756817E-2"/>
    <n v="-4.9999958558456847E-2"/>
    <x v="0"/>
  </r>
  <r>
    <x v="11"/>
    <n v="0"/>
    <n v="0"/>
    <n v="0"/>
    <n v="0"/>
    <n v="0"/>
    <x v="0"/>
  </r>
  <r>
    <x v="12"/>
    <n v="6.1855698382826674E-2"/>
    <n v="6.1855677118220598E-2"/>
    <n v="6.1855601227291057E-2"/>
    <n v="6.1855660996917639E-2"/>
    <n v="6.1855672233937842E-2"/>
    <x v="0"/>
  </r>
  <r>
    <x v="13"/>
    <n v="-7.6190433265108659E-2"/>
    <n v="-7.6190548892894561E-2"/>
    <n v="-7.6190263567473826E-2"/>
    <n v="-7.6190373383767107E-2"/>
    <n v="-7.6190430248730401E-2"/>
    <x v="0"/>
  </r>
  <r>
    <x v="14"/>
    <n v="-2.0000020464958745E-2"/>
    <n v="-1.9999894264370766E-2"/>
    <n v="-1.9999941395793086E-2"/>
    <n v="-1.9999971663902771E-2"/>
    <n v="-1.9999965004919074E-2"/>
    <x v="0"/>
  </r>
  <r>
    <x v="15"/>
    <n v="-6.7307697037943259E-2"/>
    <n v="-6.7307738033452025E-2"/>
    <n v="-6.7307502667578456E-2"/>
    <n v="-6.7307600613585539E-2"/>
    <n v="-6.7307661655664042E-2"/>
    <x v="0"/>
  </r>
  <r>
    <x v="16"/>
    <n v="19.799855872051577"/>
    <n v="1.1020407879148157"/>
    <n v="1.1020414090985202"/>
    <n v="-6.3547930850813783E-2"/>
    <n v="1.102040728108153"/>
    <x v="2"/>
  </r>
  <r>
    <x v="17"/>
    <n v="7.3684217612520309E-2"/>
    <n v="7.3684269105611211E-2"/>
    <n v="7.3683983252418317E-2"/>
    <n v="7.3684100635641903E-2"/>
    <n v="7.3684175322051626E-2"/>
    <x v="0"/>
  </r>
  <r>
    <x v="18"/>
    <n v="0"/>
    <n v="0"/>
    <n v="0"/>
    <n v="0"/>
    <n v="0"/>
    <x v="0"/>
  </r>
  <r>
    <x v="19"/>
    <n v="-3.883492812517586E-2"/>
    <n v="-3.8834928902879984E-2"/>
    <n v="-3.8834976272156818E-2"/>
    <n v="-3.8835001528514601E-2"/>
    <n v="-3.8834952716191973E-2"/>
    <x v="0"/>
  </r>
  <r>
    <x v="20"/>
    <n v="5.15463767991724E-2"/>
    <n v="5.1546379064839387E-2"/>
    <n v="5.1546236039426319E-2"/>
    <n v="5.154631646270591E-2"/>
    <n v="5.154634623984955E-2"/>
    <x v="0"/>
  </r>
  <r>
    <x v="21"/>
    <n v="0.76530620368873059"/>
    <n v="-0.64693892254082896"/>
    <n v="7.4691475779420955"/>
    <n v="-0.60437207174092422"/>
    <n v="0.76530616559927278"/>
    <x v="2"/>
  </r>
  <r>
    <x v="22"/>
    <n v="2.0618577092037516E-2"/>
    <n v="2.0618621952255056E-2"/>
    <n v="2.0618494415770572E-2"/>
    <n v="2.0618526585082231E-2"/>
    <n v="2.0618566978098496E-2"/>
    <x v="0"/>
  </r>
  <r>
    <x v="23"/>
    <n v="-7.7669860715337213E-2"/>
    <n v="-7.7669981680881794E-2"/>
    <n v="-7.7669681952259872E-2"/>
    <n v="-7.7669796074659403E-2"/>
    <n v="-7.7669856905524637E-2"/>
    <x v="0"/>
  </r>
  <r>
    <x v="24"/>
    <n v="-6.8627457127354408E-2"/>
    <n v="-6.8627501795281876E-2"/>
    <n v="-6.8627253830511492E-2"/>
    <n v="-6.8627355655187183E-2"/>
    <n v="-6.8627420442282427E-2"/>
    <x v="0"/>
  </r>
  <r>
    <x v="25"/>
    <n v="0.10526316132299196"/>
    <n v="0.10526313503970441"/>
    <n v="0.10526333741066352"/>
    <n v="0.10526311517340559"/>
    <n v="0.10526316159725235"/>
    <x v="0"/>
  </r>
  <r>
    <x v="26"/>
    <n v="2.0202007574737113E-2"/>
    <n v="2.0202049665681399E-2"/>
    <n v="2.0202135913869546E-2"/>
    <n v="2.0202047302114057E-2"/>
    <n v="2.0202043385712853E-2"/>
    <x v="0"/>
  </r>
  <r>
    <x v="27"/>
    <n v="-3.921572561506792E-2"/>
    <n v="-3.9215643655570065E-2"/>
    <n v="-3.9215573617435218E-2"/>
    <n v="-3.9215631802964057E-2"/>
    <n v="-3.9215662375119531E-2"/>
    <x v="0"/>
  </r>
  <r>
    <x v="28"/>
    <n v="-0.40462431164582546"/>
    <n v="1.9768798121875975"/>
    <n v="-0.87590011321220818"/>
    <n v="1.6565878173136039"/>
    <n v="-0.40462431699643209"/>
    <x v="1"/>
  </r>
  <r>
    <x v="29"/>
    <n v="4.0403950356973972E-2"/>
    <n v="4.0403993422962303E-2"/>
    <n v="4.0403920815824668E-2"/>
    <n v="4.0403982581171505E-2"/>
    <n v="4.0403967113556316E-2"/>
    <x v="0"/>
  </r>
  <r>
    <x v="30"/>
    <n v="1.0526259099838065E-2"/>
    <n v="1.0526349803258173E-2"/>
    <n v="1.0526283321774077E-2"/>
    <n v="1.0526300090806018E-2"/>
    <n v="1.0526296911824717E-2"/>
    <x v="0"/>
  </r>
  <r>
    <x v="31"/>
    <n v="0"/>
    <n v="0"/>
    <n v="0"/>
    <n v="0"/>
    <n v="0"/>
    <x v="0"/>
  </r>
  <r>
    <x v="32"/>
    <n v="-7.6190490222222906E-2"/>
    <n v="-7.6190508369948007E-2"/>
    <n v="-7.6190516601906455E-2"/>
    <n v="-7.6190415573328618E-2"/>
    <n v="-7.6190478615162038E-2"/>
    <x v="0"/>
  </r>
  <r>
    <x v="33"/>
    <n v="-9.9009840329378207E-3"/>
    <n v="-9.9010450980624443E-3"/>
    <n v="-9.9010456862909102E-3"/>
    <n v="-9.9009607018906154E-3"/>
    <n v="-9.9010012363183186E-3"/>
    <x v="0"/>
  </r>
  <r>
    <x v="34"/>
    <n v="0"/>
    <n v="0"/>
    <n v="0"/>
    <n v="0"/>
    <n v="0"/>
    <x v="0"/>
  </r>
  <r>
    <x v="35"/>
    <n v="0"/>
    <n v="0"/>
    <n v="0"/>
    <n v="0"/>
    <n v="0"/>
    <x v="0"/>
  </r>
  <r>
    <x v="36"/>
    <n v="-7.7669860715337213E-2"/>
    <n v="-7.7669981680881794E-2"/>
    <n v="-7.7669681952259872E-2"/>
    <n v="-7.7669796074659403E-2"/>
    <n v="-7.7669856905524637E-2"/>
    <x v="0"/>
  </r>
  <r>
    <x v="37"/>
    <n v="6.2500066617707128E-2"/>
    <n v="6.250002220590245E-2"/>
    <n v="6.249980923112064E-2"/>
    <n v="6.2499907760105389E-2"/>
    <n v="6.249998501101639E-2"/>
    <x v="0"/>
  </r>
  <r>
    <x v="38"/>
    <n v="6.3157823874797625E-2"/>
    <n v="6.3157919302353038E-2"/>
    <n v="6.3157699930644462E-2"/>
    <n v="6.3157800544836107E-2"/>
    <n v="6.315782994058794E-2"/>
    <x v="0"/>
  </r>
  <r>
    <x v="39"/>
    <n v="1.030933622531971E-2"/>
    <n v="1.030933622531971E-2"/>
    <n v="1.0309336464473295E-2"/>
    <n v="1.0309247389520326E-2"/>
    <n v="1.0309313154317934E-2"/>
    <x v="0"/>
  </r>
  <r>
    <x v="40"/>
    <n v="2.999998143599969E-2"/>
    <n v="3.0000003300266753E-2"/>
    <n v="2.9999967597377886E-2"/>
    <n v="2.9999995715999983E-2"/>
    <n v="2.9999989529903681E-2"/>
    <x v="0"/>
  </r>
  <r>
    <x v="41"/>
    <n v="5.1020396177072547E-2"/>
    <n v="5.1020393957407872E-2"/>
    <n v="5.1020255611715637E-2"/>
    <n v="5.1020334402081202E-2"/>
    <n v="5.1020364054076506E-2"/>
    <x v="0"/>
  </r>
  <r>
    <x v="42"/>
    <n v="1.9417496223979036E-2"/>
    <n v="1.9417536813745029E-2"/>
    <n v="1.9417420488065051E-2"/>
    <n v="1.9417449018664934E-2"/>
    <n v="1.9417486578885645E-2"/>
    <x v="0"/>
  </r>
  <r>
    <x v="43"/>
    <n v="5.2631564774959561E-2"/>
    <n v="5.2631569499094866E-2"/>
    <n v="5.2631416608870385E-2"/>
    <n v="5.2631500454030089E-2"/>
    <n v="5.2631533028763E-2"/>
    <x v="0"/>
  </r>
  <r>
    <x v="44"/>
    <n v="-2.9411731512286488E-2"/>
    <n v="-2.9411690942332758E-2"/>
    <n v="-2.9411680213076385E-2"/>
    <n v="-2.9411723852223126E-2"/>
    <n v="-2.9411712923870126E-2"/>
    <x v="0"/>
  </r>
  <r>
    <x v="45"/>
    <n v="-1.9801874873993541E-2"/>
    <n v="-1.9801874873993541E-2"/>
    <n v="-1.9801922748545642E-2"/>
    <n v="-1.9801952420255176E-2"/>
    <n v="-1.9801900302222397E-2"/>
    <x v="0"/>
  </r>
  <r>
    <x v="46"/>
    <n v="4.0816300758017343E-2"/>
    <n v="4.0816300758017343E-2"/>
    <n v="4.0816347617281368E-2"/>
    <n v="4.0816292629736184E-2"/>
    <n v="4.0816303799183329E-2"/>
    <x v="0"/>
  </r>
  <r>
    <x v="47"/>
    <n v="-1.941746406258793E-2"/>
    <n v="-1.9417424399657879E-2"/>
    <n v="-1.9417389827149356E-2"/>
    <n v="-1.9417500764257301E-2"/>
    <n v="-1.9417454730133787E-2"/>
    <x v="0"/>
  </r>
  <r>
    <x v="48"/>
    <n v="-2.9126182245679089E-2"/>
    <n v="-2.9126305220617543E-2"/>
    <n v="-2.9126130732097466E-2"/>
    <n v="-2.912617352799729E-2"/>
    <n v="-2.9126207515823954E-2"/>
    <x v="0"/>
  </r>
  <r>
    <x v="49"/>
    <n v="-3.8095277540170391E-2"/>
    <n v="-3.8095355656595387E-2"/>
    <n v="-3.8095131783736913E-2"/>
    <n v="-3.8095186691883498E-2"/>
    <n v="-3.8095258977849822E-2"/>
    <x v="0"/>
  </r>
  <r>
    <x v="50"/>
    <n v="2.0000020464958856E-2"/>
    <n v="2.0000064805708151E-2"/>
    <n v="1.9999941395793197E-2"/>
    <n v="1.9999971663902771E-2"/>
    <n v="2.000001105107807E-2"/>
    <x v="0"/>
  </r>
  <r>
    <x v="51"/>
    <n v="-3.0303124265186554E-2"/>
    <n v="-3.0303124265186554E-2"/>
    <n v="-3.0302940611868445E-2"/>
    <n v="-3.0302986935878629E-2"/>
    <n v="-3.0303068357704799E-2"/>
    <x v="0"/>
  </r>
  <r>
    <x v="52"/>
    <n v="3.0302995067221783E-2"/>
    <n v="3.0302952001233452E-2"/>
    <n v="3.0302940611868445E-2"/>
    <n v="3.0302986935878629E-2"/>
    <n v="3.0302975335167126E-2"/>
    <x v="0"/>
  </r>
  <r>
    <x v="53"/>
    <n v="-5.8823554392157584E-2"/>
    <n v="-5.8823534169934799E-2"/>
    <n v="-5.8823657882353886E-2"/>
    <n v="-5.8823524470587807E-2"/>
    <n v="-5.8823552536471535E-2"/>
    <x v="0"/>
  </r>
  <r>
    <x v="54"/>
    <n v="-1.9801968065875641E-2"/>
    <n v="-1.9802008506355717E-2"/>
    <n v="-1.980209137258182E-2"/>
    <n v="-1.980200623546835E-2"/>
    <n v="-1.9802002472636637E-2"/>
    <x v="0"/>
  </r>
  <r>
    <x v="55"/>
    <n v="-2.9999966744442053E-2"/>
    <n v="-2.9999926667224952E-2"/>
    <n v="-2.9999912093689685E-2"/>
    <n v="-2.9999957495854046E-2"/>
    <n v="-2.9999947507378666E-2"/>
    <x v="0"/>
  </r>
  <r>
    <x v="56"/>
    <n v="1.9802001513596457E-2"/>
    <n v="1.9802043726797613E-2"/>
    <n v="1.9801922748545753E-2"/>
    <n v="1.9801952420255287E-2"/>
    <n v="1.980199148273698E-2"/>
    <x v="0"/>
  </r>
  <r>
    <x v="57"/>
    <n v="-2.9411731512286488E-2"/>
    <n v="-2.9411690942332758E-2"/>
    <n v="-2.9411680213076385E-2"/>
    <n v="-2.9411723852223126E-2"/>
    <n v="-2.9411712923870126E-2"/>
    <x v="0"/>
  </r>
  <r>
    <x v="58"/>
    <n v="8.3333422156942838E-2"/>
    <n v="8.3333422156942838E-2"/>
    <n v="8.3333078974827668E-2"/>
    <n v="8.3333210346807185E-2"/>
    <n v="8.3333329336271023E-2"/>
    <x v="0"/>
  </r>
  <r>
    <x v="59"/>
    <n v="9.803868704752583E-3"/>
    <n v="9.8039527132371962E-3"/>
    <n v="9.8038934043587211E-3"/>
    <n v="9.803907950741042E-3"/>
    <n v="9.8039043079567456E-3"/>
    <x v="0"/>
  </r>
  <r>
    <x v="60"/>
    <n v="8.3333349447917593E-2"/>
    <n v="8.3333369143519853E-2"/>
    <n v="8.3333386071977378E-2"/>
    <n v="8.3333355645834883E-2"/>
    <n v="8.3333360405835055E-2"/>
    <x v="0"/>
  </r>
  <r>
    <x v="61"/>
    <n v="-1.0101003787368557E-2"/>
    <n v="-1.010098316280561E-2"/>
    <n v="-1.0100863394915338E-2"/>
    <n v="-1.0100980378326518E-2"/>
    <n v="-1.0100976689217722E-2"/>
    <x v="0"/>
  </r>
  <r>
    <x v="62"/>
    <n v="3.0927799707134884E-2"/>
    <n v="3.0927757112584109E-2"/>
    <n v="3.0927741623655747E-2"/>
    <n v="3.0927789877623457E-2"/>
    <n v="3.0927779261751054E-2"/>
    <x v="0"/>
  </r>
  <r>
    <x v="63"/>
    <n v="-2.9126182245679089E-2"/>
    <n v="-2.9126305220617543E-2"/>
    <n v="-2.9126130732097466E-2"/>
    <n v="-2.912617352799729E-2"/>
    <n v="-2.9126207515823954E-2"/>
    <x v="0"/>
  </r>
  <r>
    <x v="64"/>
    <n v="-2.0202039777469372E-2"/>
    <n v="-2.0202082843457703E-2"/>
    <n v="-2.0201960407912334E-2"/>
    <n v="-2.0201991290585752E-2"/>
    <n v="-2.0202030068046883E-2"/>
    <x v="0"/>
  </r>
  <r>
    <x v="65"/>
    <n v="-3.8461576303546519E-2"/>
    <n v="-3.8461658294563827E-2"/>
    <n v="-3.8461430095759086E-2"/>
    <n v="-3.8461486064905959E-2"/>
    <n v="-3.8461558896224046E-2"/>
    <x v="0"/>
  </r>
  <r>
    <x v="66"/>
    <n v="-2.9126182245679089E-2"/>
    <n v="-2.9126305220617543E-2"/>
    <n v="-2.9126130732097466E-2"/>
    <n v="-2.912617352799729E-2"/>
    <n v="-2.9126207515823954E-2"/>
    <x v="0"/>
  </r>
  <r>
    <x v="67"/>
    <n v="0"/>
    <n v="0"/>
    <n v="0"/>
    <n v="0"/>
    <n v="0"/>
    <x v="0"/>
  </r>
  <r>
    <x v="68"/>
    <n v="5.1020375947521623E-2"/>
    <n v="5.1020354899902642E-2"/>
    <n v="5.1020279534584212E-2"/>
    <n v="5.102043135860157E-2"/>
    <n v="5.1020374066121921E-2"/>
    <x v="0"/>
  </r>
  <r>
    <x v="69"/>
    <n v="-2.0000020464958745E-2"/>
    <n v="-1.9999894264370766E-2"/>
    <n v="-1.9999941395793086E-2"/>
    <n v="-1.9999971663902771E-2"/>
    <n v="-1.9999965004919074E-2"/>
    <x v="0"/>
  </r>
  <r>
    <x v="70"/>
    <n v="-9.9999462794833072E-3"/>
    <n v="-9.9998618615166901E-3"/>
    <n v="-9.9999706978965985E-3"/>
    <n v="-9.9999858319513857E-3"/>
    <n v="-9.9999364563004844E-3"/>
    <x v="0"/>
  </r>
  <r>
    <x v="71"/>
    <n v="3.0927799707134884E-2"/>
    <n v="3.0927757112584109E-2"/>
    <n v="3.0927741623655747E-2"/>
    <n v="3.0927789877623457E-2"/>
    <n v="3.0927779261751054E-2"/>
    <x v="0"/>
  </r>
  <r>
    <x v="72"/>
    <n v="4.9999987209400798E-2"/>
    <n v="5.0000162014270488E-2"/>
    <n v="4.9999853489482771E-2"/>
    <n v="4.9999929159756817E-2"/>
    <n v="5.0000004604615844E-2"/>
    <x v="0"/>
  </r>
  <r>
    <x v="73"/>
    <n v="-9.9999462794833072E-3"/>
    <n v="-9.9998618615166901E-3"/>
    <n v="-9.9999706978965985E-3"/>
    <n v="-9.9999858319513857E-3"/>
    <n v="-9.9999364563004844E-3"/>
    <x v="0"/>
  </r>
  <r>
    <x v="74"/>
    <n v="-8.6538469548077201E-2"/>
    <n v="-8.6538466115384627E-2"/>
    <n v="-8.6538560774484963E-2"/>
    <n v="-8.6538452032543955E-2"/>
    <n v="-8.6538474102115903E-2"/>
    <x v="0"/>
  </r>
  <r>
    <x v="75"/>
    <n v="-7.7669916328023891E-2"/>
    <n v="-7.7669857805759857E-2"/>
    <n v="-7.7669952544313747E-2"/>
    <n v="-7.7669919872561444E-2"/>
    <n v="-7.7669905432383946E-2"/>
    <x v="0"/>
  </r>
  <r>
    <x v="76"/>
    <n v="5.1020396177072547E-2"/>
    <n v="5.1020393957407872E-2"/>
    <n v="5.1020255611715637E-2"/>
    <n v="5.1020334402081202E-2"/>
    <n v="5.1020364054076506E-2"/>
    <x v="0"/>
  </r>
  <r>
    <x v="77"/>
    <n v="2.0201910579504601E-2"/>
    <n v="2.0201910579504601E-2"/>
    <n v="2.0201960407912223E-2"/>
    <n v="2.0201991290585752E-2"/>
    <n v="2.0201937045509322E-2"/>
    <x v="0"/>
  </r>
  <r>
    <x v="78"/>
    <n v="-2.0000020464958745E-2"/>
    <n v="-1.9999894264370766E-2"/>
    <n v="-1.9999941395793086E-2"/>
    <n v="-1.9999971663902771E-2"/>
    <n v="-1.9999965004919074E-2"/>
    <x v="0"/>
  </r>
  <r>
    <x v="79"/>
    <n v="-4.7619036017596983E-2"/>
    <n v="-4.7619194570744261E-2"/>
    <n v="-4.7618914729671169E-2"/>
    <n v="-4.7618983364854484E-2"/>
    <n v="-4.7619051795569911E-2"/>
    <x v="0"/>
  </r>
  <r>
    <x v="80"/>
    <n v="-2.0202039777469372E-2"/>
    <n v="-2.0202082843457703E-2"/>
    <n v="-2.0201960407912334E-2"/>
    <n v="-2.0201991290585752E-2"/>
    <n v="-2.0202030068046883E-2"/>
    <x v="0"/>
  </r>
  <r>
    <x v="81"/>
    <n v="4.2105303611303935E-2"/>
    <n v="4.2105236646057032E-2"/>
    <n v="4.210529232923288E-2"/>
    <n v="4.2105228031466657E-2"/>
    <n v="4.2105264638900852E-2"/>
    <x v="0"/>
  </r>
  <r>
    <x v="82"/>
    <n v="6.3157922848533277E-2"/>
    <n v="6.3157898393647383E-2"/>
    <n v="6.3158045081430858E-2"/>
    <n v="6.3157887141938707E-2"/>
    <n v="6.3157920407615809E-2"/>
    <x v="0"/>
  </r>
  <r>
    <x v="83"/>
    <n v="0"/>
    <n v="0"/>
    <n v="0"/>
    <n v="0"/>
    <n v="0"/>
    <x v="0"/>
  </r>
  <r>
    <x v="84"/>
    <n v="-4.9504940464189851E-2"/>
    <n v="-4.9504940464189851E-2"/>
    <n v="-4.950480687136416E-2"/>
    <n v="-4.9504881050637994E-2"/>
    <n v="-4.950491032145643E-2"/>
    <x v="0"/>
  </r>
  <r>
    <x v="85"/>
    <n v="-2.0408184574093213E-2"/>
    <n v="-2.0408227191664796E-2"/>
    <n v="-2.0408102244686255E-2"/>
    <n v="-2.0408133760832503E-2"/>
    <n v="-2.0408173813155628E-2"/>
    <x v="0"/>
  </r>
  <r>
    <x v="86"/>
    <n v="-9.9999462794833072E-3"/>
    <n v="-9.9998618615166901E-3"/>
    <n v="-9.9999706978965985E-3"/>
    <n v="-9.9999858319513857E-3"/>
    <n v="-9.9999364563004844E-3"/>
    <x v="0"/>
  </r>
  <r>
    <x v="87"/>
    <n v="8.2474176506307284E-2"/>
    <n v="8.247431199322186E-2"/>
    <n v="8.2473977663081843E-2"/>
    <n v="8.2474106340329367E-2"/>
    <n v="8.247417297186499E-2"/>
    <x v="0"/>
  </r>
  <r>
    <x v="88"/>
    <n v="1.0101003787368557E-2"/>
    <n v="1.010098316280561E-2"/>
    <n v="1.0101067956934884E-2"/>
    <n v="1.0101066923787538E-2"/>
    <n v="1.0101021692856316E-2"/>
    <x v="0"/>
  </r>
  <r>
    <x v="89"/>
    <n v="-5.9405965464955024E-2"/>
    <n v="-5.9405943829297758E-2"/>
    <n v="-5.9406073606481757E-2"/>
    <n v="-5.940593387471782E-2"/>
    <n v="-5.9405963305433462E-2"/>
    <x v="0"/>
  </r>
  <r>
    <x v="90"/>
    <n v="-5.8252364491358177E-2"/>
    <n v="-5.8252444867136766E-2"/>
    <n v="-5.8252261464194932E-2"/>
    <n v="-5.825234705599458E-2"/>
    <n v="-5.8252370326638991E-2"/>
    <x v="0"/>
  </r>
  <r>
    <x v="91"/>
    <n v="9.3750033308853453E-2"/>
    <n v="9.3750122132463032E-2"/>
    <n v="9.3749713846681182E-2"/>
    <n v="9.3749861640158194E-2"/>
    <n v="9.3749977516524474E-2"/>
    <x v="0"/>
  </r>
  <r>
    <x v="92"/>
    <n v="7.2916677769617744E-2"/>
    <n v="7.2916722181422644E-2"/>
    <n v="7.2916444102974154E-2"/>
    <n v="7.2916559053456398E-2"/>
    <n v="7.2916633191269842E-2"/>
    <x v="0"/>
  </r>
  <r>
    <x v="93"/>
    <n v="3.0302995067221783E-2"/>
    <n v="3.0302952001233452E-2"/>
    <n v="3.0302940611868445E-2"/>
    <n v="3.0302986935878629E-2"/>
    <n v="3.0302975335167126E-2"/>
    <x v="0"/>
  </r>
  <r>
    <x v="94"/>
    <n v="-9.5237584774265915E-3"/>
    <n v="-9.5238389141488744E-3"/>
    <n v="-9.523782945934256E-3"/>
    <n v="-9.5237966729708745E-3"/>
    <n v="-9.5237928177200892E-3"/>
    <x v="0"/>
  </r>
  <r>
    <x v="95"/>
    <n v="3.9999975247999586E-2"/>
    <n v="4.0000059404803556E-2"/>
    <n v="4.0000024301966475E-2"/>
    <n v="3.9999965727999465E-2"/>
    <n v="4.0000000891072141E-2"/>
    <x v="0"/>
  </r>
  <r>
    <x v="96"/>
    <n v="1.052630961861456E-2"/>
    <n v="1.052628744923334E-2"/>
    <n v="1.0526376376098989E-2"/>
    <n v="1.0526284460497415E-2"/>
    <n v="1.0526304435092948E-2"/>
    <x v="0"/>
  </r>
  <r>
    <x v="97"/>
    <n v="2.0618577092037516E-2"/>
    <n v="2.0618621952255056E-2"/>
    <n v="2.0618494415770572E-2"/>
    <n v="2.0618526585082231E-2"/>
    <n v="2.0618566978098496E-2"/>
    <x v="0"/>
  </r>
  <r>
    <x v="98"/>
    <n v="-4.7619036017596983E-2"/>
    <n v="-4.7619194570744261E-2"/>
    <n v="-4.7618914729671169E-2"/>
    <n v="-4.7618983364854484E-2"/>
    <n v="-4.7619051795569911E-2"/>
    <x v="0"/>
  </r>
  <r>
    <x v="99"/>
    <n v="-3.8834868267379141E-2"/>
    <n v="-3.8834908053391737E-2"/>
    <n v="-3.8834840976129992E-2"/>
    <n v="-3.8834898037329757E-2"/>
    <n v="-3.8834883747753235E-2"/>
    <x v="0"/>
  </r>
  <r>
    <x v="100"/>
    <n v="-6.8627457127354408E-2"/>
    <n v="-6.8627501795281876E-2"/>
    <n v="-6.8627253830511492E-2"/>
    <n v="-6.8627355655187183E-2"/>
    <n v="-6.8627420442282427E-2"/>
    <x v="0"/>
  </r>
  <r>
    <x v="101"/>
    <n v="-8.6538485189716519E-2"/>
    <n v="-8.6538567180733938E-2"/>
    <n v="-8.6538217715457999E-2"/>
    <n v="-8.6538343646038518E-2"/>
    <n v="-8.6538441103775954E-2"/>
    <x v="0"/>
  </r>
  <r>
    <x v="102"/>
    <n v="-7.6923090653846726E-2"/>
    <n v="-7.6923107435897475E-2"/>
    <n v="-7.6923121860144161E-2"/>
    <n v="-7.69230959349122E-2"/>
    <n v="-7.6923099990770072E-2"/>
    <x v="0"/>
  </r>
  <r>
    <x v="103"/>
    <n v="8.3333349447917593E-2"/>
    <n v="8.3333369143519853E-2"/>
    <n v="8.3333386071977378E-2"/>
    <n v="8.3333355645834883E-2"/>
    <n v="8.3333360405835055E-2"/>
    <x v="0"/>
  </r>
  <r>
    <x v="104"/>
    <n v="-2.0202039777469372E-2"/>
    <n v="-2.0202082843457703E-2"/>
    <n v="-2.0201960407912334E-2"/>
    <n v="-2.0201991290585752E-2"/>
    <n v="-2.0202030068046883E-2"/>
    <x v="0"/>
  </r>
  <r>
    <x v="105"/>
    <n v="4.0000040929917491E-2"/>
    <n v="4.0000129611416524E-2"/>
    <n v="3.9999882791586172E-2"/>
    <n v="3.9999943327805543E-2"/>
    <n v="4.0000022102156363E-2"/>
    <x v="0"/>
  </r>
  <r>
    <x v="106"/>
    <n v="2.0201910579504601E-2"/>
    <n v="2.0201910579504601E-2"/>
    <n v="2.0201960407912223E-2"/>
    <n v="2.0201991290585752E-2"/>
    <n v="2.0201937045509322E-2"/>
    <x v="0"/>
  </r>
  <r>
    <x v="107"/>
    <n v="0.10526312954991912"/>
    <n v="0.10526331851538551"/>
    <n v="0.10526283321774055"/>
    <n v="0.10526300090805996"/>
    <n v="0.10526311452716519"/>
    <x v="0"/>
  </r>
  <r>
    <x v="108"/>
    <n v="7.3684217612520309E-2"/>
    <n v="7.3684269105611211E-2"/>
    <n v="7.3683983252418317E-2"/>
    <n v="7.3684100635641903E-2"/>
    <n v="7.3684175322051626E-2"/>
    <x v="0"/>
  </r>
  <r>
    <x v="109"/>
    <n v="3.1250046329429626E-2"/>
    <n v="3.1250002685764056E-2"/>
    <n v="3.1249967038347481E-2"/>
    <n v="3.1249997210937241E-2"/>
    <n v="3.1250013052813275E-2"/>
    <x v="0"/>
  </r>
  <r>
    <x v="110"/>
    <n v="0"/>
    <n v="0"/>
    <n v="0"/>
    <n v="0"/>
    <n v="0"/>
    <x v="0"/>
  </r>
  <r>
    <x v="111"/>
    <n v="-1.0309354476940369E-2"/>
    <n v="-1.0309310976127528E-2"/>
    <n v="-1.0309247207885286E-2"/>
    <n v="-1.0309263292541115E-2"/>
    <n v="-1.0309307224181552E-2"/>
    <x v="0"/>
  </r>
  <r>
    <x v="112"/>
    <n v="-8.6538485189716519E-2"/>
    <n v="-8.6538567180733938E-2"/>
    <n v="-8.6538217715457999E-2"/>
    <n v="-8.6538343646038518E-2"/>
    <n v="-8.6538441103775954E-2"/>
    <x v="0"/>
  </r>
  <r>
    <x v="113"/>
    <n v="-9.9009374369968262E-3"/>
    <n v="-9.9010218633988067E-3"/>
    <n v="-9.9009613742728764E-3"/>
    <n v="-9.9009762101276433E-3"/>
    <n v="-9.9009729462398166E-3"/>
    <x v="0"/>
  </r>
  <r>
    <x v="114"/>
    <n v="0"/>
    <n v="0"/>
    <n v="0"/>
    <n v="0"/>
    <n v="0"/>
    <x v="0"/>
  </r>
  <r>
    <x v="115"/>
    <n v="0"/>
    <n v="0"/>
    <n v="0"/>
    <n v="0"/>
    <n v="0"/>
    <x v="0"/>
  </r>
  <r>
    <x v="116"/>
    <n v="6.0606022724211339E-2"/>
    <n v="6.0606065656974017E-2"/>
    <n v="6.0606203179589313E-2"/>
    <n v="6.060605536088115E-2"/>
    <n v="6.0606062651680448E-2"/>
    <x v="0"/>
  </r>
  <r>
    <x v="117"/>
    <n v="-9.6153788942305862E-3"/>
    <n v="-9.6154380128206096E-3"/>
    <n v="-9.6154389143408014E-3"/>
    <n v="-9.6153560976317554E-3"/>
    <n v="-9.6153955313466044E-3"/>
    <x v="0"/>
  </r>
  <r>
    <x v="118"/>
    <n v="-1.0416611151910726E-2"/>
    <n v="-1.0416699975520194E-2"/>
    <n v="-1.0416634871853403E-2"/>
    <n v="-1.0416651293350898E-2"/>
    <n v="-1.0416648180253452E-2"/>
    <x v="0"/>
  </r>
  <r>
    <x v="119"/>
    <n v="2.1052652837560748E-2"/>
    <n v="2.1052699606516345E-2"/>
    <n v="2.1052566643548154E-2"/>
    <n v="2.1052600181612036E-2"/>
    <n v="2.1052642293288626E-2"/>
    <x v="0"/>
  </r>
  <r>
    <x v="120"/>
    <n v="4.9999987209400798E-2"/>
    <n v="5.0000162014270488E-2"/>
    <n v="4.9999853489482771E-2"/>
    <n v="4.9999929159756817E-2"/>
    <n v="5.0000004604615844E-2"/>
    <x v="0"/>
  </r>
  <r>
    <x v="121"/>
    <n v="-6.6666674787682179E-2"/>
    <n v="-6.6666709978745686E-2"/>
    <n v="-6.666648062153957E-2"/>
    <n v="-6.6666576710796233E-2"/>
    <n v="-6.6666637431010201E-2"/>
    <x v="0"/>
  </r>
  <r>
    <x v="122"/>
    <n v="-5.8823588422601936E-2"/>
    <n v="-5.8823549082044568E-2"/>
    <n v="-5.8823360426152771E-2"/>
    <n v="-5.8823447704446141E-2"/>
    <n v="-5.8823516134325682E-2"/>
    <x v="0"/>
  </r>
  <r>
    <x v="123"/>
    <n v="-8.5714294133333757E-2"/>
    <n v="-8.5714292449523999E-2"/>
    <n v="-8.5714379395328555E-2"/>
    <n v="-8.5714278719999482E-2"/>
    <n v="-8.5714299050057785E-2"/>
    <x v="0"/>
  </r>
  <r>
    <x v="124"/>
    <n v="-4.8543660156469937E-2"/>
    <n v="-4.8543641102708923E-2"/>
    <n v="-4.8543572876802443E-2"/>
    <n v="-4.8543710318409317E-2"/>
    <n v="-4.8543658453296556E-2"/>
    <x v="0"/>
  </r>
  <r>
    <x v="125"/>
    <n v="5.2631564774959561E-2"/>
    <n v="5.2631569499094866E-2"/>
    <n v="5.2631416608870385E-2"/>
    <n v="5.2631500454030089E-2"/>
    <n v="5.2631533028763E-2"/>
    <x v="0"/>
  </r>
  <r>
    <x v="126"/>
    <n v="5.15463767991724E-2"/>
    <n v="5.1546379064839387E-2"/>
    <n v="5.1546236039426319E-2"/>
    <n v="5.154631646270591E-2"/>
    <n v="5.154634623984955E-2"/>
    <x v="0"/>
  </r>
  <r>
    <x v="127"/>
    <n v="0"/>
    <n v="0"/>
    <n v="0"/>
    <n v="0"/>
    <n v="0"/>
    <x v="0"/>
  </r>
  <r>
    <x v="128"/>
    <n v="-1.0204027028886009E-2"/>
    <n v="-1.0204113595832398E-2"/>
    <n v="-1.0204051122343127E-2"/>
    <n v="-1.0204066880416196E-2"/>
    <n v="-1.020406341364033E-2"/>
    <x v="0"/>
  </r>
  <r>
    <x v="129"/>
    <n v="1.0416744387324872E-2"/>
    <n v="1.0416699975520194E-2"/>
    <n v="1.0416634871853514E-2"/>
    <n v="1.0416651293351009E-2"/>
    <n v="1.0416696145001181E-2"/>
    <x v="0"/>
  </r>
  <r>
    <x v="130"/>
    <n v="6.2500028200522362E-2"/>
    <n v="6.2500005371527889E-2"/>
    <n v="6.2500145031270771E-2"/>
    <n v="6.2499994421874705E-2"/>
    <n v="6.2500026105626771E-2"/>
    <x v="0"/>
  </r>
  <r>
    <x v="131"/>
    <n v="-3.061228871137045E-2"/>
    <n v="-3.0612246616132155E-2"/>
    <n v="-3.061241569997819E-2"/>
    <n v="-3.0612241329445955E-2"/>
    <n v="-3.061227899510266E-2"/>
    <x v="0"/>
  </r>
  <r>
    <x v="132"/>
    <n v="-4.0000040929917491E-2"/>
    <n v="-3.9999959070079028E-2"/>
    <n v="-3.9999882791586283E-2"/>
    <n v="-3.9999943327805432E-2"/>
    <n v="-3.9999976055997255E-2"/>
    <x v="0"/>
  </r>
  <r>
    <x v="133"/>
    <n v="2.9411731512286376E-2"/>
    <n v="2.9411858139711811E-2"/>
    <n v="2.9411680213076385E-2"/>
    <n v="2.9411723852223126E-2"/>
    <n v="2.9411758067162896E-2"/>
    <x v="0"/>
  </r>
  <r>
    <x v="134"/>
    <n v="-3.8095277540170391E-2"/>
    <n v="-3.8095355656595387E-2"/>
    <n v="-3.8095131783736913E-2"/>
    <n v="-3.8095186691883498E-2"/>
    <n v="-3.8095258977849822E-2"/>
    <x v="0"/>
  </r>
  <r>
    <x v="135"/>
    <n v="0"/>
    <n v="0"/>
    <n v="0"/>
    <n v="0"/>
    <n v="0"/>
    <x v="0"/>
  </r>
  <r>
    <x v="136"/>
    <n v="-2.0618577092037627E-2"/>
    <n v="-2.0618621952255056E-2"/>
    <n v="-2.0618494415770461E-2"/>
    <n v="-2.0618526585082342E-2"/>
    <n v="-2.0618566978098496E-2"/>
    <x v="0"/>
  </r>
  <r>
    <x v="137"/>
    <n v="-1.9607831241829743E-2"/>
    <n v="-1.9607871686275313E-2"/>
    <n v="-1.9607952142603247E-2"/>
    <n v="-1.9607785490191709E-2"/>
    <n v="-1.9607843565490168E-2"/>
    <x v="0"/>
  </r>
  <r>
    <x v="138"/>
    <n v="0.10526316132299196"/>
    <n v="0.10526313503970441"/>
    <n v="0.10526333741066352"/>
    <n v="0.10526311517340559"/>
    <n v="0.10526316159725235"/>
    <x v="0"/>
  </r>
  <r>
    <x v="139"/>
    <n v="7.2916677769617744E-2"/>
    <n v="7.2916722181422644E-2"/>
    <n v="7.2916444102974154E-2"/>
    <n v="7.2916559053456398E-2"/>
    <n v="7.2916633191269842E-2"/>
    <x v="0"/>
  </r>
  <r>
    <x v="140"/>
    <n v="-1.9047638770085196E-2"/>
    <n v="-1.9047677828297749E-2"/>
    <n v="-1.9047565891868401E-2"/>
    <n v="-1.9047593345941749E-2"/>
    <n v="-1.9047629488924911E-2"/>
    <x v="0"/>
  </r>
  <r>
    <x v="141"/>
    <n v="0"/>
    <n v="0"/>
    <n v="0"/>
    <n v="0"/>
    <n v="0"/>
    <x v="0"/>
  </r>
  <r>
    <x v="142"/>
    <n v="0"/>
    <n v="0"/>
    <n v="0"/>
    <n v="0"/>
    <n v="0"/>
    <x v="0"/>
  </r>
  <r>
    <x v="143"/>
    <n v="8.4210476712358373E-2"/>
    <n v="8.4210618908869384E-2"/>
    <n v="8.4210266574192394E-2"/>
    <n v="8.421040072644792E-2"/>
    <n v="8.4210472233876565E-2"/>
    <x v="0"/>
  </r>
  <r>
    <x v="144"/>
    <n v="4.9999969059999483E-2"/>
    <n v="5.0000033002668642E-2"/>
    <n v="5.0000081006555064E-2"/>
    <n v="4.9999935739998946E-2"/>
    <n v="4.9999989975439529E-2"/>
    <x v="0"/>
  </r>
  <r>
    <x v="145"/>
    <n v="0"/>
    <n v="0"/>
    <n v="0"/>
    <n v="0"/>
    <n v="0"/>
    <x v="0"/>
  </r>
  <r>
    <x v="146"/>
    <n v="-5.8252364491358177E-2"/>
    <n v="-5.8252444867136766E-2"/>
    <n v="-5.8252261464194932E-2"/>
    <n v="-5.825234705599458E-2"/>
    <n v="-5.8252370326638991E-2"/>
    <x v="0"/>
  </r>
  <r>
    <x v="147"/>
    <n v="9.7088102022790945E-3"/>
    <n v="9.7087684068726254E-3"/>
    <n v="9.7087102440325257E-3"/>
    <n v="9.708724509332356E-3"/>
    <n v="9.7087656419474477E-3"/>
    <x v="0"/>
  </r>
  <r>
    <x v="148"/>
    <n v="-5.9405877901186677E-2"/>
    <n v="-5.9405962327588657E-2"/>
    <n v="-5.9405768245637036E-2"/>
    <n v="-5.9405857260765527E-2"/>
    <n v="-5.9405883267696247E-2"/>
    <x v="0"/>
  </r>
  <r>
    <x v="149"/>
    <n v="2.0618577092037516E-2"/>
    <n v="2.0618621952255056E-2"/>
    <n v="2.0618494415770572E-2"/>
    <n v="2.0618526585082231E-2"/>
    <n v="2.0618566978098496E-2"/>
    <x v="0"/>
  </r>
  <r>
    <x v="150"/>
    <n v="0"/>
    <n v="0"/>
    <n v="0"/>
    <n v="0"/>
    <n v="0"/>
    <x v="0"/>
  </r>
  <r>
    <x v="151"/>
    <n v="-9.5238039111108508E-3"/>
    <n v="-9.523784079575992E-3"/>
    <n v="-9.5238627934220998E-3"/>
    <n v="-9.5237815466644449E-3"/>
    <n v="-9.5237992188946796E-3"/>
    <x v="0"/>
  </r>
  <r>
    <x v="152"/>
    <n v="-7.6190490222222906E-2"/>
    <n v="-7.6190508369948007E-2"/>
    <n v="-7.6190516601906455E-2"/>
    <n v="-7.6190415573328618E-2"/>
    <n v="-7.6190478615162038E-2"/>
    <x v="0"/>
  </r>
  <r>
    <x v="153"/>
    <n v="2.0618577092037516E-2"/>
    <n v="2.0618621952255056E-2"/>
    <n v="2.0618494415770572E-2"/>
    <n v="2.0618526585082231E-2"/>
    <n v="2.0618566978098496E-2"/>
    <x v="0"/>
  </r>
  <r>
    <x v="154"/>
    <n v="-9.6154555691496668E-3"/>
    <n v="-9.6154145736410124E-3"/>
    <n v="-9.615357523939827E-3"/>
    <n v="-9.6153715162264897E-3"/>
    <n v="-9.6154118616319506E-3"/>
    <x v="0"/>
  </r>
  <r>
    <x v="155"/>
    <n v="8.4210476712358373E-2"/>
    <n v="8.4210618908869384E-2"/>
    <n v="8.4210266574192394E-2"/>
    <n v="8.421040072644792E-2"/>
    <n v="8.4210472233876565E-2"/>
    <x v="0"/>
  </r>
  <r>
    <x v="156"/>
    <n v="4.0403950356973972E-2"/>
    <n v="4.0403993422962303E-2"/>
    <n v="4.0403920815824668E-2"/>
    <n v="4.0403982581171505E-2"/>
    <n v="4.0403967113556316E-2"/>
    <x v="0"/>
  </r>
  <r>
    <x v="157"/>
    <n v="-5.8252364491358177E-2"/>
    <n v="-5.8252444867136766E-2"/>
    <n v="-5.8252261464194932E-2"/>
    <n v="-5.825234705599458E-2"/>
    <n v="-5.8252370326638991E-2"/>
    <x v="0"/>
  </r>
  <r>
    <x v="158"/>
    <n v="-8.6538469548077201E-2"/>
    <n v="-8.6538466115384627E-2"/>
    <n v="-8.6538560774484963E-2"/>
    <n v="-8.6538452032543955E-2"/>
    <n v="-8.6538474102115903E-2"/>
    <x v="0"/>
  </r>
  <r>
    <x v="159"/>
    <n v="3.0927881088322451E-2"/>
    <n v="3.0927838559110299E-2"/>
    <n v="3.0927800613645529E-2"/>
    <n v="3.0927830498458819E-2"/>
    <n v="3.0927847599856007E-2"/>
    <x v="0"/>
  </r>
  <r>
    <x v="160"/>
    <n v="2.0201910579504601E-2"/>
    <n v="2.0201910579504601E-2"/>
    <n v="2.0201960407912223E-2"/>
    <n v="2.0201991290585752E-2"/>
    <n v="2.0201937045509322E-2"/>
    <x v="0"/>
  </r>
  <r>
    <x v="161"/>
    <n v="0"/>
    <n v="0"/>
    <n v="0"/>
    <n v="0"/>
    <n v="0"/>
    <x v="0"/>
  </r>
  <r>
    <x v="162"/>
    <n v="-1.9417496223979036E-2"/>
    <n v="-1.9417536813745029E-2"/>
    <n v="-1.941742048806494E-2"/>
    <n v="-1.9417449018664823E-2"/>
    <n v="-1.9417486578885645E-2"/>
    <x v="0"/>
  </r>
  <r>
    <x v="163"/>
    <n v="-2.9126182245679089E-2"/>
    <n v="-2.9126305220617543E-2"/>
    <n v="-2.9126130732097466E-2"/>
    <n v="-2.912617352799729E-2"/>
    <n v="-2.9126207515823954E-2"/>
    <x v="0"/>
  </r>
  <r>
    <x v="164"/>
    <n v="6.1855599414269768E-2"/>
    <n v="6.1855690040966804E-2"/>
    <n v="6.1855483247311493E-2"/>
    <n v="6.1855579755246914E-2"/>
    <n v="6.1855605993766494E-2"/>
    <x v="0"/>
  </r>
  <r>
    <x v="165"/>
    <n v="4.2105303611303935E-2"/>
    <n v="4.2105236646057032E-2"/>
    <n v="4.210529232923288E-2"/>
    <n v="4.2105228031466657E-2"/>
    <n v="4.2105264638900852E-2"/>
    <x v="0"/>
  </r>
  <r>
    <x v="166"/>
    <n v="1.9999987623999793E-2"/>
    <n v="2.0000029702401667E-2"/>
    <n v="2.0000113409177178E-2"/>
    <n v="1.9999940023998963E-2"/>
    <n v="2.000000044553607E-2"/>
    <x v="0"/>
  </r>
  <r>
    <x v="167"/>
    <n v="2.9703065590196198E-2"/>
    <n v="2.9703065590196198E-2"/>
    <n v="2.9702884122818407E-2"/>
    <n v="2.9702928630382708E-2"/>
    <n v="2.9703010019234144E-2"/>
    <x v="0"/>
  </r>
  <r>
    <x v="168"/>
    <n v="-5.8252364491358177E-2"/>
    <n v="-5.8252444867136766E-2"/>
    <n v="-5.8252261464194932E-2"/>
    <n v="-5.825234705599458E-2"/>
    <n v="-5.8252370326638991E-2"/>
    <x v="0"/>
  </r>
  <r>
    <x v="169"/>
    <n v="9.9010640765997415E-3"/>
    <n v="9.9010218633988067E-3"/>
    <n v="9.9009613742728764E-3"/>
    <n v="9.9009762101276433E-3"/>
    <n v="9.9010185364971637E-3"/>
    <x v="0"/>
  </r>
  <r>
    <x v="170"/>
    <n v="-0.52999996674444205"/>
    <n v="-0.53000001193789359"/>
    <n v="-0.53000012139442854"/>
    <n v="-0.52999995749585405"/>
    <n v="-0.52999999355353777"/>
    <x v="1"/>
  </r>
  <r>
    <x v="171"/>
    <n v="-5.8252364491358177E-2"/>
    <n v="-5.8252444867136766E-2"/>
    <n v="-5.8252261464194932E-2"/>
    <n v="-5.825234705599458E-2"/>
    <n v="-5.8252370326638991E-2"/>
    <x v="0"/>
  </r>
  <r>
    <x v="172"/>
    <n v="1.0101003787368557E-2"/>
    <n v="1.010098316280561E-2"/>
    <n v="1.0101067956934884E-2"/>
    <n v="1.0101066923787538E-2"/>
    <n v="1.0101021692856316E-2"/>
    <x v="0"/>
  </r>
  <r>
    <x v="173"/>
    <n v="-4.9019638771242713E-2"/>
    <n v="-4.9019638771242713E-2"/>
    <n v="-4.9019681811052207E-2"/>
    <n v="-4.9019547725485668E-2"/>
    <n v="-4.9019619833725936E-2"/>
    <x v="0"/>
  </r>
  <r>
    <x v="174"/>
    <n v="-5.7692364455319778E-2"/>
    <n v="-5.7692323459811012E-2"/>
    <n v="-5.769214514363874E-2"/>
    <n v="-5.7692229097359049E-2"/>
    <n v="-5.7692294069183969E-2"/>
    <x v="0"/>
  </r>
  <r>
    <x v="175"/>
    <n v="7.2164953891209915E-2"/>
    <n v="7.2165001017094443E-2"/>
    <n v="7.2164730455196668E-2"/>
    <n v="7.2164843047788141E-2"/>
    <n v="7.2164913217948046E-2"/>
    <x v="0"/>
  </r>
  <r>
    <x v="176"/>
    <n v="9.803868704752583E-3"/>
    <n v="9.8039527132371962E-3"/>
    <n v="9.8038934043587211E-3"/>
    <n v="9.803907950741042E-3"/>
    <n v="9.8039043079567456E-3"/>
    <x v="0"/>
  </r>
  <r>
    <x v="177"/>
    <n v="1.1914891358835065"/>
    <n v="1.1914896241921964"/>
    <n v="1.1914897406985836"/>
    <n v="1.1914890730818781"/>
    <n v="1.191489317928052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n v="20848646"/>
    <n v="5107918"/>
    <n v="2104462"/>
    <n v="1505532"/>
    <n v="1271572.67328"/>
    <n v="6.0990659694639161E-2"/>
    <n v="0"/>
    <n v="0"/>
    <n v="0"/>
    <x v="0"/>
    <x v="0"/>
    <x v="0"/>
    <x v="0"/>
    <s v="Stable"/>
    <s v="Stable"/>
    <x v="0"/>
  </r>
  <r>
    <x v="1"/>
    <x v="1"/>
    <n v="21934513"/>
    <n v="5428792"/>
    <n v="2171516"/>
    <n v="1569355"/>
    <n v="1261133"/>
    <n v="5.749537270328272E-2"/>
    <n v="0"/>
    <n v="0"/>
    <n v="0"/>
    <x v="1"/>
    <x v="1"/>
    <x v="1"/>
    <x v="1"/>
    <s v="Stable"/>
    <s v="Stable"/>
    <x v="0"/>
  </r>
  <r>
    <x v="2"/>
    <x v="2"/>
    <n v="20848646"/>
    <n v="5212161"/>
    <n v="2001470"/>
    <n v="1402630"/>
    <n v="1138655"/>
    <n v="5.4615297319547756E-2"/>
    <n v="0"/>
    <n v="0"/>
    <n v="0"/>
    <x v="2"/>
    <x v="2"/>
    <x v="2"/>
    <x v="2"/>
    <s v="Stable"/>
    <s v="Stable"/>
    <x v="0"/>
  </r>
  <r>
    <x v="3"/>
    <x v="3"/>
    <n v="21717340"/>
    <n v="5700801"/>
    <n v="2303123"/>
    <n v="1597216"/>
    <n v="1296620"/>
    <n v="5.9704365267569601E-2"/>
    <n v="0"/>
    <n v="0"/>
    <n v="0"/>
    <x v="3"/>
    <x v="3"/>
    <x v="3"/>
    <x v="3"/>
    <s v="Stable"/>
    <s v="Stable"/>
    <x v="0"/>
  </r>
  <r>
    <x v="4"/>
    <x v="4"/>
    <n v="42645263"/>
    <n v="8776395"/>
    <n v="2924294"/>
    <n v="2087946"/>
    <n v="1596026"/>
    <n v="3.7425633885761242E-2"/>
    <n v="0"/>
    <n v="0"/>
    <n v="0"/>
    <x v="4"/>
    <x v="4"/>
    <x v="4"/>
    <x v="4"/>
    <s v="Stable"/>
    <s v="Stable"/>
    <x v="0"/>
  </r>
  <r>
    <x v="5"/>
    <x v="5"/>
    <n v="43543058"/>
    <n v="8778280"/>
    <n v="3014461"/>
    <n v="2049833"/>
    <n v="1582881"/>
    <n v="3.6352086249890857E-2"/>
    <n v="0"/>
    <n v="0"/>
    <n v="0"/>
    <x v="5"/>
    <x v="5"/>
    <x v="5"/>
    <x v="5"/>
    <s v="Stable"/>
    <s v="Stable"/>
    <x v="0"/>
  </r>
  <r>
    <x v="6"/>
    <x v="6"/>
    <n v="22803207"/>
    <n v="5415761"/>
    <n v="2079652"/>
    <n v="1442239"/>
    <n v="1123504"/>
    <n v="4.9269561075334707E-2"/>
    <n v="0"/>
    <n v="0"/>
    <n v="0"/>
    <x v="6"/>
    <x v="6"/>
    <x v="6"/>
    <x v="6"/>
    <s v="Stable"/>
    <s v="Stable"/>
    <x v="0"/>
  </r>
  <r>
    <x v="0"/>
    <x v="7"/>
    <n v="21717340"/>
    <n v="5320748"/>
    <n v="2085733"/>
    <n v="1583488"/>
    <n v="1311445"/>
    <n v="6.0386999512831684E-2"/>
    <n v="3.1356703048005974E-2"/>
    <n v="4.1666640685761536E-2"/>
    <n v="-9.8975840699184747E-3"/>
    <x v="7"/>
    <x v="7"/>
    <x v="7"/>
    <x v="7"/>
    <s v="Stable"/>
    <s v="Stable"/>
    <x v="0"/>
  </r>
  <r>
    <x v="1"/>
    <x v="8"/>
    <n v="22586034"/>
    <n v="5872368"/>
    <n v="2372437"/>
    <n v="1766516"/>
    <n v="1506485"/>
    <n v="6.6699846462641474E-2"/>
    <n v="0.1945488699447242"/>
    <n v="2.9703010019234144E-2"/>
    <n v="0.16009068776474278"/>
    <x v="8"/>
    <x v="8"/>
    <x v="8"/>
    <x v="8"/>
    <s v="Stable"/>
    <s v="Stable"/>
    <x v="0"/>
  </r>
  <r>
    <x v="2"/>
    <x v="9"/>
    <n v="10641496"/>
    <n v="2740185"/>
    <n v="1063191"/>
    <n v="760607"/>
    <n v="623698"/>
    <n v="5.8609992429635833E-2"/>
    <n v="-0.4522502426107996"/>
    <n v="-0.48958332783737268"/>
    <n v="7.3142421741578811E-2"/>
    <x v="9"/>
    <x v="9"/>
    <x v="9"/>
    <x v="9"/>
    <s v="Low"/>
    <s v="Low"/>
    <x v="0"/>
  </r>
  <r>
    <x v="3"/>
    <x v="10"/>
    <n v="20631473"/>
    <n v="4951553"/>
    <n v="2000427"/>
    <n v="1431105"/>
    <n v="1126566"/>
    <n v="5.4604244689654489E-2"/>
    <n v="-0.13115176381669258"/>
    <n v="-4.9999958558456847E-2"/>
    <n v="-8.5422909280729042E-2"/>
    <x v="10"/>
    <x v="10"/>
    <x v="10"/>
    <x v="10"/>
    <s v="Stable"/>
    <s v="Stable"/>
    <x v="0"/>
  </r>
  <r>
    <x v="4"/>
    <x v="11"/>
    <n v="42645263"/>
    <n v="9045060"/>
    <n v="3075320"/>
    <n v="2133042"/>
    <n v="1680410"/>
    <n v="3.9404376518911377E-2"/>
    <n v="5.2871319138911188E-2"/>
    <n v="0"/>
    <n v="5.2871319138911188E-2"/>
    <x v="11"/>
    <x v="11"/>
    <x v="11"/>
    <x v="11"/>
    <s v="Stable"/>
    <s v="Stable"/>
    <x v="0"/>
  </r>
  <r>
    <x v="5"/>
    <x v="12"/>
    <n v="46236443"/>
    <n v="9806749"/>
    <n v="3300951"/>
    <n v="2199754"/>
    <n v="1630017"/>
    <n v="3.5253944599501305E-2"/>
    <n v="2.9778612542572747E-2"/>
    <n v="6.1855672233937842E-2"/>
    <n v="-3.0208490451984704E-2"/>
    <x v="12"/>
    <x v="12"/>
    <x v="12"/>
    <x v="12"/>
    <s v="Stable"/>
    <s v="Stable"/>
    <x v="0"/>
  </r>
  <r>
    <x v="6"/>
    <x v="13"/>
    <n v="21065820"/>
    <n v="5371784"/>
    <n v="2084252"/>
    <n v="1445428"/>
    <n v="1197104"/>
    <n v="5.6826840825564828E-2"/>
    <n v="6.550933508024892E-2"/>
    <n v="-7.6190430248730401E-2"/>
    <n v="0.15338638269325777"/>
    <x v="13"/>
    <x v="13"/>
    <x v="13"/>
    <x v="13"/>
    <s v="Stable"/>
    <s v="Stable"/>
    <x v="0"/>
  </r>
  <r>
    <x v="0"/>
    <x v="14"/>
    <n v="21282993"/>
    <n v="5054710"/>
    <n v="2042103"/>
    <n v="1475828"/>
    <n v="1198077"/>
    <n v="5.6292693419576843E-2"/>
    <n v="-8.6445104445859289E-2"/>
    <n v="-1.9999965004919074E-2"/>
    <n v="-6.7801118225535251E-2"/>
    <x v="14"/>
    <x v="14"/>
    <x v="14"/>
    <x v="14"/>
    <s v="Stable"/>
    <s v="Stable"/>
    <x v="0"/>
  </r>
  <r>
    <x v="1"/>
    <x v="15"/>
    <n v="21065820"/>
    <n v="5529777"/>
    <n v="2278268"/>
    <n v="1663135"/>
    <n v="1391046"/>
    <n v="6.6033318427670989E-2"/>
    <n v="-7.6628044753183744E-2"/>
    <n v="-6.7307661655664042E-2"/>
    <n v="-9.992947065385005E-3"/>
    <x v="15"/>
    <x v="15"/>
    <x v="15"/>
    <x v="15"/>
    <s v="Stable"/>
    <s v="Stable"/>
    <x v="0"/>
  </r>
  <r>
    <x v="2"/>
    <x v="16"/>
    <n v="22368860"/>
    <n v="5648137"/>
    <n v="2168884"/>
    <n v="1535787"/>
    <n v="1284532"/>
    <n v="5.7425009589223593E-2"/>
    <n v="1.0595416371384867"/>
    <n v="1.102040728108153"/>
    <n v="-2.0218102601444077E-2"/>
    <x v="16"/>
    <x v="16"/>
    <x v="16"/>
    <x v="16"/>
    <s v="High"/>
    <s v="High"/>
    <x v="0"/>
  </r>
  <r>
    <x v="3"/>
    <x v="17"/>
    <n v="22151687"/>
    <n v="5759438"/>
    <n v="2395926"/>
    <n v="1661575"/>
    <n v="1307991"/>
    <n v="5.9047015245385151E-2"/>
    <n v="0.16104249551291261"/>
    <n v="7.3684175322051626E-2"/>
    <n v="8.136309880269077E-2"/>
    <x v="17"/>
    <x v="17"/>
    <x v="17"/>
    <x v="17"/>
    <s v="Stable"/>
    <s v="Stable"/>
    <x v="0"/>
  </r>
  <r>
    <x v="4"/>
    <x v="18"/>
    <n v="42645263"/>
    <n v="8686840"/>
    <n v="2894455"/>
    <n v="2046958"/>
    <n v="1612594"/>
    <n v="3.7814141279888462E-2"/>
    <n v="-4.0356817681399204E-2"/>
    <n v="0"/>
    <n v="-4.0356817681399204E-2"/>
    <x v="18"/>
    <x v="18"/>
    <x v="18"/>
    <x v="18"/>
    <s v="Stable"/>
    <s v="Stable"/>
    <x v="0"/>
  </r>
  <r>
    <x v="5"/>
    <x v="19"/>
    <n v="44440853"/>
    <n v="9239253"/>
    <n v="3267000"/>
    <n v="2310422"/>
    <n v="1820150"/>
    <n v="4.0956684607291405E-2"/>
    <n v="0.11664479572912434"/>
    <n v="-3.8834952716191973E-2"/>
    <n v="0.16176175666511861"/>
    <x v="19"/>
    <x v="19"/>
    <x v="19"/>
    <x v="19"/>
    <s v="Stable"/>
    <s v="Stable"/>
    <x v="0"/>
  </r>
  <r>
    <x v="6"/>
    <x v="20"/>
    <n v="22151687"/>
    <n v="5759438"/>
    <n v="2395926"/>
    <n v="1818987"/>
    <n v="1476653"/>
    <n v="6.6660972593193465E-2"/>
    <n v="0.23352106416819263"/>
    <n v="5.154634623984955E-2"/>
    <n v="0.17305434588235169"/>
    <x v="17"/>
    <x v="17"/>
    <x v="20"/>
    <x v="20"/>
    <s v="High"/>
    <s v="Stable"/>
    <x v="0"/>
  </r>
  <r>
    <x v="0"/>
    <x v="21"/>
    <n v="37570998"/>
    <n v="9768459"/>
    <n v="3751088"/>
    <n v="2656145"/>
    <n v="2221600"/>
    <n v="5.9130715665311848E-2"/>
    <n v="0.85430485686646174"/>
    <n v="0.76530616559927278"/>
    <n v="5.041546377221362E-2"/>
    <x v="20"/>
    <x v="20"/>
    <x v="21"/>
    <x v="21"/>
    <s v="High"/>
    <s v="High"/>
    <x v="0"/>
  </r>
  <r>
    <x v="1"/>
    <x v="22"/>
    <n v="21500167"/>
    <n v="5428792"/>
    <n v="2258377"/>
    <n v="1648615"/>
    <n v="1392420"/>
    <n v="6.4763217885702939E-2"/>
    <n v="9.8774591206907125E-4"/>
    <n v="2.0618566978098496E-2"/>
    <n v="-1.9234237688042999E-2"/>
    <x v="21"/>
    <x v="21"/>
    <x v="22"/>
    <x v="22"/>
    <s v="Stable"/>
    <s v="Stable"/>
    <x v="0"/>
  </r>
  <r>
    <x v="2"/>
    <x v="23"/>
    <n v="20631473"/>
    <n v="4899974"/>
    <n v="1861990"/>
    <n v="1332067"/>
    <n v="1059526"/>
    <n v="5.1354840248197496E-2"/>
    <n v="-0.17516574129721951"/>
    <n v="-7.7669856905524637E-2"/>
    <n v="-0.10570602224444781"/>
    <x v="22"/>
    <x v="22"/>
    <x v="23"/>
    <x v="23"/>
    <s v="Stable"/>
    <s v="Stable"/>
    <x v="0"/>
  </r>
  <r>
    <x v="3"/>
    <x v="24"/>
    <n v="20631473"/>
    <n v="5054710"/>
    <n v="2021884"/>
    <n v="1520254"/>
    <n v="1234142"/>
    <n v="5.9818414322622526E-2"/>
    <n v="-5.6459868607658614E-2"/>
    <n v="-6.8627420442282427E-2"/>
    <n v="1.3064150220491788E-2"/>
    <x v="23"/>
    <x v="23"/>
    <x v="24"/>
    <x v="24"/>
    <s v="Stable"/>
    <s v="Stable"/>
    <x v="0"/>
  </r>
  <r>
    <x v="4"/>
    <x v="25"/>
    <n v="47134238"/>
    <n v="9997171"/>
    <n v="3568990"/>
    <n v="2378375"/>
    <n v="1762376"/>
    <n v="3.7390569462478637E-2"/>
    <n v="9.2882647461171253E-2"/>
    <n v="0.10526316159725235"/>
    <n v="-1.120141309767364E-2"/>
    <x v="24"/>
    <x v="24"/>
    <x v="25"/>
    <x v="25"/>
    <s v="Stable"/>
    <s v="Stable"/>
    <x v="0"/>
  </r>
  <r>
    <x v="5"/>
    <x v="26"/>
    <n v="45338648"/>
    <n v="9616327"/>
    <n v="3400333"/>
    <n v="2358471"/>
    <n v="1784419"/>
    <n v="3.9357569727266679E-2"/>
    <n v="-1.9630799659368758E-2"/>
    <n v="2.0202043385712853E-2"/>
    <n v="-3.9044050937170782E-2"/>
    <x v="25"/>
    <x v="25"/>
    <x v="26"/>
    <x v="26"/>
    <s v="Stable"/>
    <s v="Stable"/>
    <x v="0"/>
  </r>
  <r>
    <x v="6"/>
    <x v="27"/>
    <n v="21282993"/>
    <n v="5267540"/>
    <n v="2043805"/>
    <n v="1536737"/>
    <n v="1310529"/>
    <n v="6.157634877763668E-2"/>
    <n v="-0.11250036399885421"/>
    <n v="-3.9215662375119531E-2"/>
    <n v="-7.6275872039646142E-2"/>
    <x v="26"/>
    <x v="26"/>
    <x v="27"/>
    <x v="27"/>
    <s v="Stable"/>
    <s v="Stable"/>
    <x v="0"/>
  </r>
  <r>
    <x v="0"/>
    <x v="28"/>
    <n v="22368860"/>
    <n v="2628341"/>
    <n v="1093389"/>
    <n v="790192"/>
    <n v="628519"/>
    <n v="2.8097945089736356E-2"/>
    <n v="-0.71708723442563915"/>
    <n v="-0.40462431699643209"/>
    <n v="-0.52481642115115479"/>
    <x v="27"/>
    <x v="27"/>
    <x v="28"/>
    <x v="28"/>
    <s v="Low"/>
    <s v="Low"/>
    <x v="1"/>
  </r>
  <r>
    <x v="1"/>
    <x v="29"/>
    <n v="22368860"/>
    <n v="5536293"/>
    <n v="2303097"/>
    <n v="1614011"/>
    <n v="1283784"/>
    <n v="5.739157024542154E-2"/>
    <n v="-7.8019563062868946E-2"/>
    <n v="4.0403967113556316E-2"/>
    <n v="-0.11382460416483964"/>
    <x v="28"/>
    <x v="28"/>
    <x v="29"/>
    <x v="29"/>
    <s v="Stable"/>
    <s v="Stable"/>
    <x v="0"/>
  </r>
  <r>
    <x v="2"/>
    <x v="30"/>
    <n v="20848646"/>
    <n v="5316404"/>
    <n v="2147827"/>
    <n v="1520876"/>
    <n v="1272061"/>
    <n v="6.1014082161498638E-2"/>
    <n v="0.20059441674862155"/>
    <n v="1.0526296911824717E-2"/>
    <n v="0.18808824770202981"/>
    <x v="29"/>
    <x v="29"/>
    <x v="30"/>
    <x v="30"/>
    <s v="High"/>
    <s v="Stable"/>
    <x v="0"/>
  </r>
  <r>
    <x v="3"/>
    <x v="31"/>
    <n v="20631473"/>
    <n v="5054710"/>
    <n v="2082540"/>
    <n v="1565862"/>
    <n v="1322527"/>
    <n v="6.4102403158514176E-2"/>
    <n v="7.1616556279585408E-2"/>
    <n v="0"/>
    <n v="7.1616556279585408E-2"/>
    <x v="23"/>
    <x v="30"/>
    <x v="31"/>
    <x v="31"/>
    <s v="Stable"/>
    <s v="Stable"/>
    <x v="0"/>
  </r>
  <r>
    <x v="4"/>
    <x v="32"/>
    <n v="43543058"/>
    <n v="9052601"/>
    <n v="2985548"/>
    <n v="2070776"/>
    <n v="1566749"/>
    <n v="3.598160239457688E-2"/>
    <n v="-0.11100185204519353"/>
    <n v="-7.6190478615162038E-2"/>
    <n v="-3.7682418004241769E-2"/>
    <x v="30"/>
    <x v="31"/>
    <x v="32"/>
    <x v="32"/>
    <s v="Stable"/>
    <s v="Stable"/>
    <x v="0"/>
  </r>
  <r>
    <x v="5"/>
    <x v="33"/>
    <n v="44889750"/>
    <n v="9709653"/>
    <n v="3268269"/>
    <n v="2333544"/>
    <n v="1892971"/>
    <n v="4.2169337098112596E-2"/>
    <n v="6.0833246003320962E-2"/>
    <n v="-9.9010012363183186E-3"/>
    <n v="7.1441590279339273E-2"/>
    <x v="31"/>
    <x v="32"/>
    <x v="33"/>
    <x v="33"/>
    <s v="Stable"/>
    <s v="Stable"/>
    <x v="0"/>
  </r>
  <r>
    <x v="6"/>
    <x v="34"/>
    <n v="21282993"/>
    <n v="5054710"/>
    <n v="2001665"/>
    <n v="1475828"/>
    <n v="1198077"/>
    <n v="5.6292693419576843E-2"/>
    <n v="-8.5806571239552931E-2"/>
    <n v="0"/>
    <n v="-8.5806571239552931E-2"/>
    <x v="14"/>
    <x v="33"/>
    <x v="34"/>
    <x v="14"/>
    <s v="Stable"/>
    <s v="Stable"/>
    <x v="0"/>
  </r>
  <r>
    <x v="0"/>
    <x v="35"/>
    <n v="22368860"/>
    <n v="5871825"/>
    <n v="2372217"/>
    <n v="1679767"/>
    <n v="1349861"/>
    <n v="6.0345542866288224E-2"/>
    <n v="1.1476852728398028"/>
    <n v="0"/>
    <n v="1.1476852728398028"/>
    <x v="32"/>
    <x v="34"/>
    <x v="35"/>
    <x v="34"/>
    <s v="High"/>
    <s v="Stable"/>
    <x v="2"/>
  </r>
  <r>
    <x v="1"/>
    <x v="36"/>
    <n v="20631473"/>
    <n v="5364183"/>
    <n v="2145673"/>
    <n v="1488024"/>
    <n v="1281189"/>
    <n v="6.2098765318404553E-2"/>
    <n v="-2.0213680806117074E-3"/>
    <n v="-7.7669856905524637E-2"/>
    <n v="8.2018928090899168E-2"/>
    <x v="33"/>
    <x v="35"/>
    <x v="36"/>
    <x v="35"/>
    <s v="Stable"/>
    <s v="Stable"/>
    <x v="0"/>
  </r>
  <r>
    <x v="2"/>
    <x v="37"/>
    <n v="22151687"/>
    <n v="5482542"/>
    <n v="2193017"/>
    <n v="1616911"/>
    <n v="1378902"/>
    <n v="6.2248170985803472E-2"/>
    <n v="8.3990469010527091E-2"/>
    <n v="6.249998501101639E-2"/>
    <n v="2.0226294989381444E-2"/>
    <x v="34"/>
    <x v="36"/>
    <x v="37"/>
    <x v="36"/>
    <s v="Stable"/>
    <s v="Stable"/>
    <x v="0"/>
  </r>
  <r>
    <x v="3"/>
    <x v="38"/>
    <n v="21934513"/>
    <n v="5209447"/>
    <n v="2104616"/>
    <n v="1490279"/>
    <n v="1246469"/>
    <n v="5.6826837231353164E-2"/>
    <n v="-5.7509600938203898E-2"/>
    <n v="6.315782994058794E-2"/>
    <n v="-0.11349911342902064"/>
    <x v="35"/>
    <x v="37"/>
    <x v="38"/>
    <x v="37"/>
    <s v="Stable"/>
    <s v="Stable"/>
    <x v="0"/>
  </r>
  <r>
    <x v="4"/>
    <x v="39"/>
    <n v="43991955"/>
    <n v="9145927"/>
    <n v="3265096"/>
    <n v="2286873"/>
    <n v="1855111"/>
    <n v="4.2169323913883797E-2"/>
    <n v="0.1840511785869976"/>
    <n v="1.0309313154317934E-2"/>
    <n v="0.1719690371610445"/>
    <x v="36"/>
    <x v="38"/>
    <x v="39"/>
    <x v="38"/>
    <s v="Stable"/>
    <s v="Stable"/>
    <x v="0"/>
  </r>
  <r>
    <x v="5"/>
    <x v="40"/>
    <n v="46236443"/>
    <n v="10000942"/>
    <n v="3366317"/>
    <n v="2197531"/>
    <n v="1799778"/>
    <n v="3.892552893828792E-2"/>
    <n v="-4.9231076440156785E-2"/>
    <n v="2.9999989529903681E-2"/>
    <n v="-7.6923385166750902E-2"/>
    <x v="37"/>
    <x v="39"/>
    <x v="40"/>
    <x v="39"/>
    <s v="Stable"/>
    <s v="Stable"/>
    <x v="0"/>
  </r>
  <r>
    <x v="6"/>
    <x v="41"/>
    <n v="22368860"/>
    <n v="5312604"/>
    <n v="2125041"/>
    <n v="1582306"/>
    <n v="1297491"/>
    <n v="5.8004341750093655E-2"/>
    <n v="8.2977972200451333E-2"/>
    <n v="5.1020364054076506E-2"/>
    <n v="3.0406225507084272E-2"/>
    <x v="38"/>
    <x v="40"/>
    <x v="41"/>
    <x v="40"/>
    <s v="Stable"/>
    <s v="Stable"/>
    <x v="0"/>
  </r>
  <r>
    <x v="0"/>
    <x v="42"/>
    <n v="22803207"/>
    <n v="5814817"/>
    <n v="2256149"/>
    <n v="1712868"/>
    <n v="1404552"/>
    <n v="6.1594494142863325E-2"/>
    <n v="4.0516023501679044E-2"/>
    <n v="1.9417486578885645E-2"/>
    <n v="2.0696661547025652E-2"/>
    <x v="39"/>
    <x v="41"/>
    <x v="42"/>
    <x v="41"/>
    <s v="Stable"/>
    <s v="Stable"/>
    <x v="0"/>
  </r>
  <r>
    <x v="1"/>
    <x v="43"/>
    <n v="21717340"/>
    <n v="5483628"/>
    <n v="2259254"/>
    <n v="1682241"/>
    <n v="1393232"/>
    <n v="6.4152976377401652E-2"/>
    <n v="8.7452358707419409E-2"/>
    <n v="5.2631533028763E-2"/>
    <n v="3.3079740772048449E-2"/>
    <x v="40"/>
    <x v="42"/>
    <x v="43"/>
    <x v="42"/>
    <s v="Stable"/>
    <s v="Stable"/>
    <x v="0"/>
  </r>
  <r>
    <x v="2"/>
    <x v="44"/>
    <n v="21500167"/>
    <n v="5213790"/>
    <n v="1981240"/>
    <n v="1402916"/>
    <n v="1184903"/>
    <n v="5.5111339367736073E-2"/>
    <n v="-0.14069092654880477"/>
    <n v="-2.9411712923870126E-2"/>
    <n v="-0.1146512661343102"/>
    <x v="41"/>
    <x v="43"/>
    <x v="44"/>
    <x v="43"/>
    <s v="Stable"/>
    <s v="Stable"/>
    <x v="0"/>
  </r>
  <r>
    <x v="3"/>
    <x v="45"/>
    <n v="21500167"/>
    <n v="5482542"/>
    <n v="2214947"/>
    <n v="1633080"/>
    <n v="1285561"/>
    <n v="5.9793070444522596E-2"/>
    <n v="3.1362191919734883E-2"/>
    <n v="-1.9801900302222397E-2"/>
    <n v="5.2197752992891644E-2"/>
    <x v="42"/>
    <x v="44"/>
    <x v="45"/>
    <x v="44"/>
    <s v="Stable"/>
    <s v="Stable"/>
    <x v="0"/>
  </r>
  <r>
    <x v="4"/>
    <x v="46"/>
    <n v="45787545"/>
    <n v="9807692"/>
    <n v="3334615"/>
    <n v="2290213"/>
    <n v="1768503"/>
    <n v="3.8624106184334629E-2"/>
    <n v="-4.6686155168073507E-2"/>
    <n v="4.0816303799183329E-2"/>
    <n v="-8.4071011828148912E-2"/>
    <x v="43"/>
    <x v="45"/>
    <x v="46"/>
    <x v="45"/>
    <s v="Stable"/>
    <s v="Stable"/>
    <x v="0"/>
  </r>
  <r>
    <x v="5"/>
    <x v="47"/>
    <n v="45338648"/>
    <n v="9901960"/>
    <n v="3232000"/>
    <n v="2087872"/>
    <n v="1579683"/>
    <n v="3.4841863833257665E-2"/>
    <n v="-0.12229008244350137"/>
    <n v="-1.9417454730133787E-2"/>
    <n v="-0.10490968822811508"/>
    <x v="44"/>
    <x v="46"/>
    <x v="47"/>
    <x v="46"/>
    <s v="Stable"/>
    <s v="Stable"/>
    <x v="0"/>
  </r>
  <r>
    <x v="6"/>
    <x v="48"/>
    <n v="21717340"/>
    <n v="5592215"/>
    <n v="2348730"/>
    <n v="1800301"/>
    <n v="1431960"/>
    <n v="6.5936251861415815E-2"/>
    <n v="0.10363771309396363"/>
    <n v="-2.9126207515823954E-2"/>
    <n v="0.13674683432312817"/>
    <x v="45"/>
    <x v="47"/>
    <x v="48"/>
    <x v="47"/>
    <s v="Stable"/>
    <s v="Stable"/>
    <x v="0"/>
  </r>
  <r>
    <x v="0"/>
    <x v="49"/>
    <n v="21934513"/>
    <n v="5648137"/>
    <n v="948887"/>
    <n v="727321"/>
    <n v="620260"/>
    <n v="2.8277810407735061E-2"/>
    <n v="-0.55839299648571217"/>
    <n v="-3.8095258977849822E-2"/>
    <n v="-0.54090360183579034"/>
    <x v="46"/>
    <x v="48"/>
    <x v="49"/>
    <x v="48"/>
    <s v="Low"/>
    <s v="Stable"/>
    <x v="1"/>
  </r>
  <r>
    <x v="1"/>
    <x v="50"/>
    <n v="22151687"/>
    <n v="5427163"/>
    <n v="2105739"/>
    <n v="1537189"/>
    <n v="1222680"/>
    <n v="5.5195796148618387E-2"/>
    <n v="-0.12241464451003137"/>
    <n v="2.000001105107807E-2"/>
    <n v="-0.13962220826808736"/>
    <x v="47"/>
    <x v="49"/>
    <x v="50"/>
    <x v="49"/>
    <s v="Stable"/>
    <s v="Stable"/>
    <x v="0"/>
  </r>
  <r>
    <x v="2"/>
    <x v="51"/>
    <n v="20848646"/>
    <n v="5003675"/>
    <n v="1921411"/>
    <n v="1444709"/>
    <n v="1149121"/>
    <n v="5.5117296346247138E-2"/>
    <n v="-3.019825251518482E-2"/>
    <n v="-3.0303068357704799E-2"/>
    <n v="1.0808988820465437E-4"/>
    <x v="48"/>
    <x v="50"/>
    <x v="51"/>
    <x v="50"/>
    <s v="Stable"/>
    <s v="Stable"/>
    <x v="0"/>
  </r>
  <r>
    <x v="3"/>
    <x v="52"/>
    <n v="22151687"/>
    <n v="5704059"/>
    <n v="2304440"/>
    <n v="1749530"/>
    <n v="1377230"/>
    <n v="6.2172691407205237E-2"/>
    <n v="7.1306612443905903E-2"/>
    <n v="3.0302975335167126E-2"/>
    <n v="3.9797604387794561E-2"/>
    <x v="49"/>
    <x v="51"/>
    <x v="52"/>
    <x v="51"/>
    <s v="Stable"/>
    <s v="Stable"/>
    <x v="0"/>
  </r>
  <r>
    <x v="4"/>
    <x v="53"/>
    <n v="43094160"/>
    <n v="9049773"/>
    <n v="2923076"/>
    <n v="1908184"/>
    <n v="1443732"/>
    <n v="3.3501801636230989E-2"/>
    <n v="-0.18364175802924843"/>
    <n v="-5.8823552536471535E-2"/>
    <n v="-0.13261936790607654"/>
    <x v="50"/>
    <x v="52"/>
    <x v="53"/>
    <x v="52"/>
    <s v="Stable"/>
    <s v="Stable"/>
    <x v="0"/>
  </r>
  <r>
    <x v="5"/>
    <x v="54"/>
    <n v="44440853"/>
    <n v="8959276"/>
    <n v="3168000"/>
    <n v="2046528"/>
    <n v="1644180"/>
    <n v="3.699703963828057E-2"/>
    <n v="4.0829077732684294E-2"/>
    <n v="-1.9802002472636637E-2"/>
    <n v="6.1855927551318857E-2"/>
    <x v="51"/>
    <x v="53"/>
    <x v="47"/>
    <x v="53"/>
    <s v="Stable"/>
    <s v="Stable"/>
    <x v="0"/>
  </r>
  <r>
    <x v="6"/>
    <x v="55"/>
    <n v="21065820"/>
    <n v="5055796"/>
    <n v="2042541"/>
    <n v="1505966"/>
    <n v="1271939"/>
    <n v="6.0379277901358691E-2"/>
    <n v="-0.11174962987792958"/>
    <n v="-2.9999947507378666E-2"/>
    <n v="-8.427797764023226E-2"/>
    <x v="52"/>
    <x v="54"/>
    <x v="54"/>
    <x v="54"/>
    <s v="Stable"/>
    <s v="Stable"/>
    <x v="0"/>
  </r>
  <r>
    <x v="0"/>
    <x v="56"/>
    <n v="22368860"/>
    <n v="5480370"/>
    <n v="2257912"/>
    <n v="1681241"/>
    <n v="1364832"/>
    <n v="6.1014821497385206E-2"/>
    <n v="1.2004191790539451"/>
    <n v="1.980199148273698E-2"/>
    <n v="1.157692572996929"/>
    <x v="53"/>
    <x v="55"/>
    <x v="55"/>
    <x v="55"/>
    <s v="High"/>
    <s v="Stable"/>
    <x v="2"/>
  </r>
  <r>
    <x v="1"/>
    <x v="57"/>
    <n v="21500167"/>
    <n v="5482542"/>
    <n v="2105296"/>
    <n v="1613709"/>
    <n v="1323241"/>
    <n v="6.1545614971269758E-2"/>
    <n v="8.2246376811594191E-2"/>
    <n v="-2.9411712923870126E-2"/>
    <n v="0.11504171088598958"/>
    <x v="42"/>
    <x v="56"/>
    <x v="56"/>
    <x v="56"/>
    <s v="Stable"/>
    <s v="Stable"/>
    <x v="0"/>
  </r>
  <r>
    <x v="2"/>
    <x v="58"/>
    <n v="22586034"/>
    <n v="5759438"/>
    <n v="2280737"/>
    <n v="1648289"/>
    <n v="1405660"/>
    <n v="6.2235804656984049E-2"/>
    <n v="0.22324803045110131"/>
    <n v="8.3333329336271023E-2"/>
    <n v="0.12915198644756454"/>
    <x v="54"/>
    <x v="57"/>
    <x v="57"/>
    <x v="57"/>
    <s v="High"/>
    <s v="Stable"/>
    <x v="0"/>
  </r>
  <r>
    <x v="3"/>
    <x v="59"/>
    <n v="22368860"/>
    <n v="5815903"/>
    <n v="2442679"/>
    <n v="1872313"/>
    <n v="1458532"/>
    <n v="6.5203680473658474E-2"/>
    <n v="5.9032986501891482E-2"/>
    <n v="9.8039043079567456E-3"/>
    <n v="4.8751131692233107E-2"/>
    <x v="55"/>
    <x v="58"/>
    <x v="58"/>
    <x v="58"/>
    <s v="Stable"/>
    <s v="Stable"/>
    <x v="0"/>
  </r>
  <r>
    <x v="4"/>
    <x v="60"/>
    <n v="46685340"/>
    <n v="9803921"/>
    <n v="3333333"/>
    <n v="1110666"/>
    <n v="900972"/>
    <n v="1.9298820571939712E-2"/>
    <n v="-0.37594234941110949"/>
    <n v="8.3333360405835055E-2"/>
    <n v="-0.42394678407179354"/>
    <x v="56"/>
    <x v="59"/>
    <x v="59"/>
    <x v="59"/>
    <s v="Low"/>
    <s v="Stable"/>
    <x v="1"/>
  </r>
  <r>
    <x v="5"/>
    <x v="61"/>
    <n v="43991955"/>
    <n v="8961161"/>
    <n v="2924923"/>
    <n v="2088395"/>
    <n v="1694106"/>
    <n v="3.8509450193791116E-2"/>
    <n v="3.03652884720651E-2"/>
    <n v="-1.0100976689217722E-2"/>
    <n v="4.0879231697923846E-2"/>
    <x v="57"/>
    <x v="60"/>
    <x v="60"/>
    <x v="60"/>
    <s v="Stable"/>
    <s v="Stable"/>
    <x v="0"/>
  </r>
  <r>
    <x v="6"/>
    <x v="62"/>
    <n v="21717340"/>
    <n v="5700801"/>
    <n v="2371533"/>
    <n v="1765843"/>
    <n v="1375592"/>
    <n v="6.3340722206310721E-2"/>
    <n v="8.1492115581014435E-2"/>
    <n v="3.0927779261751054E-2"/>
    <n v="4.9047362073294742E-2"/>
    <x v="3"/>
    <x v="61"/>
    <x v="61"/>
    <x v="61"/>
    <s v="Stable"/>
    <s v="Stable"/>
    <x v="0"/>
  </r>
  <r>
    <x v="0"/>
    <x v="63"/>
    <n v="21717340"/>
    <n v="5266455"/>
    <n v="2001252"/>
    <n v="1490132"/>
    <n v="1258566"/>
    <n v="5.7952124891906653E-2"/>
    <n v="-7.7860132236055479E-2"/>
    <n v="-2.9126207515823954E-2"/>
    <n v="-5.019594469533617E-2"/>
    <x v="58"/>
    <x v="62"/>
    <x v="62"/>
    <x v="62"/>
    <s v="Stable"/>
    <s v="Stable"/>
    <x v="0"/>
  </r>
  <r>
    <x v="1"/>
    <x v="64"/>
    <n v="21065820"/>
    <n v="5161125"/>
    <n v="2002516"/>
    <n v="1417982"/>
    <n v="1104608"/>
    <n v="5.2436031448099336E-2"/>
    <n v="-0.16522538222440208"/>
    <n v="-2.0202030068046883E-2"/>
    <n v="-0.14801352667323064"/>
    <x v="59"/>
    <x v="63"/>
    <x v="63"/>
    <x v="63"/>
    <s v="Stable"/>
    <s v="Stable"/>
    <x v="0"/>
  </r>
  <r>
    <x v="2"/>
    <x v="65"/>
    <n v="21717340"/>
    <n v="5157868"/>
    <n v="2042515"/>
    <n v="1446305"/>
    <n v="1221549"/>
    <n v="5.624763437879593E-2"/>
    <n v="-0.13097833046398133"/>
    <n v="-3.8461558896224046E-2"/>
    <n v="-9.6217447676498091E-2"/>
    <x v="60"/>
    <x v="64"/>
    <x v="64"/>
    <x v="64"/>
    <s v="Stable"/>
    <s v="Stable"/>
    <x v="0"/>
  </r>
  <r>
    <x v="3"/>
    <x v="66"/>
    <n v="21717340"/>
    <n v="5700801"/>
    <n v="2394336"/>
    <n v="1730387"/>
    <n v="1390539"/>
    <n v="6.402897408246129E-2"/>
    <n v="-4.6617420803931608E-2"/>
    <n v="-2.9126207515823954E-2"/>
    <n v="-1.8015952207970032E-2"/>
    <x v="3"/>
    <x v="65"/>
    <x v="65"/>
    <x v="65"/>
    <s v="Stable"/>
    <s v="Stable"/>
    <x v="0"/>
  </r>
  <r>
    <x v="4"/>
    <x v="67"/>
    <n v="46685340"/>
    <n v="9705882"/>
    <n v="3267000"/>
    <n v="2310422"/>
    <n v="1820150"/>
    <n v="3.8987613670586958E-2"/>
    <n v="1.0202070652584099"/>
    <n v="0"/>
    <n v="1.0202070652584103"/>
    <x v="61"/>
    <x v="66"/>
    <x v="19"/>
    <x v="19"/>
    <s v="High"/>
    <s v="Stable"/>
    <x v="2"/>
  </r>
  <r>
    <x v="5"/>
    <x v="68"/>
    <n v="46236443"/>
    <n v="10098039"/>
    <n v="3502000"/>
    <n v="2262292"/>
    <n v="1711650"/>
    <n v="3.7019499964562587E-2"/>
    <n v="1.0355904530176874E-2"/>
    <n v="5.1020374066121921E-2"/>
    <n v="-3.8690508997938244E-2"/>
    <x v="62"/>
    <x v="67"/>
    <x v="47"/>
    <x v="66"/>
    <s v="Stable"/>
    <s v="Stable"/>
    <x v="0"/>
  </r>
  <r>
    <x v="6"/>
    <x v="69"/>
    <n v="21282993"/>
    <n v="5107918"/>
    <n v="2104462"/>
    <n v="1459444"/>
    <n v="1220679"/>
    <n v="5.735466811458332E-2"/>
    <n v="-0.11261551390237801"/>
    <n v="-1.9999965004919074E-2"/>
    <n v="-9.4505617921909368E-2"/>
    <x v="63"/>
    <x v="0"/>
    <x v="66"/>
    <x v="67"/>
    <s v="Stable"/>
    <s v="Stable"/>
    <x v="0"/>
  </r>
  <r>
    <x v="0"/>
    <x v="70"/>
    <n v="21500167"/>
    <n v="5428792"/>
    <n v="2149801"/>
    <n v="1600742"/>
    <n v="1299482"/>
    <n v="6.04405537873264E-2"/>
    <n v="3.2510015366695066E-2"/>
    <n v="-9.9999364563004844E-3"/>
    <n v="4.2939390057935123E-2"/>
    <x v="21"/>
    <x v="68"/>
    <x v="67"/>
    <x v="68"/>
    <s v="Stable"/>
    <s v="Stable"/>
    <x v="0"/>
  </r>
  <r>
    <x v="1"/>
    <x v="71"/>
    <n v="21717340"/>
    <n v="5700801"/>
    <n v="2166304"/>
    <n v="1533960"/>
    <n v="1232690"/>
    <n v="5.6760634589687317E-2"/>
    <n v="0.11595244647875091"/>
    <n v="3.0927779261751054E-2"/>
    <n v="8.2473883361452227E-2"/>
    <x v="3"/>
    <x v="69"/>
    <x v="68"/>
    <x v="69"/>
    <s v="Stable"/>
    <s v="Stable"/>
    <x v="0"/>
  </r>
  <r>
    <x v="2"/>
    <x v="72"/>
    <n v="22803207"/>
    <n v="5415761"/>
    <n v="2144641"/>
    <n v="1628211"/>
    <n v="1268377"/>
    <n v="5.5622746397030909E-2"/>
    <n v="3.8334933760332257E-2"/>
    <n v="5.0000004604615844E-2"/>
    <n v="-1.1109586894921697E-2"/>
    <x v="6"/>
    <x v="70"/>
    <x v="69"/>
    <x v="70"/>
    <s v="Stable"/>
    <s v="Stable"/>
    <x v="0"/>
  </r>
  <r>
    <x v="3"/>
    <x v="73"/>
    <n v="21500167"/>
    <n v="5106289"/>
    <n v="2124216"/>
    <n v="1519664"/>
    <n v="1183818"/>
    <n v="5.5060874643438819E-2"/>
    <n v="-0.14866249706049239"/>
    <n v="-9.9999364563004844E-3"/>
    <n v="-0.14006314434263278"/>
    <x v="64"/>
    <x v="71"/>
    <x v="70"/>
    <x v="71"/>
    <s v="Stable"/>
    <s v="Stable"/>
    <x v="0"/>
  </r>
  <r>
    <x v="4"/>
    <x v="74"/>
    <n v="42645263"/>
    <n v="9313725"/>
    <n v="3293333"/>
    <n v="2217072"/>
    <n v="1815781"/>
    <n v="4.2578726739239479E-2"/>
    <n v="-2.4003516193720209E-3"/>
    <n v="-8.6538474102115903E-2"/>
    <n v="9.2109075948952679E-2"/>
    <x v="65"/>
    <x v="72"/>
    <x v="71"/>
    <x v="72"/>
    <s v="Stable"/>
    <s v="Stable"/>
    <x v="0"/>
  </r>
  <r>
    <x v="5"/>
    <x v="75"/>
    <n v="42645263"/>
    <n v="8686840"/>
    <n v="2894455"/>
    <n v="1968229"/>
    <n v="1504514"/>
    <n v="3.5279744903906445E-2"/>
    <n v="-0.12101539450238075"/>
    <n v="-7.7669905432383946E-2"/>
    <n v="-4.6995639117804022E-2"/>
    <x v="18"/>
    <x v="18"/>
    <x v="72"/>
    <x v="73"/>
    <s v="Stable"/>
    <s v="Stable"/>
    <x v="0"/>
  </r>
  <r>
    <x v="6"/>
    <x v="76"/>
    <n v="22368860"/>
    <n v="5368526"/>
    <n v="2233307"/>
    <n v="1614011"/>
    <n v="1310254"/>
    <n v="5.8574911729967462E-2"/>
    <n v="7.3381290249115549E-2"/>
    <n v="5.1020364054076506E-2"/>
    <n v="2.1275401907066005E-2"/>
    <x v="66"/>
    <x v="73"/>
    <x v="73"/>
    <x v="74"/>
    <s v="Stable"/>
    <s v="Stable"/>
    <x v="0"/>
  </r>
  <r>
    <x v="0"/>
    <x v="77"/>
    <n v="21934513"/>
    <n v="5757809"/>
    <n v="2418280"/>
    <n v="1835958"/>
    <n v="707578"/>
    <n v="3.2258660130726403E-2"/>
    <n v="-0.45549226537958976"/>
    <n v="2.0201937045509322E-2"/>
    <n v="-0.46627457709544307"/>
    <x v="67"/>
    <x v="74"/>
    <x v="74"/>
    <x v="75"/>
    <s v="Low"/>
    <s v="Stable"/>
    <x v="1"/>
  </r>
  <r>
    <x v="1"/>
    <x v="78"/>
    <n v="21282993"/>
    <n v="5427163"/>
    <n v="2149156"/>
    <n v="1600262"/>
    <n v="1377825"/>
    <n v="6.4738310067573676E-2"/>
    <n v="0.11773844194404104"/>
    <n v="-1.9999965004919074E-2"/>
    <n v="0.14054944127308611"/>
    <x v="68"/>
    <x v="75"/>
    <x v="75"/>
    <x v="76"/>
    <s v="Stable"/>
    <s v="Stable"/>
    <x v="0"/>
  </r>
  <r>
    <x v="2"/>
    <x v="79"/>
    <n v="21717340"/>
    <n v="5429335"/>
    <n v="2128299"/>
    <n v="1475975"/>
    <n v="1234506"/>
    <n v="5.6844254406847247E-2"/>
    <n v="-2.6704205453110585E-2"/>
    <n v="-4.7619051795569911E-2"/>
    <n v="2.1960584274233863E-2"/>
    <x v="69"/>
    <x v="76"/>
    <x v="76"/>
    <x v="77"/>
    <s v="Stable"/>
    <s v="Stable"/>
    <x v="0"/>
  </r>
  <r>
    <x v="3"/>
    <x v="80"/>
    <n v="21065820"/>
    <n v="5529777"/>
    <n v="2123434"/>
    <n v="1612111"/>
    <n v="1361589"/>
    <n v="6.4634986912448691E-2"/>
    <n v="0.15016750885693586"/>
    <n v="-2.0202030068046883E-2"/>
    <n v="0.17388231354858696"/>
    <x v="15"/>
    <x v="77"/>
    <x v="77"/>
    <x v="78"/>
    <s v="Stable"/>
    <s v="Stable"/>
    <x v="0"/>
  </r>
  <r>
    <x v="4"/>
    <x v="81"/>
    <n v="44440853"/>
    <n v="9612556"/>
    <n v="3268269"/>
    <n v="2289095"/>
    <n v="1874769"/>
    <n v="4.2185711421875723E-2"/>
    <n v="3.2486296530253478E-2"/>
    <n v="4.2105264638900852E-2"/>
    <n v="-9.2303210420231485E-3"/>
    <x v="70"/>
    <x v="78"/>
    <x v="78"/>
    <x v="79"/>
    <s v="Stable"/>
    <s v="Stable"/>
    <x v="0"/>
  </r>
  <r>
    <x v="5"/>
    <x v="82"/>
    <n v="45338648"/>
    <n v="9425904"/>
    <n v="3300951"/>
    <n v="2289540"/>
    <n v="1839416"/>
    <n v="4.05705966353474E-2"/>
    <n v="0.22259812803337153"/>
    <n v="6.3157920407615809E-2"/>
    <n v="0.14996853706998059"/>
    <x v="71"/>
    <x v="79"/>
    <x v="79"/>
    <x v="80"/>
    <s v="High"/>
    <s v="Stable"/>
    <x v="0"/>
  </r>
  <r>
    <x v="6"/>
    <x v="83"/>
    <n v="22368860"/>
    <n v="5536293"/>
    <n v="2258807"/>
    <n v="1632440"/>
    <n v="1351986"/>
    <n v="6.044054100208951E-2"/>
    <n v="3.1850312992747876E-2"/>
    <n v="0"/>
    <n v="3.1850312992747876E-2"/>
    <x v="28"/>
    <x v="80"/>
    <x v="80"/>
    <x v="81"/>
    <s v="Stable"/>
    <s v="Stable"/>
    <x v="0"/>
  </r>
  <r>
    <x v="0"/>
    <x v="84"/>
    <n v="20848646"/>
    <n v="5107918"/>
    <n v="2043167"/>
    <n v="1476597"/>
    <n v="1259241"/>
    <n v="6.0399174123825596E-2"/>
    <n v="0.77964973472889199"/>
    <n v="-4.950491032145643E-2"/>
    <n v="0.87233982685769784"/>
    <x v="0"/>
    <x v="81"/>
    <x v="81"/>
    <x v="82"/>
    <s v="High"/>
    <s v="Stable"/>
    <x v="2"/>
  </r>
  <r>
    <x v="1"/>
    <x v="85"/>
    <n v="20848646"/>
    <n v="5212161"/>
    <n v="2084864"/>
    <n v="1476292"/>
    <n v="1150032"/>
    <n v="5.5160992229423438E-2"/>
    <n v="-0.16532796254967064"/>
    <n v="-2.0408173813155628E-2"/>
    <n v="-0.14793895342886554"/>
    <x v="2"/>
    <x v="82"/>
    <x v="82"/>
    <x v="83"/>
    <s v="Stable"/>
    <s v="Stable"/>
    <x v="0"/>
  </r>
  <r>
    <x v="2"/>
    <x v="86"/>
    <n v="21500167"/>
    <n v="5267540"/>
    <n v="2064876"/>
    <n v="1552580"/>
    <n v="1311309"/>
    <n v="6.0990642537799823E-2"/>
    <n v="6.221354938736634E-2"/>
    <n v="-9.9999364563004844E-3"/>
    <n v="7.2942959217582981E-2"/>
    <x v="72"/>
    <x v="83"/>
    <x v="83"/>
    <x v="84"/>
    <s v="Stable"/>
    <s v="Stable"/>
    <x v="0"/>
  </r>
  <r>
    <x v="3"/>
    <x v="87"/>
    <n v="22803207"/>
    <n v="5757809"/>
    <n v="2234030"/>
    <n v="1712384"/>
    <n v="1390113"/>
    <n v="6.0961293733815598E-2"/>
    <n v="2.0949052908036059E-2"/>
    <n v="8.247417297186499E-2"/>
    <n v="-5.6837532644808841E-2"/>
    <x v="73"/>
    <x v="84"/>
    <x v="84"/>
    <x v="85"/>
    <s v="Stable"/>
    <s v="Stable"/>
    <x v="0"/>
  </r>
  <r>
    <x v="4"/>
    <x v="88"/>
    <n v="44889750"/>
    <n v="9898190"/>
    <n v="3399038"/>
    <n v="2311346"/>
    <n v="1748764"/>
    <n v="3.8956866545258102E-2"/>
    <n v="-6.7210947055343917E-2"/>
    <n v="1.0101021692856316E-2"/>
    <n v="-7.6538827195012704E-2"/>
    <x v="74"/>
    <x v="85"/>
    <x v="85"/>
    <x v="86"/>
    <s v="Stable"/>
    <s v="Stable"/>
    <x v="0"/>
  </r>
  <r>
    <x v="5"/>
    <x v="89"/>
    <n v="42645263"/>
    <n v="8597285"/>
    <n v="2806153"/>
    <n v="2003593"/>
    <n v="1640943"/>
    <n v="3.8478904444791441E-2"/>
    <n v="-0.10790000739365102"/>
    <n v="-5.9405963305433462E-2"/>
    <n v="-5.1556850626484518E-2"/>
    <x v="75"/>
    <x v="86"/>
    <x v="86"/>
    <x v="87"/>
    <s v="Stable"/>
    <s v="Stable"/>
    <x v="0"/>
  </r>
  <r>
    <x v="6"/>
    <x v="90"/>
    <n v="21065820"/>
    <n v="5424448"/>
    <n v="2278268"/>
    <n v="1629873"/>
    <n v="1363225"/>
    <n v="6.4712648261496586E-2"/>
    <n v="8.3129559033894296E-3"/>
    <n v="-5.8252370326638991E-2"/>
    <n v="7.068280972632901E-2"/>
    <x v="76"/>
    <x v="87"/>
    <x v="87"/>
    <x v="88"/>
    <s v="Stable"/>
    <s v="Stable"/>
    <x v="0"/>
  </r>
  <r>
    <x v="0"/>
    <x v="91"/>
    <n v="22803207"/>
    <n v="5700801"/>
    <n v="2257517"/>
    <n v="1565588"/>
    <n v="1309458"/>
    <n v="5.7424291241139895E-2"/>
    <n v="3.9878784124722788E-2"/>
    <n v="9.3749977516524474E-2"/>
    <n v="-4.9253701326889554E-2"/>
    <x v="77"/>
    <x v="88"/>
    <x v="88"/>
    <x v="89"/>
    <s v="Stable"/>
    <s v="Stable"/>
    <x v="0"/>
  </r>
  <r>
    <x v="1"/>
    <x v="92"/>
    <n v="22368860"/>
    <n v="5536293"/>
    <n v="2303097"/>
    <n v="1597198"/>
    <n v="1335896"/>
    <n v="5.9721237470304701E-2"/>
    <n v="0.16161637241398497"/>
    <n v="7.2916633191269842E-2"/>
    <n v="8.267155931340886E-2"/>
    <x v="28"/>
    <x v="28"/>
    <x v="89"/>
    <x v="90"/>
    <s v="Stable"/>
    <s v="Stable"/>
    <x v="0"/>
  </r>
  <r>
    <x v="2"/>
    <x v="93"/>
    <n v="22151687"/>
    <n v="5814817"/>
    <n v="1162963"/>
    <n v="806515"/>
    <n v="628275"/>
    <n v="2.8362399667348135E-2"/>
    <n v="-0.52087951809985289"/>
    <n v="3.0302975335167126E-2"/>
    <n v="-0.53497129252622422"/>
    <x v="78"/>
    <x v="89"/>
    <x v="90"/>
    <x v="91"/>
    <s v="Low"/>
    <s v="Stable"/>
    <x v="1"/>
  </r>
  <r>
    <x v="3"/>
    <x v="94"/>
    <n v="22586034"/>
    <n v="5928833"/>
    <n v="2418964"/>
    <n v="1854136"/>
    <n v="1566003"/>
    <n v="6.9335014726357003E-2"/>
    <n v="0.12652928215188264"/>
    <n v="-9.5237928177200892E-3"/>
    <n v="0.13736127433753009"/>
    <x v="79"/>
    <x v="90"/>
    <x v="91"/>
    <x v="92"/>
    <s v="Stable"/>
    <s v="Stable"/>
    <x v="0"/>
  </r>
  <r>
    <x v="4"/>
    <x v="95"/>
    <n v="46685340"/>
    <n v="9999999"/>
    <n v="3434000"/>
    <n v="2288417"/>
    <n v="1856364"/>
    <n v="3.9763317563929063E-2"/>
    <n v="6.1529171460528609E-2"/>
    <n v="4.0000000891072141E-2"/>
    <n v="2.0701126404354619E-2"/>
    <x v="80"/>
    <x v="91"/>
    <x v="92"/>
    <x v="93"/>
    <s v="Stable"/>
    <s v="Stable"/>
    <x v="0"/>
  </r>
  <r>
    <x v="5"/>
    <x v="96"/>
    <n v="43094160"/>
    <n v="8687782"/>
    <n v="2983384"/>
    <n v="1947553"/>
    <n v="1503900"/>
    <n v="3.4898000100245602E-2"/>
    <n v="-8.3514783877319365E-2"/>
    <n v="1.0526304435092948E-2"/>
    <n v="-9.306149424507737E-2"/>
    <x v="81"/>
    <x v="92"/>
    <x v="93"/>
    <x v="94"/>
    <s v="Stable"/>
    <s v="Stable"/>
    <x v="0"/>
  </r>
  <r>
    <x v="6"/>
    <x v="97"/>
    <n v="21500167"/>
    <n v="5536293"/>
    <n v="2170226"/>
    <n v="1520894"/>
    <n v="1259605"/>
    <n v="5.8585824007785614E-2"/>
    <n v="-7.6010929963872487E-2"/>
    <n v="2.0618566978098496E-2"/>
    <n v="-9.46773840710885E-2"/>
    <x v="82"/>
    <x v="93"/>
    <x v="94"/>
    <x v="95"/>
    <s v="Stable"/>
    <s v="Stable"/>
    <x v="0"/>
  </r>
  <r>
    <x v="0"/>
    <x v="98"/>
    <n v="21717340"/>
    <n v="5592215"/>
    <n v="2214517"/>
    <n v="1535767"/>
    <n v="1322295"/>
    <n v="6.088660029266936E-2"/>
    <n v="9.8032926600166714E-3"/>
    <n v="-4.7619051795569911E-2"/>
    <n v="6.0293457293017383E-2"/>
    <x v="45"/>
    <x v="94"/>
    <x v="95"/>
    <x v="96"/>
    <s v="Stable"/>
    <s v="Stable"/>
    <x v="0"/>
  </r>
  <r>
    <x v="1"/>
    <x v="99"/>
    <n v="21500167"/>
    <n v="5375041"/>
    <n v="2064016"/>
    <n v="1521799"/>
    <n v="1210438"/>
    <n v="5.6299004561220382E-2"/>
    <n v="-9.3912999215507775E-2"/>
    <n v="-3.8834883747753235E-2"/>
    <n v="-5.7303449393291017E-2"/>
    <x v="83"/>
    <x v="95"/>
    <x v="96"/>
    <x v="97"/>
    <s v="Stable"/>
    <s v="Stable"/>
    <x v="0"/>
  </r>
  <r>
    <x v="2"/>
    <x v="100"/>
    <n v="20631473"/>
    <n v="5106289"/>
    <n v="1981240"/>
    <n v="1504157"/>
    <n v="1208741"/>
    <n v="5.8587237081908793E-2"/>
    <n v="0.9239043412518404"/>
    <n v="-6.8627420442282427E-2"/>
    <n v="1.0656657324153227"/>
    <x v="84"/>
    <x v="96"/>
    <x v="97"/>
    <x v="98"/>
    <s v="High"/>
    <s v="Stable"/>
    <x v="2"/>
  </r>
  <r>
    <x v="3"/>
    <x v="101"/>
    <n v="20631473"/>
    <n v="5054710"/>
    <n v="1920790"/>
    <n v="1402176"/>
    <n v="1138287"/>
    <n v="5.5172357300906243E-2"/>
    <n v="-0.27312591355188975"/>
    <n v="-8.6538441103775954E-2"/>
    <n v="-0.20426414390111858"/>
    <x v="23"/>
    <x v="97"/>
    <x v="98"/>
    <x v="99"/>
    <s v="Low"/>
    <s v="Stable"/>
    <x v="1"/>
  </r>
  <r>
    <x v="4"/>
    <x v="102"/>
    <n v="43094160"/>
    <n v="9140271"/>
    <n v="3107692"/>
    <n v="2113230"/>
    <n v="1598870"/>
    <n v="3.7101778988150598E-2"/>
    <n v="-0.13870878771620221"/>
    <n v="-7.6923099990770072E-2"/>
    <n v="-6.6934520025885735E-2"/>
    <x v="85"/>
    <x v="98"/>
    <x v="99"/>
    <x v="100"/>
    <s v="Stable"/>
    <s v="Stable"/>
    <x v="0"/>
  </r>
  <r>
    <x v="5"/>
    <x v="103"/>
    <n v="46685340"/>
    <n v="9803921"/>
    <n v="3466666"/>
    <n v="2357333"/>
    <n v="1930656"/>
    <n v="4.1354652231300019E-2"/>
    <n v="0.28376620785956508"/>
    <n v="8.3333360405835055E-2"/>
    <n v="0.18501496110113713"/>
    <x v="56"/>
    <x v="99"/>
    <x v="100"/>
    <x v="101"/>
    <s v="High"/>
    <s v="Stable"/>
    <x v="0"/>
  </r>
  <r>
    <x v="6"/>
    <x v="104"/>
    <n v="21065820"/>
    <n v="5477113"/>
    <n v="2256570"/>
    <n v="1729661"/>
    <n v="1418322"/>
    <n v="6.732811730091684E-2"/>
    <n v="0.12600537470079898"/>
    <n v="-2.0202030068046883E-2"/>
    <n v="0.14922199083466747"/>
    <x v="86"/>
    <x v="100"/>
    <x v="101"/>
    <x v="102"/>
    <s v="Stable"/>
    <s v="Stable"/>
    <x v="0"/>
  </r>
  <r>
    <x v="0"/>
    <x v="105"/>
    <n v="22586034"/>
    <n v="5872368"/>
    <n v="2254989"/>
    <n v="1596758"/>
    <n v="1296248"/>
    <n v="5.7391572154721807E-2"/>
    <n v="-1.9698327529031001E-2"/>
    <n v="4.0000022102156363E-2"/>
    <n v="-5.7402254702145883E-2"/>
    <x v="8"/>
    <x v="101"/>
    <x v="102"/>
    <x v="103"/>
    <s v="Stable"/>
    <s v="Stable"/>
    <x v="0"/>
  </r>
  <r>
    <x v="1"/>
    <x v="106"/>
    <n v="21934513"/>
    <n v="5319119"/>
    <n v="2191477"/>
    <n v="1551785"/>
    <n v="1336086"/>
    <n v="6.0912498946295274E-2"/>
    <n v="0.10380374707337348"/>
    <n v="2.0201937045509322E-2"/>
    <n v="8.1946286990884687E-2"/>
    <x v="87"/>
    <x v="102"/>
    <x v="103"/>
    <x v="104"/>
    <s v="Stable"/>
    <s v="Stable"/>
    <x v="0"/>
  </r>
  <r>
    <x v="2"/>
    <x v="107"/>
    <n v="22803207"/>
    <n v="5415761"/>
    <n v="3639391"/>
    <n v="2656756"/>
    <n v="2091398"/>
    <n v="9.1715082005789803E-2"/>
    <n v="0.7302283946685022"/>
    <n v="0.10526311452716519"/>
    <n v="0.56544473803340667"/>
    <x v="6"/>
    <x v="103"/>
    <x v="104"/>
    <x v="105"/>
    <s v="High"/>
    <s v="Stable"/>
    <x v="2"/>
  </r>
  <r>
    <x v="3"/>
    <x v="108"/>
    <n v="22151687"/>
    <n v="5537921"/>
    <n v="2281623"/>
    <n v="1748864"/>
    <n v="1419728"/>
    <n v="6.409119088762856E-2"/>
    <n v="0.2472495952251057"/>
    <n v="7.3684175322051626E-2"/>
    <n v="0.16165402428030418"/>
    <x v="88"/>
    <x v="104"/>
    <x v="105"/>
    <x v="106"/>
    <s v="High"/>
    <s v="Stable"/>
    <x v="0"/>
  </r>
  <r>
    <x v="4"/>
    <x v="109"/>
    <n v="44440853"/>
    <n v="9612556"/>
    <n v="3300951"/>
    <n v="2132414"/>
    <n v="1596752"/>
    <n v="3.5929823399204329E-2"/>
    <n v="-1.3246855591761975E-3"/>
    <n v="3.1250013052813275E-2"/>
    <n v="-3.1587584771085031E-2"/>
    <x v="70"/>
    <x v="105"/>
    <x v="106"/>
    <x v="107"/>
    <s v="Stable"/>
    <s v="Stable"/>
    <x v="0"/>
  </r>
  <r>
    <x v="5"/>
    <x v="110"/>
    <n v="46685340"/>
    <n v="10098039"/>
    <n v="3536333"/>
    <n v="2356612"/>
    <n v="1930065"/>
    <n v="4.1341993011082281E-2"/>
    <n v="-3.0611356968823777E-4"/>
    <n v="0"/>
    <n v="-3.0611356968823777E-4"/>
    <x v="89"/>
    <x v="106"/>
    <x v="107"/>
    <x v="108"/>
    <s v="Stable"/>
    <s v="Stable"/>
    <x v="0"/>
  </r>
  <r>
    <x v="6"/>
    <x v="111"/>
    <n v="20848646"/>
    <n v="5368526"/>
    <n v="2211832"/>
    <n v="1695369"/>
    <n v="1459713"/>
    <n v="7.0014762589378707E-2"/>
    <n v="2.9183076903552152E-2"/>
    <n v="-1.0309307224181552E-2"/>
    <n v="3.9903763779018941E-2"/>
    <x v="90"/>
    <x v="107"/>
    <x v="108"/>
    <x v="109"/>
    <s v="Stable"/>
    <s v="Stable"/>
    <x v="0"/>
  </r>
  <r>
    <x v="0"/>
    <x v="112"/>
    <n v="20631473"/>
    <n v="4899974"/>
    <n v="1881590"/>
    <n v="1414767"/>
    <n v="1148508"/>
    <n v="5.5667765457173127E-2"/>
    <n v="-0.11397510352957152"/>
    <n v="-8.6538441103775954E-2"/>
    <n v="-3.0035885633198478E-2"/>
    <x v="22"/>
    <x v="108"/>
    <x v="109"/>
    <x v="110"/>
    <s v="Stable"/>
    <s v="Stable"/>
    <x v="0"/>
  </r>
  <r>
    <x v="1"/>
    <x v="113"/>
    <n v="21717340"/>
    <n v="5700801"/>
    <n v="2325927"/>
    <n v="1765843"/>
    <n v="1476951"/>
    <n v="6.8007914413091106E-2"/>
    <n v="0.10543108751981545"/>
    <n v="-9.9009729462398166E-3"/>
    <n v="0.11648537803467307"/>
    <x v="3"/>
    <x v="109"/>
    <x v="110"/>
    <x v="111"/>
    <s v="Stable"/>
    <s v="Stable"/>
    <x v="0"/>
  </r>
  <r>
    <x v="2"/>
    <x v="114"/>
    <n v="22803207"/>
    <n v="5700801"/>
    <n v="2189107"/>
    <n v="1518146"/>
    <n v="1282226"/>
    <n v="5.6230073252415767E-2"/>
    <n v="-0.38690483590402214"/>
    <n v="0"/>
    <n v="-0.38690483590402214"/>
    <x v="77"/>
    <x v="110"/>
    <x v="111"/>
    <x v="112"/>
    <s v="Low"/>
    <s v="Stable"/>
    <x v="1"/>
  </r>
  <r>
    <x v="3"/>
    <x v="115"/>
    <n v="22151687"/>
    <n v="5759438"/>
    <n v="2188586"/>
    <n v="1533761"/>
    <n v="1307991"/>
    <n v="5.9047015245385151E-2"/>
    <n v="-7.8703103693101739E-2"/>
    <n v="0"/>
    <n v="-7.8703103693101739E-2"/>
    <x v="17"/>
    <x v="111"/>
    <x v="112"/>
    <x v="113"/>
    <s v="Stable"/>
    <s v="Stable"/>
    <x v="0"/>
  </r>
  <r>
    <x v="4"/>
    <x v="116"/>
    <n v="47134238"/>
    <n v="9997171"/>
    <n v="3297067"/>
    <n v="2354106"/>
    <n v="1744392"/>
    <n v="3.7009020915963468E-2"/>
    <n v="9.246269927953743E-2"/>
    <n v="6.0606062651680448E-2"/>
    <n v="3.0036259982926472E-2"/>
    <x v="24"/>
    <x v="112"/>
    <x v="113"/>
    <x v="114"/>
    <s v="Stable"/>
    <s v="Stable"/>
    <x v="0"/>
  </r>
  <r>
    <x v="5"/>
    <x v="117"/>
    <n v="46236443"/>
    <n v="9224170"/>
    <n v="3261666"/>
    <n v="2151395"/>
    <n v="1644526"/>
    <n v="3.5567744690048933E-2"/>
    <n v="-0.14794268586809256"/>
    <n v="-9.6153955313466044E-3"/>
    <n v="-0.13967029406360465"/>
    <x v="91"/>
    <x v="113"/>
    <x v="114"/>
    <x v="115"/>
    <s v="Stable"/>
    <s v="Stable"/>
    <x v="0"/>
  </r>
  <r>
    <x v="6"/>
    <x v="118"/>
    <n v="20631473"/>
    <n v="5209447"/>
    <n v="2062941"/>
    <n v="1475828"/>
    <n v="1210178"/>
    <n v="5.8656887949784291E-2"/>
    <n v="-0.17094798772087394"/>
    <n v="-1.0416648180253452E-2"/>
    <n v="-0.16222114050726522"/>
    <x v="92"/>
    <x v="114"/>
    <x v="115"/>
    <x v="116"/>
    <s v="Stable"/>
    <s v="Stable"/>
    <x v="0"/>
  </r>
  <r>
    <x v="0"/>
    <x v="119"/>
    <n v="21065820"/>
    <n v="5319119"/>
    <n v="2148924"/>
    <n v="1490279"/>
    <n v="1246469"/>
    <n v="5.9170210321743945E-2"/>
    <n v="8.5294138133996444E-2"/>
    <n v="2.1052642293288626E-2"/>
    <n v="6.2916929318195036E-2"/>
    <x v="93"/>
    <x v="115"/>
    <x v="116"/>
    <x v="37"/>
    <s v="Stable"/>
    <s v="Stable"/>
    <x v="0"/>
  </r>
  <r>
    <x v="1"/>
    <x v="120"/>
    <n v="22803207"/>
    <n v="5529777"/>
    <n v="2278268"/>
    <n v="1696398"/>
    <n v="1460599"/>
    <n v="6.4052350180393486E-2"/>
    <n v="-1.1071457346926161E-2"/>
    <n v="5.0000004604615844E-2"/>
    <n v="-5.8163292711358228E-2"/>
    <x v="94"/>
    <x v="15"/>
    <x v="117"/>
    <x v="117"/>
    <s v="Stable"/>
    <s v="Stable"/>
    <x v="0"/>
  </r>
  <r>
    <x v="2"/>
    <x v="121"/>
    <n v="21282993"/>
    <n v="5533578"/>
    <n v="2169162"/>
    <n v="1615158"/>
    <n v="1284697"/>
    <n v="6.0362609713774752E-2"/>
    <n v="1.9271173724444424E-3"/>
    <n v="-6.6666637431010201E-2"/>
    <n v="7.3493350129709034E-2"/>
    <x v="95"/>
    <x v="116"/>
    <x v="118"/>
    <x v="118"/>
    <s v="Stable"/>
    <s v="Stable"/>
    <x v="0"/>
  </r>
  <r>
    <x v="3"/>
    <x v="122"/>
    <n v="20848646"/>
    <n v="5264283"/>
    <n v="2147827"/>
    <n v="1552235"/>
    <n v="1260104"/>
    <n v="6.0440567699216532E-2"/>
    <n v="-3.6611108180407914E-2"/>
    <n v="-5.8823516134325682E-2"/>
    <n v="2.3600726438755881E-2"/>
    <x v="96"/>
    <x v="117"/>
    <x v="119"/>
    <x v="119"/>
    <s v="Stable"/>
    <s v="Stable"/>
    <x v="0"/>
  </r>
  <r>
    <x v="4"/>
    <x v="123"/>
    <n v="43094160"/>
    <n v="9321266"/>
    <n v="3042461"/>
    <n v="1986118"/>
    <n v="1487205"/>
    <n v="3.4510592618582192E-2"/>
    <n v="-0.14743647070153953"/>
    <n v="-8.5714299050057785E-2"/>
    <n v="-6.750862993794049E-2"/>
    <x v="97"/>
    <x v="118"/>
    <x v="120"/>
    <x v="120"/>
    <s v="Stable"/>
    <s v="Stable"/>
    <x v="0"/>
  </r>
  <r>
    <x v="5"/>
    <x v="124"/>
    <n v="43991955"/>
    <n v="8868778"/>
    <n v="3136000"/>
    <n v="2068505"/>
    <n v="1532762"/>
    <n v="3.4841870519280171E-2"/>
    <n v="-6.796122408523797E-2"/>
    <n v="-4.8543658453296556E-2"/>
    <n v="-2.040821472079013E-2"/>
    <x v="98"/>
    <x v="119"/>
    <x v="121"/>
    <x v="121"/>
    <s v="Stable"/>
    <s v="Stable"/>
    <x v="0"/>
  </r>
  <r>
    <x v="6"/>
    <x v="125"/>
    <n v="21717340"/>
    <n v="5157868"/>
    <n v="1959989"/>
    <n v="1430792"/>
    <n v="1161517"/>
    <n v="5.3483391612416623E-2"/>
    <n v="-4.0209787320542922E-2"/>
    <n v="5.2631533028763E-2"/>
    <n v="-8.8199297954515754E-2"/>
    <x v="60"/>
    <x v="120"/>
    <x v="122"/>
    <x v="122"/>
    <s v="Stable"/>
    <s v="Stable"/>
    <x v="0"/>
  </r>
  <r>
    <x v="0"/>
    <x v="126"/>
    <n v="22151687"/>
    <n v="5814817"/>
    <n v="2372445"/>
    <n v="1679928"/>
    <n v="1308664"/>
    <n v="5.9077396678636714E-2"/>
    <n v="4.9896948901256177E-2"/>
    <n v="5.154634623984955E-2"/>
    <n v="-1.5685873449249321E-3"/>
    <x v="78"/>
    <x v="121"/>
    <x v="123"/>
    <x v="123"/>
    <s v="Stable"/>
    <s v="Stable"/>
    <x v="0"/>
  </r>
  <r>
    <x v="1"/>
    <x v="127"/>
    <n v="22803207"/>
    <n v="5757809"/>
    <n v="2187967"/>
    <n v="1565272"/>
    <n v="1334864"/>
    <n v="5.8538432773951488E-2"/>
    <n v="-8.6084544765537951E-2"/>
    <n v="0"/>
    <n v="-8.6084544765537951E-2"/>
    <x v="73"/>
    <x v="122"/>
    <x v="124"/>
    <x v="124"/>
    <s v="Stable"/>
    <s v="Stable"/>
    <x v="0"/>
  </r>
  <r>
    <x v="2"/>
    <x v="128"/>
    <n v="21065820"/>
    <n v="5108461"/>
    <n v="2063818"/>
    <n v="1506587"/>
    <n v="1210693"/>
    <n v="5.7471914219337297E-2"/>
    <n v="-5.7604244424950046E-2"/>
    <n v="-1.020406341364033E-2"/>
    <n v="-4.7888842250930708E-2"/>
    <x v="99"/>
    <x v="123"/>
    <x v="125"/>
    <x v="125"/>
    <s v="Stable"/>
    <s v="Stable"/>
    <x v="0"/>
  </r>
  <r>
    <x v="3"/>
    <x v="129"/>
    <n v="21065820"/>
    <n v="5213790"/>
    <n v="2168936"/>
    <n v="1583323"/>
    <n v="1337275"/>
    <n v="6.3480794955999814E-2"/>
    <n v="6.1241770520528371E-2"/>
    <n v="1.0416696145001181E-2"/>
    <n v="5.030110358845441E-2"/>
    <x v="100"/>
    <x v="124"/>
    <x v="126"/>
    <x v="126"/>
    <s v="Stable"/>
    <s v="Stable"/>
    <x v="0"/>
  </r>
  <r>
    <x v="4"/>
    <x v="130"/>
    <n v="45787545"/>
    <n v="10096153"/>
    <n v="3398365"/>
    <n v="2218452"/>
    <n v="1678481"/>
    <n v="3.6658025670518041E-2"/>
    <n v="0.12861441428720322"/>
    <n v="6.2500026105626771E-2"/>
    <n v="6.2225331093838321E-2"/>
    <x v="101"/>
    <x v="125"/>
    <x v="127"/>
    <x v="127"/>
    <s v="Stable"/>
    <s v="Stable"/>
    <x v="0"/>
  </r>
  <r>
    <x v="5"/>
    <x v="131"/>
    <n v="42645263"/>
    <n v="8955505"/>
    <n v="3166666"/>
    <n v="2088733"/>
    <n v="1564043"/>
    <n v="3.6675656098075889E-2"/>
    <n v="2.0408256467735919E-2"/>
    <n v="-3.061227899510266E-2"/>
    <n v="5.2631662751314368E-2"/>
    <x v="102"/>
    <x v="126"/>
    <x v="128"/>
    <x v="128"/>
    <s v="Stable"/>
    <s v="Stable"/>
    <x v="0"/>
  </r>
  <r>
    <x v="6"/>
    <x v="132"/>
    <n v="20848646"/>
    <n v="5420648"/>
    <n v="2059846"/>
    <n v="1428503"/>
    <n v="1229941"/>
    <n v="5.8993807079845854E-2"/>
    <n v="5.8909167924360961E-2"/>
    <n v="-3.9999976055997255E-2"/>
    <n v="0.10303040441717126"/>
    <x v="103"/>
    <x v="127"/>
    <x v="129"/>
    <x v="129"/>
    <s v="Stable"/>
    <s v="Stable"/>
    <x v="0"/>
  </r>
  <r>
    <x v="0"/>
    <x v="133"/>
    <n v="22803207"/>
    <n v="5700801"/>
    <n v="2280320"/>
    <n v="1731219"/>
    <n v="1433796"/>
    <n v="6.287694533492591E-2"/>
    <n v="9.5618126577945217E-2"/>
    <n v="2.9411758067162896E-2"/>
    <n v="6.4314761142194588E-2"/>
    <x v="77"/>
    <x v="128"/>
    <x v="130"/>
    <x v="130"/>
    <s v="Stable"/>
    <s v="Stable"/>
    <x v="0"/>
  </r>
  <r>
    <x v="1"/>
    <x v="134"/>
    <n v="21934513"/>
    <n v="5483628"/>
    <n v="2303123"/>
    <n v="1647654"/>
    <n v="1283523"/>
    <n v="5.8516138470911118E-2"/>
    <n v="-3.8461596087691285E-2"/>
    <n v="-3.8095258977849822E-2"/>
    <n v="-3.808489907213275E-4"/>
    <x v="104"/>
    <x v="129"/>
    <x v="131"/>
    <x v="131"/>
    <s v="Stable"/>
    <s v="Stable"/>
    <x v="0"/>
  </r>
  <r>
    <x v="2"/>
    <x v="135"/>
    <n v="21065820"/>
    <n v="5424448"/>
    <n v="2256570"/>
    <n v="1680242"/>
    <n v="1377798"/>
    <n v="6.5404432393327203E-2"/>
    <n v="0.13802425552968423"/>
    <n v="0"/>
    <n v="0.13802425552968423"/>
    <x v="76"/>
    <x v="130"/>
    <x v="132"/>
    <x v="132"/>
    <s v="Stable"/>
    <s v="Stable"/>
    <x v="0"/>
  </r>
  <r>
    <x v="3"/>
    <x v="136"/>
    <n v="20631473"/>
    <n v="5312604"/>
    <n v="2082540"/>
    <n v="1489849"/>
    <n v="1185026"/>
    <n v="5.7437779648598045E-2"/>
    <n v="-0.11385018040418016"/>
    <n v="-2.0618566978098496E-2"/>
    <n v="-9.5194386138206633E-2"/>
    <x v="105"/>
    <x v="131"/>
    <x v="133"/>
    <x v="133"/>
    <s v="Stable"/>
    <s v="Stable"/>
    <x v="0"/>
  </r>
  <r>
    <x v="4"/>
    <x v="137"/>
    <n v="44889750"/>
    <n v="9332579"/>
    <n v="3331730"/>
    <n v="2152298"/>
    <n v="1745944"/>
    <n v="3.8894045968177589E-2"/>
    <n v="4.0192888689237538E-2"/>
    <n v="-1.9607843565490168E-2"/>
    <n v="6.0996746463022111E-2"/>
    <x v="106"/>
    <x v="132"/>
    <x v="134"/>
    <x v="134"/>
    <s v="Stable"/>
    <s v="Stable"/>
    <x v="0"/>
  </r>
  <r>
    <x v="5"/>
    <x v="138"/>
    <n v="47134238"/>
    <n v="9403280"/>
    <n v="3069230"/>
    <n v="2066206"/>
    <n v="1547175"/>
    <n v="3.2824865016381509E-2"/>
    <n v="-1.0784869725448676E-2"/>
    <n v="0.10526316159725235"/>
    <n v="-0.10499583351411135"/>
    <x v="107"/>
    <x v="133"/>
    <x v="135"/>
    <x v="135"/>
    <s v="Stable"/>
    <s v="Stable"/>
    <x v="0"/>
  </r>
  <r>
    <x v="6"/>
    <x v="139"/>
    <n v="22368860"/>
    <n v="5480370"/>
    <n v="2148305"/>
    <n v="1536897"/>
    <n v="1310666"/>
    <n v="5.8593330192061643E-2"/>
    <n v="6.5633229561417927E-2"/>
    <n v="7.2916633191269842E-2"/>
    <n v="-6.7884564093682043E-3"/>
    <x v="53"/>
    <x v="134"/>
    <x v="136"/>
    <x v="136"/>
    <s v="Stable"/>
    <s v="Stable"/>
    <x v="0"/>
  </r>
  <r>
    <x v="0"/>
    <x v="140"/>
    <n v="22368860"/>
    <n v="5424448"/>
    <n v="2148081"/>
    <n v="1521056"/>
    <n v="1234793"/>
    <n v="5.5201427341402286E-2"/>
    <n v="-0.13879450075185029"/>
    <n v="-1.9047629488924911E-2"/>
    <n v="-0.12207205602369087"/>
    <x v="108"/>
    <x v="135"/>
    <x v="137"/>
    <x v="137"/>
    <s v="Stable"/>
    <s v="Stable"/>
    <x v="0"/>
  </r>
  <r>
    <x v="1"/>
    <x v="141"/>
    <n v="21934513"/>
    <n v="5648137"/>
    <n v="2372217"/>
    <n v="1818304"/>
    <n v="1476099"/>
    <n v="6.7295727058084218E-2"/>
    <n v="0.15003704647287197"/>
    <n v="0"/>
    <n v="0.15003704647287197"/>
    <x v="46"/>
    <x v="136"/>
    <x v="138"/>
    <x v="138"/>
    <s v="Stable"/>
    <s v="Stable"/>
    <x v="0"/>
  </r>
  <r>
    <x v="2"/>
    <x v="142"/>
    <n v="21065820"/>
    <n v="5319119"/>
    <n v="2234030"/>
    <n v="1614533"/>
    <n v="1310678"/>
    <n v="6.2218228390824568E-2"/>
    <n v="-4.8715414015697567E-2"/>
    <n v="0"/>
    <n v="-4.8715414015697567E-2"/>
    <x v="93"/>
    <x v="137"/>
    <x v="139"/>
    <x v="139"/>
    <s v="Stable"/>
    <s v="Stable"/>
    <x v="0"/>
  </r>
  <r>
    <x v="3"/>
    <x v="143"/>
    <n v="22368860"/>
    <n v="5312604"/>
    <n v="2082540"/>
    <n v="1505052"/>
    <n v="1295850"/>
    <n v="5.7930980836752521E-2"/>
    <n v="9.352031094676394E-2"/>
    <n v="8.4210472233876565E-2"/>
    <n v="8.5867035803239844E-3"/>
    <x v="38"/>
    <x v="131"/>
    <x v="140"/>
    <x v="140"/>
    <s v="Stable"/>
    <s v="Stable"/>
    <x v="0"/>
  </r>
  <r>
    <x v="4"/>
    <x v="144"/>
    <n v="47134238"/>
    <n v="9898190"/>
    <n v="3500000"/>
    <n v="2475200"/>
    <n v="1853429"/>
    <n v="3.9322349923212929E-2"/>
    <n v="6.1562684713828197E-2"/>
    <n v="4.9999989975439529E-2"/>
    <n v="1.1012069955020243E-2"/>
    <x v="109"/>
    <x v="138"/>
    <x v="141"/>
    <x v="141"/>
    <s v="Stable"/>
    <s v="Stable"/>
    <x v="0"/>
  </r>
  <r>
    <x v="5"/>
    <x v="145"/>
    <n v="47134238"/>
    <n v="9799208"/>
    <n v="3365048"/>
    <n v="2288232"/>
    <n v="1695580"/>
    <n v="3.5973425517136823E-2"/>
    <n v="9.5919983195178249E-2"/>
    <n v="0"/>
    <n v="9.5919983195178471E-2"/>
    <x v="110"/>
    <x v="139"/>
    <x v="142"/>
    <x v="142"/>
    <s v="Stable"/>
    <s v="Stable"/>
    <x v="0"/>
  </r>
  <r>
    <x v="6"/>
    <x v="146"/>
    <n v="21065820"/>
    <n v="5055796"/>
    <n v="1941425"/>
    <n v="1445585"/>
    <n v="1126111"/>
    <n v="5.3456784497351632E-2"/>
    <n v="-0.14081009196851069"/>
    <n v="-5.8252370326638991E-2"/>
    <n v="-8.7664341280365043E-2"/>
    <x v="52"/>
    <x v="140"/>
    <x v="143"/>
    <x v="143"/>
    <s v="Stable"/>
    <s v="Stable"/>
    <x v="0"/>
  </r>
  <r>
    <x v="0"/>
    <x v="147"/>
    <n v="22586034"/>
    <n v="5477113"/>
    <n v="2125119"/>
    <n v="1582364"/>
    <n v="1232661"/>
    <n v="5.457624831344892E-2"/>
    <n v="-1.7266051880761024E-3"/>
    <n v="9.7087656419474477E-3"/>
    <n v="-1.1325414179724769E-2"/>
    <x v="111"/>
    <x v="141"/>
    <x v="144"/>
    <x v="144"/>
    <s v="Stable"/>
    <s v="Stable"/>
    <x v="0"/>
  </r>
  <r>
    <x v="1"/>
    <x v="148"/>
    <n v="20631473"/>
    <n v="5261025"/>
    <n v="2146498"/>
    <n v="1535605"/>
    <n v="1271788"/>
    <n v="6.1643102264196066E-2"/>
    <n v="-0.13841280293530445"/>
    <n v="-5.9405883267696247E-2"/>
    <n v="-8.3996786140808966E-2"/>
    <x v="112"/>
    <x v="142"/>
    <x v="145"/>
    <x v="145"/>
    <s v="Stable"/>
    <s v="Stable"/>
    <x v="0"/>
  </r>
  <r>
    <x v="2"/>
    <x v="149"/>
    <n v="21500167"/>
    <n v="5428792"/>
    <n v="2128086"/>
    <n v="1569038"/>
    <n v="1260879"/>
    <n v="5.8645079361476588E-2"/>
    <n v="-3.7994839312172735E-2"/>
    <n v="2.0618566978098496E-2"/>
    <n v="-5.7429295590083362E-2"/>
    <x v="21"/>
    <x v="143"/>
    <x v="146"/>
    <x v="146"/>
    <s v="Stable"/>
    <s v="Stable"/>
    <x v="0"/>
  </r>
  <r>
    <x v="3"/>
    <x v="150"/>
    <n v="22368860"/>
    <n v="5368526"/>
    <n v="2211832"/>
    <n v="1598491"/>
    <n v="1297655"/>
    <n v="5.8011673370927261E-2"/>
    <n v="1.3929081297989754E-3"/>
    <n v="0"/>
    <n v="1.3929081297989754E-3"/>
    <x v="66"/>
    <x v="107"/>
    <x v="147"/>
    <x v="147"/>
    <s v="Stable"/>
    <s v="Stable"/>
    <x v="0"/>
  </r>
  <r>
    <x v="4"/>
    <x v="151"/>
    <n v="46685340"/>
    <n v="10196078"/>
    <n v="3570666"/>
    <n v="2355211"/>
    <n v="1781953"/>
    <n v="3.8169433916514263E-2"/>
    <n v="-3.8564196416479901E-2"/>
    <n v="-9.5237992188946796E-3"/>
    <n v="-2.9319611085045327E-2"/>
    <x v="113"/>
    <x v="144"/>
    <x v="148"/>
    <x v="148"/>
    <s v="Stable"/>
    <s v="Stable"/>
    <x v="0"/>
  </r>
  <r>
    <x v="5"/>
    <x v="152"/>
    <n v="43543058"/>
    <n v="9144042"/>
    <n v="3046794"/>
    <n v="2175411"/>
    <n v="1713789"/>
    <n v="3.935848970460458E-2"/>
    <n v="1.0739098125715163E-2"/>
    <n v="-7.6190478615162038E-2"/>
    <n v="9.4099022787118125E-2"/>
    <x v="114"/>
    <x v="145"/>
    <x v="149"/>
    <x v="149"/>
    <s v="Stable"/>
    <s v="Stable"/>
    <x v="0"/>
  </r>
  <r>
    <x v="6"/>
    <x v="153"/>
    <n v="21500167"/>
    <n v="5375041"/>
    <n v="2150016"/>
    <n v="1506731"/>
    <n v="1186099"/>
    <n v="5.5166966842629638E-2"/>
    <n v="5.3270059523439439E-2"/>
    <n v="2.0618566978098496E-2"/>
    <n v="3.1991867100849225E-2"/>
    <x v="83"/>
    <x v="146"/>
    <x v="150"/>
    <x v="150"/>
    <s v="Stable"/>
    <s v="Stable"/>
    <x v="0"/>
  </r>
  <r>
    <x v="0"/>
    <x v="154"/>
    <n v="22368860"/>
    <n v="5759981"/>
    <n v="2280952"/>
    <n v="1715048"/>
    <n v="1392276"/>
    <n v="6.2241705656881932E-2"/>
    <n v="0.12948815611104747"/>
    <n v="-9.6154118616319506E-3"/>
    <n v="0.14045409093362049"/>
    <x v="115"/>
    <x v="147"/>
    <x v="151"/>
    <x v="151"/>
    <s v="Stable"/>
    <s v="Stable"/>
    <x v="0"/>
  </r>
  <r>
    <x v="1"/>
    <x v="155"/>
    <n v="22368860"/>
    <n v="5536293"/>
    <n v="2170226"/>
    <n v="1536737"/>
    <n v="1247523"/>
    <n v="5.5770522056108357E-2"/>
    <n v="-1.9079437767929863E-2"/>
    <n v="8.4210472233876565E-2"/>
    <n v="-9.5267434512274041E-2"/>
    <x v="28"/>
    <x v="93"/>
    <x v="152"/>
    <x v="152"/>
    <s v="Stable"/>
    <s v="Stable"/>
    <x v="0"/>
  </r>
  <r>
    <x v="2"/>
    <x v="156"/>
    <n v="22368860"/>
    <n v="5815903"/>
    <n v="2326361"/>
    <n v="1766173"/>
    <n v="1477227"/>
    <n v="6.6039440543684394E-2"/>
    <n v="0.17158506089799253"/>
    <n v="4.0403967113556316E-2"/>
    <n v="0.12608664294970828"/>
    <x v="55"/>
    <x v="148"/>
    <x v="153"/>
    <x v="153"/>
    <s v="Stable"/>
    <s v="Stable"/>
    <x v="0"/>
  </r>
  <r>
    <x v="3"/>
    <x v="157"/>
    <n v="21065820"/>
    <n v="5477113"/>
    <n v="2278479"/>
    <n v="1596758"/>
    <n v="1348621"/>
    <n v="6.4019392551536089E-2"/>
    <n v="3.9275462276182838E-2"/>
    <n v="-5.8252370326638991E-2"/>
    <n v="0.10356052207278021"/>
    <x v="86"/>
    <x v="149"/>
    <x v="154"/>
    <x v="154"/>
    <s v="Stable"/>
    <s v="Stable"/>
    <x v="0"/>
  </r>
  <r>
    <x v="4"/>
    <x v="158"/>
    <n v="42645263"/>
    <n v="8597285"/>
    <n v="2776923"/>
    <n v="1926073"/>
    <n v="1427220"/>
    <n v="3.3467257547456095E-2"/>
    <n v="-0.19906978466884373"/>
    <n v="-8.6538474102115903E-2"/>
    <n v="-0.12319219560193007"/>
    <x v="75"/>
    <x v="150"/>
    <x v="155"/>
    <x v="155"/>
    <s v="Stable"/>
    <s v="Stable"/>
    <x v="0"/>
  </r>
  <r>
    <x v="5"/>
    <x v="159"/>
    <n v="44889750"/>
    <n v="9803921"/>
    <n v="3333333"/>
    <n v="2153333"/>
    <n v="1646008"/>
    <n v="3.6667791645086018E-2"/>
    <n v="-3.9550376388225117E-2"/>
    <n v="3.0927847599856007E-2"/>
    <n v="-6.8363854398706181E-2"/>
    <x v="116"/>
    <x v="59"/>
    <x v="156"/>
    <x v="156"/>
    <s v="Stable"/>
    <s v="Stable"/>
    <x v="0"/>
  </r>
  <r>
    <x v="6"/>
    <x v="160"/>
    <n v="21934513"/>
    <n v="5319119"/>
    <n v="2212753"/>
    <n v="1647616"/>
    <n v="1310514"/>
    <n v="5.9746664993200443E-2"/>
    <n v="0.10489427948257268"/>
    <n v="2.0201937045509322E-2"/>
    <n v="8.3015224738292037E-2"/>
    <x v="87"/>
    <x v="151"/>
    <x v="157"/>
    <x v="157"/>
    <s v="Stable"/>
    <s v="Stable"/>
    <x v="0"/>
  </r>
  <r>
    <x v="0"/>
    <x v="161"/>
    <n v="22368860"/>
    <n v="5759981"/>
    <n v="2350072"/>
    <n v="1681241"/>
    <n v="1309687"/>
    <n v="5.8549563992085427E-2"/>
    <n v="-5.9319416552465198E-2"/>
    <n v="0"/>
    <n v="-5.9319416552465198E-2"/>
    <x v="115"/>
    <x v="152"/>
    <x v="158"/>
    <x v="158"/>
    <s v="Stable"/>
    <s v="Stable"/>
    <x v="0"/>
  </r>
  <r>
    <x v="1"/>
    <x v="162"/>
    <n v="21934513"/>
    <n v="5757809"/>
    <n v="2418280"/>
    <n v="1853611"/>
    <n v="1443963"/>
    <n v="6.5830638683430087E-2"/>
    <n v="0.1574640307232813"/>
    <n v="-1.9417486578885645E-2"/>
    <n v="0.1803841215113724"/>
    <x v="67"/>
    <x v="74"/>
    <x v="159"/>
    <x v="159"/>
    <s v="Stable"/>
    <s v="Stable"/>
    <x v="0"/>
  </r>
  <r>
    <x v="2"/>
    <x v="163"/>
    <n v="21717340"/>
    <n v="5483628"/>
    <n v="2105713"/>
    <n v="1583285"/>
    <n v="1350226"/>
    <n v="6.2172715443051495E-2"/>
    <n v="-8.5972568873978084E-2"/>
    <n v="-2.9126207515823954E-2"/>
    <n v="-5.8551754357687225E-2"/>
    <x v="40"/>
    <x v="153"/>
    <x v="160"/>
    <x v="160"/>
    <s v="Stable"/>
    <s v="Stable"/>
    <x v="0"/>
  </r>
  <r>
    <x v="3"/>
    <x v="164"/>
    <n v="22368860"/>
    <n v="5815903"/>
    <n v="2279834"/>
    <n v="1647636"/>
    <n v="1283508"/>
    <n v="5.7379231664018641E-2"/>
    <n v="-4.8281170173087862E-2"/>
    <n v="6.1855605993766494E-2"/>
    <n v="-0.1037210854847157"/>
    <x v="55"/>
    <x v="154"/>
    <x v="161"/>
    <x v="161"/>
    <s v="Stable"/>
    <s v="Stable"/>
    <x v="0"/>
  </r>
  <r>
    <x v="4"/>
    <x v="165"/>
    <n v="44440853"/>
    <n v="8865950"/>
    <n v="3135000"/>
    <n v="2110482"/>
    <n v="1613252"/>
    <n v="3.6301103401413112E-2"/>
    <n v="0.13034570703885873"/>
    <n v="4.2105264638900852E-2"/>
    <n v="8.4675173934962045E-2"/>
    <x v="117"/>
    <x v="155"/>
    <x v="162"/>
    <x v="162"/>
    <s v="Stable"/>
    <s v="Stable"/>
    <x v="0"/>
  </r>
  <r>
    <x v="5"/>
    <x v="166"/>
    <n v="45787545"/>
    <n v="9230769"/>
    <n v="3201230"/>
    <n v="2133300"/>
    <n v="1697253"/>
    <n v="3.7068006157569708E-2"/>
    <n v="3.113289850353107E-2"/>
    <n v="2.000000044553607E-2"/>
    <n v="1.0914606376010827E-2"/>
    <x v="118"/>
    <x v="156"/>
    <x v="163"/>
    <x v="163"/>
    <s v="Stable"/>
    <s v="Stable"/>
    <x v="0"/>
  </r>
  <r>
    <x v="6"/>
    <x v="167"/>
    <n v="22586034"/>
    <n v="5928833"/>
    <n v="2252956"/>
    <n v="1611765"/>
    <n v="1361297"/>
    <n v="6.0271626262494778E-2"/>
    <n v="3.8750444482088753E-2"/>
    <n v="2.9703010019234144E-2"/>
    <n v="8.786453090797286E-3"/>
    <x v="79"/>
    <x v="157"/>
    <x v="164"/>
    <x v="164"/>
    <s v="Stable"/>
    <s v="Stable"/>
    <x v="0"/>
  </r>
  <r>
    <x v="0"/>
    <x v="168"/>
    <n v="21065820"/>
    <n v="5529777"/>
    <n v="2101315"/>
    <n v="1579979"/>
    <n v="1256715"/>
    <n v="5.965659062880059E-2"/>
    <n v="-4.0446305109541392E-2"/>
    <n v="-5.8252370326638991E-2"/>
    <n v="1.8907512904191792E-2"/>
    <x v="15"/>
    <x v="158"/>
    <x v="165"/>
    <x v="165"/>
    <s v="Stable"/>
    <s v="Stable"/>
    <x v="0"/>
  </r>
  <r>
    <x v="1"/>
    <x v="169"/>
    <n v="22151687"/>
    <n v="5261025"/>
    <n v="2146498"/>
    <n v="1519935"/>
    <n v="1296201"/>
    <n v="5.8514775872374865E-2"/>
    <n v="-0.10233087689920028"/>
    <n v="9.9010185364971637E-3"/>
    <n v="-0.11113157881144275"/>
    <x v="119"/>
    <x v="142"/>
    <x v="166"/>
    <x v="166"/>
    <s v="Stable"/>
    <s v="Stable"/>
    <x v="0"/>
  </r>
  <r>
    <x v="2"/>
    <x v="170"/>
    <n v="10207150"/>
    <n v="2526269"/>
    <n v="1040823"/>
    <n v="729408"/>
    <n v="616058"/>
    <n v="6.035553509059826E-2"/>
    <n v="-0.54373712252615491"/>
    <n v="-0.52999999355353777"/>
    <n v="-2.9227939289827587E-2"/>
    <x v="120"/>
    <x v="159"/>
    <x v="167"/>
    <x v="167"/>
    <s v="Low"/>
    <s v="Low"/>
    <x v="0"/>
  </r>
  <r>
    <x v="3"/>
    <x v="171"/>
    <n v="21065820"/>
    <n v="5108461"/>
    <n v="2104686"/>
    <n v="1613241"/>
    <n v="1336086"/>
    <n v="6.342435281417956E-2"/>
    <n v="4.0964294729756157E-2"/>
    <n v="-5.8252370326638991E-2"/>
    <n v="0.10535381835640178"/>
    <x v="99"/>
    <x v="160"/>
    <x v="168"/>
    <x v="168"/>
    <s v="Stable"/>
    <s v="Stable"/>
    <x v="0"/>
  </r>
  <r>
    <x v="4"/>
    <x v="172"/>
    <n v="44889750"/>
    <n v="9332579"/>
    <n v="3014423"/>
    <n v="2131800"/>
    <n v="1579663"/>
    <n v="3.51898373236652E-2"/>
    <n v="-2.0820677736646198E-2"/>
    <n v="1.0101021692856316E-2"/>
    <n v="-3.0612460052788726E-2"/>
    <x v="106"/>
    <x v="161"/>
    <x v="169"/>
    <x v="169"/>
    <s v="Stable"/>
    <s v="Stable"/>
    <x v="0"/>
  </r>
  <r>
    <x v="5"/>
    <x v="173"/>
    <n v="43543058"/>
    <n v="8869720"/>
    <n v="3136333"/>
    <n v="2068725"/>
    <n v="1662014"/>
    <n v="3.8169436790590136E-2"/>
    <n v="-2.0762373081679608E-2"/>
    <n v="-4.9019619833725936E-2"/>
    <n v="2.9713781430229513E-2"/>
    <x v="121"/>
    <x v="162"/>
    <x v="170"/>
    <x v="170"/>
    <s v="Stable"/>
    <s v="Stable"/>
    <x v="0"/>
  </r>
  <r>
    <x v="6"/>
    <x v="174"/>
    <n v="21282993"/>
    <n v="5054710"/>
    <n v="2042103"/>
    <n v="1460920"/>
    <n v="1233893"/>
    <n v="5.7975539436582062E-2"/>
    <n v="-9.3590157034063814E-2"/>
    <n v="-5.7692294069183969E-2"/>
    <n v="-3.8095650777910106E-2"/>
    <x v="14"/>
    <x v="14"/>
    <x v="171"/>
    <x v="171"/>
    <s v="Stable"/>
    <s v="Stable"/>
    <x v="0"/>
  </r>
  <r>
    <x v="0"/>
    <x v="175"/>
    <n v="22586034"/>
    <n v="5646508"/>
    <n v="2236017"/>
    <n v="1632292"/>
    <n v="1271556"/>
    <n v="5.6298330198210095E-2"/>
    <n v="1.1809360117449152E-2"/>
    <n v="7.2164913217948046E-2"/>
    <n v="-5.6293200720880954E-2"/>
    <x v="122"/>
    <x v="163"/>
    <x v="172"/>
    <x v="172"/>
    <s v="Stable"/>
    <s v="Stable"/>
    <x v="0"/>
  </r>
  <r>
    <x v="1"/>
    <x v="176"/>
    <n v="22368860"/>
    <n v="5759981"/>
    <n v="2234872"/>
    <n v="1615142"/>
    <n v="1324416"/>
    <n v="5.9208024011952333E-2"/>
    <n v="2.1767457361936859E-2"/>
    <n v="9.8039043079567456E-3"/>
    <n v="1.1847403142917212E-2"/>
    <x v="115"/>
    <x v="164"/>
    <x v="173"/>
    <x v="173"/>
    <s v="Stable"/>
    <s v="Stable"/>
    <x v="0"/>
  </r>
  <r>
    <x v="2"/>
    <x v="177"/>
    <n v="22368860"/>
    <n v="5759981"/>
    <n v="2234872"/>
    <n v="1680400"/>
    <n v="1322811"/>
    <n v="5.9136272478794182E-2"/>
    <n v="1.1472182813955829"/>
    <n v="1.1914893179280521"/>
    <n v="-2.0201338783159994E-2"/>
    <x v="115"/>
    <x v="164"/>
    <x v="174"/>
    <x v="174"/>
    <s v="High"/>
    <s v="High"/>
    <x v="0"/>
  </r>
  <r>
    <x v="3"/>
    <x v="178"/>
    <n v="21282993"/>
    <n v="5373955"/>
    <n v="2063599"/>
    <n v="1461234"/>
    <n v="1234158"/>
    <n v="5.7987990692850391E-2"/>
    <n v="-7.6288502386822388E-2"/>
    <n v="1.0309259753916944E-2"/>
    <n v="-8.5714112641505413E-2"/>
    <x v="123"/>
    <x v="165"/>
    <x v="175"/>
    <x v="175"/>
    <s v="Stable"/>
    <s v="Stable"/>
    <x v="0"/>
  </r>
  <r>
    <x v="4"/>
    <x v="179"/>
    <n v="46685340"/>
    <n v="9999999"/>
    <n v="3502000"/>
    <n v="2286105"/>
    <n v="1729667"/>
    <n v="3.7049467777250843E-2"/>
    <n v="9.4959494525097998E-2"/>
    <n v="4.0000000891072141E-2"/>
    <n v="5.2845667812594366E-2"/>
    <x v="80"/>
    <x v="166"/>
    <x v="176"/>
    <x v="176"/>
    <s v="Stable"/>
    <s v="Stable"/>
    <x v="0"/>
  </r>
  <r>
    <x v="5"/>
    <x v="180"/>
    <n v="43991955"/>
    <n v="8776395"/>
    <n v="3133173"/>
    <n v="2066640"/>
    <n v="1692578"/>
    <n v="3.8474716570336555E-2"/>
    <n v="1.8389736789220734E-2"/>
    <n v="1.0309313154317934E-2"/>
    <n v="7.9980163558943662E-3"/>
    <x v="124"/>
    <x v="167"/>
    <x v="177"/>
    <x v="177"/>
    <s v="Stable"/>
    <s v="Stable"/>
    <x v="0"/>
  </r>
  <r>
    <x v="6"/>
    <x v="181"/>
    <n v="21500167"/>
    <n v="5213790"/>
    <n v="2189792"/>
    <n v="1582562"/>
    <n v="1297701"/>
    <n v="6.0357717221452278E-2"/>
    <n v="5.171274980893803E-2"/>
    <n v="1.0204110399515187E-2"/>
    <n v="4.1089359547503923E-2"/>
    <x v="41"/>
    <x v="168"/>
    <x v="178"/>
    <x v="178"/>
    <s v="Stable"/>
    <s v="Stable"/>
    <x v="0"/>
  </r>
  <r>
    <x v="0"/>
    <x v="182"/>
    <n v="21934513"/>
    <n v="5264283"/>
    <n v="2105713"/>
    <n v="1583285"/>
    <n v="1311277"/>
    <n v="5.9781450356340256E-2"/>
    <n v="3.1238105124744786E-2"/>
    <n v="-2.8846191309743974E-2"/>
    <n v="6.1868978100542371E-2"/>
    <x v="125"/>
    <x v="169"/>
    <x v="160"/>
    <x v="179"/>
    <s v="Stable"/>
    <s v="Stable"/>
    <x v="0"/>
  </r>
  <r>
    <x v="1"/>
    <x v="183"/>
    <n v="22151687"/>
    <n v="5814817"/>
    <n v="2302667"/>
    <n v="1731375"/>
    <n v="1462320"/>
    <n v="6.6013933837183597E-2"/>
    <n v="0.10412438387938527"/>
    <n v="-9.7087209369383087E-3"/>
    <n v="0.11494911270569252"/>
    <x v="78"/>
    <x v="170"/>
    <x v="179"/>
    <x v="180"/>
    <s v="Stable"/>
    <s v="Stable"/>
    <x v="0"/>
  </r>
  <r>
    <x v="2"/>
    <x v="184"/>
    <n v="22368860"/>
    <n v="5759981"/>
    <n v="2373112"/>
    <n v="1645753"/>
    <n v="1349517"/>
    <n v="6.0330164344539687E-2"/>
    <n v="2.0188825160964097E-2"/>
    <n v="0"/>
    <n v="2.0188825160964097E-2"/>
    <x v="115"/>
    <x v="171"/>
    <x v="180"/>
    <x v="181"/>
    <s v="Stable"/>
    <s v="Stable"/>
    <x v="0"/>
  </r>
  <r>
    <x v="3"/>
    <x v="185"/>
    <n v="20631473"/>
    <n v="4899974"/>
    <n v="2038389"/>
    <n v="1562425"/>
    <n v="1255565"/>
    <n v="6.0856779348716403E-2"/>
    <n v="1.7345429029346215E-2"/>
    <n v="-3.0612237226795957E-2"/>
    <n v="4.9472116926095211E-2"/>
    <x v="22"/>
    <x v="172"/>
    <x v="181"/>
    <x v="182"/>
    <s v="Stable"/>
    <s v="Stable"/>
    <x v="0"/>
  </r>
  <r>
    <x v="4"/>
    <x v="186"/>
    <n v="44889750"/>
    <n v="9332579"/>
    <n v="3204807"/>
    <n v="2179269"/>
    <n v="1750824"/>
    <n v="3.9002756754047414E-2"/>
    <n v="1.2231834220112869E-2"/>
    <n v="-3.8461539285384649E-2"/>
    <n v="5.2721107588917349E-2"/>
    <x v="106"/>
    <x v="173"/>
    <x v="182"/>
    <x v="183"/>
    <s v="Stable"/>
    <s v="Stable"/>
    <x v="0"/>
  </r>
  <r>
    <x v="5"/>
    <x v="187"/>
    <n v="43543058"/>
    <n v="9144042"/>
    <n v="3140064"/>
    <n v="2135243"/>
    <n v="1632180"/>
    <n v="3.748427590914722E-2"/>
    <n v="-3.5684027560325182E-2"/>
    <n v="-1.0204115729796515E-2"/>
    <n v="-2.5742636969883437E-2"/>
    <x v="114"/>
    <x v="174"/>
    <x v="183"/>
    <x v="184"/>
    <s v="Stable"/>
    <s v="Stable"/>
    <x v="0"/>
  </r>
  <r>
    <x v="6"/>
    <x v="188"/>
    <n v="21282993"/>
    <n v="5267540"/>
    <n v="2022735"/>
    <n v="1535660"/>
    <n v="1284426"/>
    <n v="6.0349876542270156E-2"/>
    <n v="-1.0229629167273546E-2"/>
    <n v="-1.0101038289657804E-2"/>
    <n v="-1.2990350767172476E-4"/>
    <x v="26"/>
    <x v="175"/>
    <x v="184"/>
    <x v="185"/>
    <s v="Stable"/>
    <s v="Stable"/>
    <x v="0"/>
  </r>
  <r>
    <x v="0"/>
    <x v="189"/>
    <n v="22803207"/>
    <n v="5643793"/>
    <n v="2234942"/>
    <n v="1647823"/>
    <n v="1351214"/>
    <n v="5.9255437184778437E-2"/>
    <n v="3.0456570198363897E-2"/>
    <n v="3.9603982965473961E-2"/>
    <n v="-8.7989362657882042E-3"/>
    <x v="126"/>
    <x v="176"/>
    <x v="185"/>
    <x v="186"/>
    <s v="Stable"/>
    <s v="Stable"/>
    <x v="0"/>
  </r>
  <r>
    <x v="1"/>
    <x v="190"/>
    <n v="22803207"/>
    <n v="5814817"/>
    <n v="2395704"/>
    <n v="1818819"/>
    <n v="1506346"/>
    <n v="6.6058515365843062E-2"/>
    <n v="3.0106953334427589E-2"/>
    <n v="2.9411758067162896E-2"/>
    <n v="6.7533513105622056E-4"/>
    <x v="39"/>
    <x v="177"/>
    <x v="186"/>
    <x v="187"/>
    <s v="Stable"/>
    <s v="Stable"/>
    <x v="0"/>
  </r>
  <r>
    <x v="2"/>
    <x v="191"/>
    <n v="21500167"/>
    <n v="5321291"/>
    <n v="2149801"/>
    <n v="1600742"/>
    <n v="1338860"/>
    <n v="6.2272074444817103E-2"/>
    <n v="-7.8968994091960232E-3"/>
    <n v="-3.8834883747753235E-2"/>
    <n v="3.2188045919904207E-2"/>
    <x v="127"/>
    <x v="178"/>
    <x v="67"/>
    <x v="188"/>
    <s v="Stable"/>
    <s v="Stable"/>
    <x v="0"/>
  </r>
  <r>
    <x v="3"/>
    <x v="192"/>
    <n v="20848646"/>
    <n v="5160040"/>
    <n v="2125936"/>
    <n v="1598491"/>
    <n v="1376301"/>
    <n v="6.6013927235370584E-2"/>
    <n v="9.6160692596560127E-2"/>
    <n v="1.0526296911824717E-2"/>
    <n v="8.4742372860435511E-2"/>
    <x v="128"/>
    <x v="179"/>
    <x v="187"/>
    <x v="189"/>
    <s v="Stable"/>
    <s v="Stable"/>
    <x v="0"/>
  </r>
  <r>
    <x v="4"/>
    <x v="193"/>
    <n v="44889750"/>
    <n v="9898190"/>
    <n v="3466346"/>
    <n v="2404257"/>
    <n v="1912827"/>
    <n v="4.2611665246520644E-2"/>
    <n v="9.2529574645995316E-2"/>
    <n v="0"/>
    <n v="9.2529574645995316E-2"/>
    <x v="74"/>
    <x v="180"/>
    <x v="188"/>
    <x v="190"/>
    <s v="Stable"/>
    <s v="Stable"/>
    <x v="0"/>
  </r>
  <r>
    <x v="5"/>
    <x v="194"/>
    <n v="43094160"/>
    <n v="9230769"/>
    <n v="3232615"/>
    <n v="2264123"/>
    <n v="1801336"/>
    <n v="4.1800002598960044E-2"/>
    <n v="0.10363807913342882"/>
    <n v="-1.0309290188543541E-2"/>
    <n v="0.11513432192936301"/>
    <x v="129"/>
    <x v="181"/>
    <x v="189"/>
    <x v="191"/>
    <s v="Stable"/>
    <s v="Stable"/>
    <x v="0"/>
  </r>
  <r>
    <x v="6"/>
    <x v="195"/>
    <n v="21500167"/>
    <n v="5590043"/>
    <n v="2236017"/>
    <n v="1599646"/>
    <n v="1298593"/>
    <n v="6.0399205271289287E-2"/>
    <n v="1.1029829667104307E-2"/>
    <n v="1.0204110399515187E-2"/>
    <n v="8.1737912064450136E-4"/>
    <x v="130"/>
    <x v="182"/>
    <x v="190"/>
    <x v="192"/>
    <s v="Stable"/>
    <s v="Stable"/>
    <x v="0"/>
  </r>
  <r>
    <x v="0"/>
    <x v="196"/>
    <n v="20631473"/>
    <n v="2063147"/>
    <n v="817006"/>
    <n v="596414"/>
    <n v="498841"/>
    <n v="2.4178642019404045E-2"/>
    <n v="-0.63082013655867986"/>
    <n v="-9.5238059737655312E-2"/>
    <n v="-0.59195909830169868"/>
    <x v="131"/>
    <x v="183"/>
    <x v="191"/>
    <x v="193"/>
    <s v="Low"/>
    <s v="Stable"/>
    <x v="1"/>
  </r>
  <r>
    <x v="1"/>
    <x v="197"/>
    <n v="21500167"/>
    <n v="5267540"/>
    <n v="2064876"/>
    <n v="1552580"/>
    <n v="1285847"/>
    <n v="5.9806372666779753E-2"/>
    <n v="-0.14638004814298977"/>
    <n v="-5.714280075980549E-2"/>
    <n v="-9.4645522449875008E-2"/>
    <x v="72"/>
    <x v="83"/>
    <x v="83"/>
    <x v="194"/>
    <s v="Stable"/>
    <s v="Stable"/>
    <x v="0"/>
  </r>
  <r>
    <x v="2"/>
    <x v="198"/>
    <n v="22151687"/>
    <n v="5759438"/>
    <n v="2211624"/>
    <n v="1695210"/>
    <n v="1445675"/>
    <n v="6.5262523797848901E-2"/>
    <n v="7.9780559580538757E-2"/>
    <n v="3.0302975335167126E-2"/>
    <n v="4.8022317863873454E-2"/>
    <x v="17"/>
    <x v="184"/>
    <x v="192"/>
    <x v="195"/>
    <s v="Stable"/>
    <s v="Stable"/>
    <x v="0"/>
  </r>
  <r>
    <x v="3"/>
    <x v="199"/>
    <n v="22586034"/>
    <n v="5872368"/>
    <n v="2442905"/>
    <n v="1783320"/>
    <n v="1491569"/>
    <n v="6.6039438353807489E-2"/>
    <n v="8.3752028081066632E-2"/>
    <n v="8.3333329336271023E-2"/>
    <n v="3.8645054922947786E-4"/>
    <x v="8"/>
    <x v="185"/>
    <x v="193"/>
    <x v="196"/>
    <s v="Stable"/>
    <s v="Stable"/>
    <x v="0"/>
  </r>
  <r>
    <x v="4"/>
    <x v="200"/>
    <n v="44440853"/>
    <n v="9332579"/>
    <n v="3331730"/>
    <n v="2152298"/>
    <n v="1729156"/>
    <n v="3.8909154151474099E-2"/>
    <n v="-9.6020706524949762E-2"/>
    <n v="-1.0000011361168459E-2"/>
    <n v="-8.6889612823776385E-2"/>
    <x v="132"/>
    <x v="132"/>
    <x v="134"/>
    <x v="197"/>
    <s v="Stable"/>
    <s v="Stable"/>
    <x v="0"/>
  </r>
  <r>
    <x v="5"/>
    <x v="201"/>
    <n v="42645263"/>
    <n v="9134615"/>
    <n v="2950480"/>
    <n v="1926073"/>
    <n v="1547407"/>
    <n v="3.6285554154045198E-2"/>
    <n v="-0.14096703779861175"/>
    <n v="-1.0416655547603404E-2"/>
    <n v="-0.13192459574277737"/>
    <x v="133"/>
    <x v="186"/>
    <x v="194"/>
    <x v="198"/>
    <s v="Stable"/>
    <s v="Stable"/>
    <x v="0"/>
  </r>
  <r>
    <x v="6"/>
    <x v="202"/>
    <n v="21500167"/>
    <n v="5321291"/>
    <n v="2128516"/>
    <n v="1553817"/>
    <n v="1286871"/>
    <n v="5.9854000203812367E-2"/>
    <n v="-9.0266927359072824E-3"/>
    <n v="0"/>
    <n v="-9.0266927359072824E-3"/>
    <x v="127"/>
    <x v="187"/>
    <x v="195"/>
    <x v="199"/>
    <s v="Stable"/>
    <s v="Stable"/>
    <x v="0"/>
  </r>
  <r>
    <x v="0"/>
    <x v="203"/>
    <n v="21282993"/>
    <n v="5054710"/>
    <n v="2001665"/>
    <n v="1505052"/>
    <n v="1172435"/>
    <n v="5.5087881671529941E-2"/>
    <n v="1.3503180372102532"/>
    <n v="3.1578939205113343E-2"/>
    <n v="1.2783695472773182"/>
    <x v="14"/>
    <x v="33"/>
    <x v="196"/>
    <x v="200"/>
    <s v="High"/>
    <s v="Stable"/>
    <x v="2"/>
  </r>
  <r>
    <x v="1"/>
    <x v="204"/>
    <n v="21934513"/>
    <n v="5593301"/>
    <n v="2192574"/>
    <n v="1536555"/>
    <n v="1297775"/>
    <n v="5.9165890758550235E-2"/>
    <n v="9.2763758052085699E-3"/>
    <n v="2.0201937045509322E-2"/>
    <n v="-1.0709258556743761E-2"/>
    <x v="134"/>
    <x v="188"/>
    <x v="197"/>
    <x v="201"/>
    <s v="Stable"/>
    <s v="Stable"/>
    <x v="0"/>
  </r>
  <r>
    <x v="2"/>
    <x v="205"/>
    <n v="20631473"/>
    <n v="5415761"/>
    <n v="2122978"/>
    <n v="1580769"/>
    <n v="1296231"/>
    <n v="6.2827845592992801E-2"/>
    <n v="-0.10337316478461622"/>
    <n v="-6.8627420442282427E-2"/>
    <n v="-3.730591560322627E-2"/>
    <x v="135"/>
    <x v="189"/>
    <x v="198"/>
    <x v="202"/>
    <s v="Stable"/>
    <s v="Stable"/>
    <x v="0"/>
  </r>
  <r>
    <x v="3"/>
    <x v="206"/>
    <n v="21065820"/>
    <n v="5319119"/>
    <n v="2063818"/>
    <n v="1566850"/>
    <n v="1246273"/>
    <n v="5.916090615034212E-2"/>
    <n v="-0.16445501347909486"/>
    <n v="-6.7307661655664042E-2"/>
    <n v="-0.10415794523589839"/>
    <x v="93"/>
    <x v="190"/>
    <x v="199"/>
    <x v="203"/>
    <s v="Stable"/>
    <s v="Stable"/>
    <x v="0"/>
  </r>
  <r>
    <x v="4"/>
    <x v="207"/>
    <n v="44889750"/>
    <n v="9615384"/>
    <n v="3171153"/>
    <n v="2156384"/>
    <n v="1698799"/>
    <n v="3.7843806214113464E-2"/>
    <n v="-1.7555963718715928E-2"/>
    <n v="1.0101021692856316E-2"/>
    <n v="-2.7380393138674131E-2"/>
    <x v="136"/>
    <x v="191"/>
    <x v="200"/>
    <x v="204"/>
    <s v="Stable"/>
    <s v="Stable"/>
    <x v="0"/>
  </r>
  <r>
    <x v="5"/>
    <x v="208"/>
    <n v="43543058"/>
    <n v="8778280"/>
    <n v="3074153"/>
    <n v="2027711"/>
    <n v="1660696"/>
    <n v="3.8139167901344917E-2"/>
    <n v="7.3212154268398777E-2"/>
    <n v="2.1052632319450426E-2"/>
    <n v="5.1084068867474519E-2"/>
    <x v="5"/>
    <x v="192"/>
    <x v="201"/>
    <x v="205"/>
    <s v="Stable"/>
    <s v="Stable"/>
    <x v="0"/>
  </r>
  <r>
    <x v="6"/>
    <x v="209"/>
    <n v="21500167"/>
    <n v="5536293"/>
    <n v="2214517"/>
    <n v="1551933"/>
    <n v="1298037"/>
    <n v="6.0373345007041106E-2"/>
    <n v="8.6768603846072434E-3"/>
    <n v="0"/>
    <n v="8.6768603846072434E-3"/>
    <x v="82"/>
    <x v="193"/>
    <x v="202"/>
    <x v="206"/>
    <s v="Stable"/>
    <s v="Stable"/>
    <x v="0"/>
  </r>
  <r>
    <x v="0"/>
    <x v="210"/>
    <n v="20848646"/>
    <n v="5212161"/>
    <n v="2043167"/>
    <n v="1416936"/>
    <n v="1208363"/>
    <n v="5.7958823800835793E-2"/>
    <n v="3.064391629386698E-2"/>
    <n v="-2.0408173813155628E-2"/>
    <n v="5.2115674848858706E-2"/>
    <x v="2"/>
    <x v="194"/>
    <x v="203"/>
    <x v="207"/>
    <s v="Stable"/>
    <s v="Stable"/>
    <x v="0"/>
  </r>
  <r>
    <x v="1"/>
    <x v="211"/>
    <n v="22368860"/>
    <n v="5592215"/>
    <n v="2214517"/>
    <n v="1535767"/>
    <n v="1322295"/>
    <n v="5.9113204696171373E-2"/>
    <n v="1.8893876057097803E-2"/>
    <n v="1.980199148273698E-2"/>
    <n v="-8.9048033763017287E-4"/>
    <x v="69"/>
    <x v="94"/>
    <x v="95"/>
    <x v="96"/>
    <s v="Stable"/>
    <s v="Stable"/>
    <x v="0"/>
  </r>
  <r>
    <x v="2"/>
    <x v="212"/>
    <n v="22151687"/>
    <n v="5704059"/>
    <n v="2327256"/>
    <n v="1749863"/>
    <n v="1506632"/>
    <n v="6.8014323243191371E-2"/>
    <n v="0.16231751902245817"/>
    <n v="7.3684175322051626E-2"/>
    <n v="8.2550620688114362E-2"/>
    <x v="49"/>
    <x v="195"/>
    <x v="204"/>
    <x v="208"/>
    <s v="Stable"/>
    <s v="Stable"/>
    <x v="0"/>
  </r>
  <r>
    <x v="3"/>
    <x v="213"/>
    <n v="22803207"/>
    <n v="5814817"/>
    <n v="2256149"/>
    <n v="1581109"/>
    <n v="1322439"/>
    <n v="5.7993553275203794E-2"/>
    <n v="6.1115020545257748E-2"/>
    <n v="8.247417297186499E-2"/>
    <n v="-1.9731828856234923E-2"/>
    <x v="39"/>
    <x v="41"/>
    <x v="205"/>
    <x v="209"/>
    <s v="Stable"/>
    <s v="Stable"/>
    <x v="0"/>
  </r>
  <r>
    <x v="4"/>
    <x v="214"/>
    <n v="45338648"/>
    <n v="9045060"/>
    <n v="3167580"/>
    <n v="2240112"/>
    <n v="1782233"/>
    <n v="3.930935479152356E-2"/>
    <n v="4.9113520787332776E-2"/>
    <n v="1.0000011361168459E-2"/>
    <n v="3.8726246750083293E-2"/>
    <x v="137"/>
    <x v="196"/>
    <x v="206"/>
    <x v="210"/>
    <s v="Stable"/>
    <s v="Stable"/>
    <x v="0"/>
  </r>
  <r>
    <x v="5"/>
    <x v="215"/>
    <n v="43991955"/>
    <n v="9053544"/>
    <n v="2924294"/>
    <n v="2068061"/>
    <n v="1677611"/>
    <n v="3.8134495273056179E-2"/>
    <n v="1.0185488493980932E-2"/>
    <n v="1.0309313154317934E-2"/>
    <n v="-1.2251521325334913E-4"/>
    <x v="138"/>
    <x v="197"/>
    <x v="207"/>
    <x v="211"/>
    <s v="Stable"/>
    <s v="Stable"/>
    <x v="0"/>
  </r>
  <r>
    <x v="6"/>
    <x v="216"/>
    <n v="22368860"/>
    <n v="5592215"/>
    <n v="2214517"/>
    <n v="1551933"/>
    <n v="1208956"/>
    <n v="5.4046384125073878E-2"/>
    <n v="-6.8627473639041092E-2"/>
    <n v="4.0403967113556316E-2"/>
    <n v="-0.10479725582919641"/>
    <x v="69"/>
    <x v="94"/>
    <x v="202"/>
    <x v="212"/>
    <s v="Stable"/>
    <s v="Stable"/>
    <x v="0"/>
  </r>
  <r>
    <x v="0"/>
    <x v="217"/>
    <n v="22586034"/>
    <n v="5420648"/>
    <n v="2124894"/>
    <n v="1535660"/>
    <n v="1221464"/>
    <n v="5.4080499480342589E-2"/>
    <n v="1.0841940708214315E-2"/>
    <n v="8.3333329336271023E-2"/>
    <n v="-6.6915166081014887E-2"/>
    <x v="139"/>
    <x v="198"/>
    <x v="208"/>
    <x v="213"/>
    <s v="Stable"/>
    <s v="Stable"/>
    <x v="0"/>
  </r>
  <r>
    <x v="1"/>
    <x v="218"/>
    <n v="22586034"/>
    <n v="5364183"/>
    <n v="2124216"/>
    <n v="1488650"/>
    <n v="1184072"/>
    <n v="5.2424963143152974E-2"/>
    <n v="-0.10453264967348441"/>
    <n v="9.7087656419474477E-3"/>
    <n v="-0.1131429362930747"/>
    <x v="140"/>
    <x v="199"/>
    <x v="209"/>
    <x v="214"/>
    <s v="Stable"/>
    <s v="Stable"/>
    <x v="0"/>
  </r>
  <r>
    <x v="2"/>
    <x v="219"/>
    <n v="20848646"/>
    <n v="5264283"/>
    <n v="2168884"/>
    <n v="1519954"/>
    <n v="1233898"/>
    <n v="5.9183603577901416E-2"/>
    <n v="-0.18102230670794195"/>
    <n v="-5.8823516134325682E-2"/>
    <n v="-0.12983617632590294"/>
    <x v="96"/>
    <x v="200"/>
    <x v="210"/>
    <x v="215"/>
    <s v="Stable"/>
    <s v="Stable"/>
    <x v="0"/>
  </r>
  <r>
    <x v="3"/>
    <x v="220"/>
    <n v="22586034"/>
    <n v="5590043"/>
    <n v="2124216"/>
    <n v="1566184"/>
    <n v="1322799"/>
    <n v="5.8567121611523297E-2"/>
    <n v="2.7222427650719361E-4"/>
    <n v="-9.5237928177200892E-3"/>
    <n v="9.8902085477963197E-3"/>
    <x v="141"/>
    <x v="201"/>
    <x v="211"/>
    <x v="216"/>
    <s v="Stable"/>
    <s v="Stable"/>
    <x v="0"/>
  </r>
  <r>
    <x v="4"/>
    <x v="221"/>
    <n v="46685340"/>
    <n v="9411764"/>
    <n v="3328000"/>
    <n v="2330931"/>
    <n v="1890851"/>
    <n v="4.0502029116634898E-2"/>
    <n v="6.0944893288363611E-2"/>
    <n v="2.9702959596478395E-2"/>
    <n v="3.034072503699603E-2"/>
    <x v="142"/>
    <x v="202"/>
    <x v="212"/>
    <x v="217"/>
    <s v="Stable"/>
    <s v="Stable"/>
    <x v="0"/>
  </r>
  <r>
    <x v="5"/>
    <x v="222"/>
    <n v="43991955"/>
    <n v="9700226"/>
    <n v="3166153"/>
    <n v="1033432"/>
    <n v="765773"/>
    <n v="1.7407114550830941E-2"/>
    <n v="-0.54353363205176886"/>
    <n v="0"/>
    <n v="-0.54353363205176897"/>
    <x v="143"/>
    <x v="203"/>
    <x v="213"/>
    <x v="218"/>
    <s v="Low"/>
    <s v="Stable"/>
    <x v="1"/>
  </r>
  <r>
    <x v="6"/>
    <x v="223"/>
    <n v="20631473"/>
    <n v="5157868"/>
    <n v="2063147"/>
    <n v="1445853"/>
    <n v="1244880"/>
    <n v="6.0338881281040861E-2"/>
    <n v="2.971489450401843E-2"/>
    <n v="-7.7669856905524637E-2"/>
    <n v="0.11642771774342786"/>
    <x v="144"/>
    <x v="204"/>
    <x v="214"/>
    <x v="219"/>
    <s v="Stable"/>
    <s v="Stable"/>
    <x v="0"/>
  </r>
  <r>
    <x v="0"/>
    <x v="224"/>
    <n v="20848646"/>
    <n v="5316404"/>
    <n v="2211624"/>
    <n v="1549906"/>
    <n v="1334469"/>
    <n v="6.4007466000429961E-2"/>
    <n v="9.2516029944394562E-2"/>
    <n v="-7.6923073517295992E-2"/>
    <n v="0.18355907610830524"/>
    <x v="29"/>
    <x v="205"/>
    <x v="215"/>
    <x v="220"/>
    <s v="Stable"/>
    <s v="Stable"/>
    <x v="0"/>
  </r>
  <r>
    <x v="1"/>
    <x v="225"/>
    <n v="22586034"/>
    <n v="5477113"/>
    <n v="2147028"/>
    <n v="1551657"/>
    <n v="1335977"/>
    <n v="5.9150579512985767E-2"/>
    <n v="0.12829034045226972"/>
    <n v="0"/>
    <n v="0.12829034045226972"/>
    <x v="111"/>
    <x v="206"/>
    <x v="216"/>
    <x v="221"/>
    <s v="Stable"/>
    <s v="Stable"/>
    <x v="0"/>
  </r>
  <r>
    <x v="2"/>
    <x v="226"/>
    <n v="21934513"/>
    <n v="5702973"/>
    <n v="2235565"/>
    <n v="1615643"/>
    <n v="1298330"/>
    <n v="5.9191193349038565E-2"/>
    <n v="5.2218254669348596E-2"/>
    <n v="5.2083288866014987E-2"/>
    <n v="1.282411120364646E-4"/>
    <x v="145"/>
    <x v="207"/>
    <x v="217"/>
    <x v="222"/>
    <s v="Stable"/>
    <s v="Stable"/>
    <x v="0"/>
  </r>
  <r>
    <x v="3"/>
    <x v="227"/>
    <n v="21282993"/>
    <n v="5480370"/>
    <n v="2279834"/>
    <n v="1581065"/>
    <n v="1257579"/>
    <n v="5.9088446817606902E-2"/>
    <n v="-4.9304542867056877E-2"/>
    <n v="-5.7692294069183969E-2"/>
    <n v="8.9013287957289133E-3"/>
    <x v="146"/>
    <x v="208"/>
    <x v="218"/>
    <x v="223"/>
    <s v="Stable"/>
    <s v="Stable"/>
    <x v="0"/>
  </r>
  <r>
    <x v="4"/>
    <x v="228"/>
    <n v="46685340"/>
    <n v="10098039"/>
    <n v="3399000"/>
    <n v="2357546"/>
    <n v="1857275"/>
    <n v="3.9782831184264698E-2"/>
    <n v="-1.7757083979647259E-2"/>
    <n v="0"/>
    <n v="-1.7757083979647148E-2"/>
    <x v="89"/>
    <x v="209"/>
    <x v="219"/>
    <x v="224"/>
    <s v="Stable"/>
    <s v="Stable"/>
    <x v="0"/>
  </r>
  <r>
    <x v="5"/>
    <x v="229"/>
    <n v="45338648"/>
    <n v="9521116"/>
    <n v="3140064"/>
    <n v="2028481"/>
    <n v="1582215"/>
    <n v="3.4897710227265712E-2"/>
    <n v="1.0661671278564273"/>
    <n v="3.0612233532244737E-2"/>
    <n v="1.0047958049198824"/>
    <x v="147"/>
    <x v="210"/>
    <x v="220"/>
    <x v="225"/>
    <s v="High"/>
    <s v="Stable"/>
    <x v="2"/>
  </r>
  <r>
    <x v="6"/>
    <x v="230"/>
    <n v="21065820"/>
    <n v="5003132"/>
    <n v="2041277"/>
    <n v="1534836"/>
    <n v="1233394"/>
    <n v="5.8549536642770135E-2"/>
    <n v="-9.2265921213289248E-3"/>
    <n v="2.1052642293288626E-2"/>
    <n v="-2.9654919022056192E-2"/>
    <x v="148"/>
    <x v="211"/>
    <x v="221"/>
    <x v="226"/>
    <s v="Stable"/>
    <s v="Stable"/>
    <x v="0"/>
  </r>
  <r>
    <x v="0"/>
    <x v="231"/>
    <n v="21934513"/>
    <n v="5757809"/>
    <n v="2303123"/>
    <n v="1714906"/>
    <n v="1392160"/>
    <n v="6.3468926800426345E-2"/>
    <n v="4.3231427631514885E-2"/>
    <n v="5.2083288866014987E-2"/>
    <n v="-8.4136934900688187E-3"/>
    <x v="67"/>
    <x v="212"/>
    <x v="222"/>
    <x v="227"/>
    <s v="Stable"/>
    <s v="Stable"/>
    <x v="0"/>
  </r>
  <r>
    <x v="1"/>
    <x v="232"/>
    <n v="22368860"/>
    <n v="5592215"/>
    <n v="2259254"/>
    <n v="1599778"/>
    <n v="1351172"/>
    <n v="6.0404151127951985E-2"/>
    <n v="1.1373698798706755E-2"/>
    <n v="-9.6154118616319506E-3"/>
    <n v="2.1192888138839239E-2"/>
    <x v="69"/>
    <x v="213"/>
    <x v="223"/>
    <x v="228"/>
    <s v="Stable"/>
    <s v="Stable"/>
    <x v="0"/>
  </r>
  <r>
    <x v="2"/>
    <x v="233"/>
    <n v="21934513"/>
    <n v="5483628"/>
    <n v="2193451"/>
    <n v="1617231"/>
    <n v="1392436"/>
    <n v="6.3481509710290804E-2"/>
    <n v="7.2482342701778446E-2"/>
    <n v="0"/>
    <n v="7.2482342701778446E-2"/>
    <x v="104"/>
    <x v="214"/>
    <x v="224"/>
    <x v="229"/>
    <s v="Stable"/>
    <s v="Stable"/>
    <x v="0"/>
  </r>
  <r>
    <x v="3"/>
    <x v="234"/>
    <n v="20848646"/>
    <n v="5420648"/>
    <n v="2146576"/>
    <n v="1519990"/>
    <n v="1296248"/>
    <n v="6.2174205461592087E-2"/>
    <n v="3.0748764093547987E-2"/>
    <n v="-2.0408173813155628E-2"/>
    <n v="5.2222706978747313E-2"/>
    <x v="103"/>
    <x v="215"/>
    <x v="225"/>
    <x v="230"/>
    <s v="Stable"/>
    <s v="Stable"/>
    <x v="0"/>
  </r>
  <r>
    <x v="4"/>
    <x v="235"/>
    <n v="43094160"/>
    <n v="9321266"/>
    <n v="3264307"/>
    <n v="2108742"/>
    <n v="1628371"/>
    <n v="3.7786349704925212E-2"/>
    <n v="-0.12324723048552311"/>
    <n v="-7.6923099990770072E-2"/>
    <n v="-5.0184499692650153E-2"/>
    <x v="97"/>
    <x v="216"/>
    <x v="226"/>
    <x v="231"/>
    <s v="Stable"/>
    <s v="Stable"/>
    <x v="0"/>
  </r>
  <r>
    <x v="5"/>
    <x v="236"/>
    <n v="44440853"/>
    <n v="9332579"/>
    <n v="3331730"/>
    <n v="2288232"/>
    <n v="1784821"/>
    <n v="4.0161717868016616E-2"/>
    <n v="0.12805212945143363"/>
    <n v="-1.9802002472636637E-2"/>
    <n v="0.15084106110314699"/>
    <x v="132"/>
    <x v="132"/>
    <x v="227"/>
    <x v="232"/>
    <s v="Stable"/>
    <s v="Stable"/>
    <x v="0"/>
  </r>
  <r>
    <x v="6"/>
    <x v="237"/>
    <n v="22368860"/>
    <n v="5424448"/>
    <n v="2169779"/>
    <n v="1568099"/>
    <n v="1260124"/>
    <n v="5.6333849825158724E-2"/>
    <n v="2.1671906949441988E-2"/>
    <n v="6.1855605993766494E-2"/>
    <n v="-3.7842943679128327E-2"/>
    <x v="108"/>
    <x v="217"/>
    <x v="228"/>
    <x v="233"/>
    <s v="Stable"/>
    <s v="Stable"/>
    <x v="0"/>
  </r>
  <r>
    <x v="0"/>
    <x v="238"/>
    <n v="20848646"/>
    <n v="5003675"/>
    <n v="1961440"/>
    <n v="1446170"/>
    <n v="1150283"/>
    <n v="5.5173031380551046E-2"/>
    <n v="-0.17374224227100332"/>
    <n v="-4.950491032145643E-2"/>
    <n v="-0.13070798323030053"/>
    <x v="48"/>
    <x v="218"/>
    <x v="229"/>
    <x v="234"/>
    <s v="Stable"/>
    <s v="Stable"/>
    <x v="0"/>
  </r>
  <r>
    <x v="1"/>
    <x v="239"/>
    <n v="21934513"/>
    <n v="5593301"/>
    <n v="2304440"/>
    <n v="1699063"/>
    <n v="1421096"/>
    <n v="6.4788126365057666E-2"/>
    <n v="5.1750628343393723E-2"/>
    <n v="-1.9417486578885645E-2"/>
    <n v="7.2577383428818587E-2"/>
    <x v="134"/>
    <x v="219"/>
    <x v="230"/>
    <x v="235"/>
    <s v="Stable"/>
    <s v="Stable"/>
    <x v="0"/>
  </r>
  <r>
    <x v="2"/>
    <x v="240"/>
    <n v="21282993"/>
    <n v="5214333"/>
    <n v="2044018"/>
    <n v="1566740"/>
    <n v="1310421"/>
    <n v="6.1571274303383924E-2"/>
    <n v="-5.8900373158981778E-2"/>
    <n v="-2.970291883871945E-2"/>
    <n v="-3.0091209481699188E-2"/>
    <x v="149"/>
    <x v="220"/>
    <x v="231"/>
    <x v="236"/>
    <s v="Stable"/>
    <s v="Stable"/>
    <x v="0"/>
  </r>
  <r>
    <x v="3"/>
    <x v="241"/>
    <n v="21934513"/>
    <n v="5319119"/>
    <n v="2127647"/>
    <n v="1522119"/>
    <n v="1210693"/>
    <n v="5.5195800335298077E-2"/>
    <n v="-6.6002030475649676E-2"/>
    <n v="5.2083288866014987E-2"/>
    <n v="-0.11223955456262158"/>
    <x v="87"/>
    <x v="221"/>
    <x v="232"/>
    <x v="237"/>
    <s v="Stable"/>
    <s v="Stable"/>
    <x v="0"/>
  </r>
  <r>
    <x v="4"/>
    <x v="242"/>
    <n v="45338648"/>
    <n v="9235482"/>
    <n v="3265666"/>
    <n v="2176240"/>
    <n v="1663518"/>
    <n v="3.6690948525858115E-2"/>
    <n v="2.158414759290106E-2"/>
    <n v="5.2083370558023256E-2"/>
    <n v="-2.8989335768633939E-2"/>
    <x v="150"/>
    <x v="222"/>
    <x v="233"/>
    <x v="238"/>
    <s v="Stable"/>
    <s v="Stable"/>
    <x v="0"/>
  </r>
  <r>
    <x v="5"/>
    <x v="243"/>
    <n v="42645263"/>
    <n v="9224170"/>
    <n v="3261666"/>
    <n v="2217933"/>
    <n v="1660788"/>
    <n v="3.8944255074707827E-2"/>
    <n v="-6.9493243300028373E-2"/>
    <n v="-4.0404041767787002E-2"/>
    <n v="-3.0314011898338933E-2"/>
    <x v="151"/>
    <x v="113"/>
    <x v="234"/>
    <x v="239"/>
    <s v="Stable"/>
    <s v="Stable"/>
    <x v="0"/>
  </r>
  <r>
    <x v="6"/>
    <x v="244"/>
    <n v="22803207"/>
    <n v="5529777"/>
    <n v="2278268"/>
    <n v="1696398"/>
    <n v="1335405"/>
    <n v="5.8562157507055915E-2"/>
    <n v="5.9740946129111183E-2"/>
    <n v="1.9417486578885645E-2"/>
    <n v="3.9555395003414651E-2"/>
    <x v="94"/>
    <x v="15"/>
    <x v="117"/>
    <x v="240"/>
    <s v="Stable"/>
    <s v="Stable"/>
    <x v="0"/>
  </r>
  <r>
    <x v="0"/>
    <x v="245"/>
    <n v="22586034"/>
    <n v="5702973"/>
    <n v="2167129"/>
    <n v="1502904"/>
    <n v="1170762"/>
    <n v="5.1835660922143305E-2"/>
    <n v="1.7803444891387521E-2"/>
    <n v="8.3333329336271023E-2"/>
    <n v="-6.048916245671776E-2"/>
    <x v="152"/>
    <x v="223"/>
    <x v="235"/>
    <x v="241"/>
    <s v="Stable"/>
    <s v="Stable"/>
    <x v="0"/>
  </r>
  <r>
    <x v="1"/>
    <x v="246"/>
    <n v="22368860"/>
    <n v="5592215"/>
    <n v="2259254"/>
    <n v="1566793"/>
    <n v="1310465"/>
    <n v="5.8584344486039969E-2"/>
    <n v="-7.7849068606202554E-2"/>
    <n v="1.980199148273698E-2"/>
    <n v="-9.575492033928612E-2"/>
    <x v="69"/>
    <x v="213"/>
    <x v="236"/>
    <x v="242"/>
    <s v="Stable"/>
    <s v="Stable"/>
    <x v="0"/>
  </r>
  <r>
    <x v="2"/>
    <x v="247"/>
    <n v="20631473"/>
    <n v="5261025"/>
    <n v="2146498"/>
    <n v="1598282"/>
    <n v="1284380"/>
    <n v="6.22534319289757E-2"/>
    <n v="-1.9872239532180869E-2"/>
    <n v="-3.0612237226795957E-2"/>
    <n v="1.1079153928673646E-2"/>
    <x v="112"/>
    <x v="142"/>
    <x v="237"/>
    <x v="243"/>
    <s v="Stable"/>
    <s v="Stable"/>
    <x v="0"/>
  </r>
  <r>
    <x v="3"/>
    <x v="248"/>
    <n v="20848646"/>
    <n v="5264283"/>
    <n v="2084656"/>
    <n v="1460927"/>
    <n v="1233898"/>
    <n v="5.9183603577901416E-2"/>
    <n v="1.9166708653638898E-2"/>
    <n v="-4.950491032145643E-2"/>
    <n v="7.2248309081100803E-2"/>
    <x v="96"/>
    <x v="224"/>
    <x v="238"/>
    <x v="244"/>
    <s v="Stable"/>
    <s v="Stable"/>
    <x v="0"/>
  </r>
  <r>
    <x v="4"/>
    <x v="249"/>
    <n v="46685340"/>
    <n v="9313725"/>
    <n v="3135000"/>
    <n v="2025210"/>
    <n v="1500680"/>
    <n v="3.2144566152886536E-2"/>
    <n v="-9.7887729498568721E-2"/>
    <n v="2.9702959596478395E-2"/>
    <n v="-0.12391018917833363"/>
    <x v="153"/>
    <x v="225"/>
    <x v="47"/>
    <x v="245"/>
    <s v="Stable"/>
    <s v="Stable"/>
    <x v="0"/>
  </r>
  <r>
    <x v="5"/>
    <x v="250"/>
    <n v="43094160"/>
    <n v="9230769"/>
    <n v="3169846"/>
    <n v="2133940"/>
    <n v="1697763"/>
    <n v="3.9396591092621364E-2"/>
    <n v="2.2263527915664216E-2"/>
    <n v="1.0526304435092948E-2"/>
    <n v="1.1614961360688625E-2"/>
    <x v="129"/>
    <x v="226"/>
    <x v="239"/>
    <x v="246"/>
    <s v="Stable"/>
    <s v="Stable"/>
    <x v="0"/>
  </r>
  <r>
    <x v="6"/>
    <x v="251"/>
    <n v="21717340"/>
    <n v="5375041"/>
    <n v="2257517"/>
    <n v="1697427"/>
    <n v="1419728"/>
    <n v="6.5373015295611708E-2"/>
    <n v="6.3144139792796983E-2"/>
    <n v="-4.7619051795569911E-2"/>
    <n v="0.11630134678243675"/>
    <x v="154"/>
    <x v="227"/>
    <x v="240"/>
    <x v="247"/>
    <s v="Stable"/>
    <s v="Stable"/>
    <x v="0"/>
  </r>
  <r>
    <x v="0"/>
    <x v="252"/>
    <n v="22368860"/>
    <n v="5480370"/>
    <n v="2126383"/>
    <n v="1505692"/>
    <n v="1185281"/>
    <n v="5.2987993129734817E-2"/>
    <n v="1.2401324949050219E-2"/>
    <n v="-9.6154118616319506E-3"/>
    <n v="2.2230491269751518E-2"/>
    <x v="53"/>
    <x v="228"/>
    <x v="241"/>
    <x v="248"/>
    <s v="Stable"/>
    <s v="Stable"/>
    <x v="0"/>
  </r>
  <r>
    <x v="1"/>
    <x v="253"/>
    <n v="21065820"/>
    <n v="5055796"/>
    <n v="1981872"/>
    <n v="1504637"/>
    <n v="1246140"/>
    <n v="5.9154592605462311E-2"/>
    <n v="-4.9085629909993767E-2"/>
    <n v="-5.8252370326638991E-2"/>
    <n v="9.7337970480873004E-3"/>
    <x v="52"/>
    <x v="229"/>
    <x v="242"/>
    <x v="249"/>
    <s v="Stable"/>
    <s v="Stable"/>
    <x v="0"/>
  </r>
  <r>
    <x v="2"/>
    <x v="254"/>
    <n v="20848646"/>
    <n v="5160040"/>
    <n v="2022735"/>
    <n v="1535660"/>
    <n v="1309611"/>
    <n v="6.2815158356087003E-2"/>
    <n v="1.9644497734315314E-2"/>
    <n v="1.0526296911824717E-2"/>
    <n v="9.0232202419324725E-3"/>
    <x v="128"/>
    <x v="230"/>
    <x v="184"/>
    <x v="250"/>
    <s v="Stable"/>
    <s v="Stable"/>
    <x v="0"/>
  </r>
  <r>
    <x v="3"/>
    <x v="255"/>
    <n v="22803207"/>
    <n v="5985841"/>
    <n v="2322506"/>
    <n v="1610658"/>
    <n v="1360362"/>
    <n v="5.9656608826995257E-2"/>
    <n v="0.10249145391272219"/>
    <n v="9.3749977516524474E-2"/>
    <n v="7.9921670952536328E-3"/>
    <x v="155"/>
    <x v="231"/>
    <x v="243"/>
    <x v="251"/>
    <s v="Stable"/>
    <s v="Stable"/>
    <x v="0"/>
  </r>
  <r>
    <x v="4"/>
    <x v="256"/>
    <n v="44440853"/>
    <n v="9332579"/>
    <n v="1396153"/>
    <n v="939890"/>
    <n v="696459"/>
    <n v="1.5671593882322647E-2"/>
    <n v="-0.53590439000986212"/>
    <n v="-4.8076934816731254E-2"/>
    <n v="-0.51246522327334754"/>
    <x v="132"/>
    <x v="232"/>
    <x v="244"/>
    <x v="252"/>
    <s v="Low"/>
    <s v="Stable"/>
    <x v="1"/>
  </r>
  <r>
    <x v="5"/>
    <x v="257"/>
    <n v="46236443"/>
    <n v="9515460"/>
    <n v="3364666"/>
    <n v="2333732"/>
    <n v="1856717"/>
    <n v="4.0157003426928843E-2"/>
    <n v="9.3625553154356611E-2"/>
    <n v="7.2916681653230064E-2"/>
    <n v="1.9301475412422109E-2"/>
    <x v="156"/>
    <x v="233"/>
    <x v="245"/>
    <x v="253"/>
    <s v="Stable"/>
    <s v="Stable"/>
    <x v="0"/>
  </r>
  <r>
    <x v="6"/>
    <x v="258"/>
    <n v="20631473"/>
    <n v="5106289"/>
    <n v="1960815"/>
    <n v="1445709"/>
    <n v="1161771"/>
    <n v="5.631061824814932E-2"/>
    <n v="-0.18169466263960421"/>
    <n v="-4.9999958558456847E-2"/>
    <n v="-0.1386259606732676"/>
    <x v="84"/>
    <x v="234"/>
    <x v="246"/>
    <x v="254"/>
    <s v="Stable"/>
    <s v="Stable"/>
    <x v="0"/>
  </r>
  <r>
    <x v="0"/>
    <x v="259"/>
    <n v="22368860"/>
    <n v="5312604"/>
    <n v="2188793"/>
    <n v="1581840"/>
    <n v="1361964"/>
    <n v="6.0886607542807281E-2"/>
    <n v="0.14906423033862848"/>
    <n v="0"/>
    <n v="0.1490642303386287"/>
    <x v="38"/>
    <x v="235"/>
    <x v="247"/>
    <x v="255"/>
    <s v="Stable"/>
    <s v="Stable"/>
    <x v="0"/>
  </r>
  <r>
    <x v="1"/>
    <x v="260"/>
    <n v="21500167"/>
    <n v="5643793"/>
    <n v="2144641"/>
    <n v="1502964"/>
    <n v="1195458"/>
    <n v="5.5602265787051797E-2"/>
    <n v="-4.0671192642881215E-2"/>
    <n v="2.0618566978098496E-2"/>
    <n v="-6.0051581152846811E-2"/>
    <x v="157"/>
    <x v="236"/>
    <x v="248"/>
    <x v="256"/>
    <s v="Stable"/>
    <s v="Stable"/>
    <x v="0"/>
  </r>
  <r>
    <x v="2"/>
    <x v="261"/>
    <n v="21282993"/>
    <n v="5054710"/>
    <n v="2062322"/>
    <n v="1535605"/>
    <n v="1259196"/>
    <n v="5.9164422973780051E-2"/>
    <n v="-3.849616412812662E-2"/>
    <n v="2.0833344325254632E-2"/>
    <n v="-5.8118700610633511E-2"/>
    <x v="14"/>
    <x v="237"/>
    <x v="249"/>
    <x v="257"/>
    <s v="Stable"/>
    <s v="Stable"/>
    <x v="0"/>
  </r>
  <r>
    <x v="3"/>
    <x v="262"/>
    <n v="21282993"/>
    <n v="5107918"/>
    <n v="2043167"/>
    <n v="1506427"/>
    <n v="1235270"/>
    <n v="5.8040238983304654E-2"/>
    <n v="-9.1954935524514836E-2"/>
    <n v="-6.6666637431010201E-2"/>
    <n v="-2.7094564633703744E-2"/>
    <x v="63"/>
    <x v="81"/>
    <x v="250"/>
    <x v="258"/>
    <s v="Stable"/>
    <s v="Stable"/>
    <x v="0"/>
  </r>
  <r>
    <x v="4"/>
    <x v="263"/>
    <n v="43991955"/>
    <n v="8868778"/>
    <n v="3045538"/>
    <n v="1967417"/>
    <n v="1473202"/>
    <n v="3.3487986610279082E-2"/>
    <n v="1.1152745531323451"/>
    <n v="-1.0100976689217722E-2"/>
    <n v="1.1368590113895878"/>
    <x v="98"/>
    <x v="238"/>
    <x v="251"/>
    <x v="259"/>
    <s v="High"/>
    <s v="Stable"/>
    <x v="2"/>
  </r>
  <r>
    <x v="5"/>
    <x v="264"/>
    <n v="45787545"/>
    <n v="9423076"/>
    <n v="3364038"/>
    <n v="2401923"/>
    <n v="1892235"/>
    <n v="4.1326413110814308E-2"/>
    <n v="1.9129463456197149E-2"/>
    <n v="-9.7087273650668937E-3"/>
    <n v="2.9120939913092947E-2"/>
    <x v="158"/>
    <x v="239"/>
    <x v="252"/>
    <x v="260"/>
    <s v="Stable"/>
    <s v="Stable"/>
    <x v="0"/>
  </r>
  <r>
    <x v="6"/>
    <x v="265"/>
    <n v="20848646"/>
    <n v="5264283"/>
    <n v="2189941"/>
    <n v="1518724"/>
    <n v="1220447"/>
    <n v="5.8538429785799997E-2"/>
    <n v="5.0505650425083815E-2"/>
    <n v="1.0526296911824717E-2"/>
    <n v="3.9562903178103515E-2"/>
    <x v="96"/>
    <x v="240"/>
    <x v="253"/>
    <x v="261"/>
    <s v="Stable"/>
    <s v="Stable"/>
    <x v="0"/>
  </r>
  <r>
    <x v="0"/>
    <x v="266"/>
    <n v="21934513"/>
    <n v="5702973"/>
    <n v="2235565"/>
    <n v="1615643"/>
    <n v="1338075"/>
    <n v="6.1003177959775085E-2"/>
    <n v="-1.7540111192366314E-2"/>
    <n v="-1.9417486578885645E-2"/>
    <n v="1.9145493840471151E-3"/>
    <x v="145"/>
    <x v="207"/>
    <x v="217"/>
    <x v="262"/>
    <s v="Stable"/>
    <s v="Stable"/>
    <x v="0"/>
  </r>
  <r>
    <x v="1"/>
    <x v="267"/>
    <n v="21282993"/>
    <n v="5586785"/>
    <n v="2279408"/>
    <n v="1747166"/>
    <n v="1404023"/>
    <n v="6.5969245960847703E-2"/>
    <n v="0.17446451485539427"/>
    <n v="-1.0101038289657804E-2"/>
    <n v="0.18644887986219594"/>
    <x v="159"/>
    <x v="241"/>
    <x v="254"/>
    <x v="263"/>
    <s v="Stable"/>
    <s v="Stable"/>
    <x v="0"/>
  </r>
  <r>
    <x v="2"/>
    <x v="268"/>
    <n v="22368860"/>
    <n v="5424448"/>
    <n v="2213175"/>
    <n v="1647930"/>
    <n v="1337789"/>
    <n v="5.9805864044926743E-2"/>
    <n v="6.2415223682413146E-2"/>
    <n v="5.1020364054076506E-2"/>
    <n v="1.0841668673604143E-2"/>
    <x v="108"/>
    <x v="242"/>
    <x v="255"/>
    <x v="264"/>
    <s v="Stable"/>
    <s v="Stable"/>
    <x v="0"/>
  </r>
  <r>
    <x v="3"/>
    <x v="269"/>
    <n v="20848646"/>
    <n v="5055796"/>
    <n v="1961649"/>
    <n v="1474964"/>
    <n v="1197375"/>
    <n v="5.7431787176970631E-2"/>
    <n v="-3.0677503703643749E-2"/>
    <n v="-2.0408173813155628E-2"/>
    <n v="-1.0483275344697396E-2"/>
    <x v="160"/>
    <x v="243"/>
    <x v="256"/>
    <x v="265"/>
    <s v="Stable"/>
    <s v="Stable"/>
    <x v="0"/>
  </r>
  <r>
    <x v="4"/>
    <x v="270"/>
    <n v="43991955"/>
    <n v="9238310"/>
    <n v="3141025"/>
    <n v="2135897"/>
    <n v="1582700"/>
    <n v="3.5977032618804958E-2"/>
    <n v="7.4326534989770598E-2"/>
    <n v="0"/>
    <n v="7.4326534989770598E-2"/>
    <x v="161"/>
    <x v="244"/>
    <x v="257"/>
    <x v="266"/>
    <s v="Stable"/>
    <s v="Stable"/>
    <x v="0"/>
  </r>
  <r>
    <x v="5"/>
    <x v="271"/>
    <n v="42645263"/>
    <n v="8865950"/>
    <n v="2984278"/>
    <n v="1948137"/>
    <n v="1565133"/>
    <n v="3.6701215795057938E-2"/>
    <n v="-0.17286542104971103"/>
    <n v="-6.8627463399216215E-2"/>
    <n v="-0.11191867301316905"/>
    <x v="162"/>
    <x v="245"/>
    <x v="258"/>
    <x v="267"/>
    <s v="Stable"/>
    <s v="Stable"/>
    <x v="0"/>
  </r>
  <r>
    <x v="6"/>
    <x v="272"/>
    <n v="21717340"/>
    <n v="5375041"/>
    <n v="2150016"/>
    <n v="1553817"/>
    <n v="1235906"/>
    <n v="5.6908719023600493E-2"/>
    <n v="1.2666670490402376E-2"/>
    <n v="4.1666640685761536E-2"/>
    <n v="-2.7840014980976324E-2"/>
    <x v="154"/>
    <x v="146"/>
    <x v="259"/>
    <x v="268"/>
    <s v="Stable"/>
    <s v="Stable"/>
    <x v="0"/>
  </r>
  <r>
    <x v="0"/>
    <x v="273"/>
    <n v="21934513"/>
    <n v="5319119"/>
    <n v="2085094"/>
    <n v="1476455"/>
    <n v="1174372"/>
    <n v="5.3539916751285978E-2"/>
    <n v="-0.12234217065560604"/>
    <n v="0"/>
    <n v="-0.12234217065560604"/>
    <x v="87"/>
    <x v="246"/>
    <x v="260"/>
    <x v="269"/>
    <s v="Stable"/>
    <s v="Stable"/>
    <x v="0"/>
  </r>
  <r>
    <x v="1"/>
    <x v="274"/>
    <n v="21500167"/>
    <n v="5267540"/>
    <n v="2085946"/>
    <n v="1461831"/>
    <n v="1150753"/>
    <n v="5.3522979612204875E-2"/>
    <n v="-0.18038878280484005"/>
    <n v="1.0204110399515187E-2"/>
    <n v="-0.18866770670729816"/>
    <x v="72"/>
    <x v="247"/>
    <x v="261"/>
    <x v="270"/>
    <s v="Stable"/>
    <s v="Stable"/>
    <x v="0"/>
  </r>
  <r>
    <x v="2"/>
    <x v="275"/>
    <n v="21282993"/>
    <n v="5480370"/>
    <n v="2126383"/>
    <n v="1567782"/>
    <n v="1311293"/>
    <n v="6.161224598438763E-2"/>
    <n v="-1.9805813921328408E-2"/>
    <n v="-4.8543649389700683E-2"/>
    <n v="3.0204094001616832E-2"/>
    <x v="146"/>
    <x v="228"/>
    <x v="262"/>
    <x v="271"/>
    <s v="Stable"/>
    <s v="Stable"/>
    <x v="0"/>
  </r>
  <r>
    <x v="3"/>
    <x v="276"/>
    <n v="21065820"/>
    <n v="5213790"/>
    <n v="2064661"/>
    <n v="1431842"/>
    <n v="1127146"/>
    <n v="5.3505916218784741E-2"/>
    <n v="-5.8652468942478331E-2"/>
    <n v="1.0416696145001181E-2"/>
    <n v="-6.835710938419326E-2"/>
    <x v="100"/>
    <x v="248"/>
    <x v="263"/>
    <x v="272"/>
    <s v="Stable"/>
    <s v="Stable"/>
    <x v="0"/>
  </r>
  <r>
    <x v="4"/>
    <x v="277"/>
    <n v="46236443"/>
    <n v="9612556"/>
    <n v="3235586"/>
    <n v="2178196"/>
    <n v="1648023"/>
    <n v="3.5643377670726097E-2"/>
    <n v="4.1273140835281552E-2"/>
    <n v="5.1020374066121921E-2"/>
    <n v="-9.2741097247820425E-3"/>
    <x v="163"/>
    <x v="249"/>
    <x v="264"/>
    <x v="273"/>
    <s v="Stable"/>
    <s v="Stable"/>
    <x v="0"/>
  </r>
  <r>
    <x v="5"/>
    <x v="278"/>
    <n v="43543058"/>
    <n v="9144042"/>
    <n v="3140064"/>
    <n v="2135243"/>
    <n v="1698799"/>
    <n v="3.9014232762430233E-2"/>
    <n v="8.5402326831010456E-2"/>
    <n v="2.1052632319450426E-2"/>
    <n v="6.3022897668794764E-2"/>
    <x v="114"/>
    <x v="174"/>
    <x v="183"/>
    <x v="274"/>
    <s v="Stable"/>
    <s v="Stable"/>
    <x v="0"/>
  </r>
  <r>
    <x v="6"/>
    <x v="279"/>
    <n v="21500167"/>
    <n v="5643793"/>
    <n v="2234942"/>
    <n v="1631507"/>
    <n v="1377971"/>
    <n v="6.4091176594116686E-2"/>
    <n v="0.11494806239309452"/>
    <n v="-9.9999364563004844E-3"/>
    <n v="0.12621014308084444"/>
    <x v="157"/>
    <x v="176"/>
    <x v="265"/>
    <x v="275"/>
    <s v="Stable"/>
    <s v="Stable"/>
    <x v="0"/>
  </r>
  <r>
    <x v="0"/>
    <x v="280"/>
    <n v="22368860"/>
    <n v="5536293"/>
    <n v="2303097"/>
    <n v="1630823"/>
    <n v="1270411"/>
    <n v="5.6793730212447123E-2"/>
    <n v="8.1779027429128126E-2"/>
    <n v="1.980199148273698E-2"/>
    <n v="6.077359956079853E-2"/>
    <x v="28"/>
    <x v="28"/>
    <x v="266"/>
    <x v="276"/>
    <s v="Stable"/>
    <s v="Stable"/>
    <x v="0"/>
  </r>
  <r>
    <x v="1"/>
    <x v="281"/>
    <n v="20631473"/>
    <n v="5415761"/>
    <n v="2166304"/>
    <n v="1660472"/>
    <n v="1402435"/>
    <n v="6.7975514884468013E-2"/>
    <n v="0.21871070507745793"/>
    <n v="-4.0404060136093878E-2"/>
    <n v="0.27002486365627365"/>
    <x v="135"/>
    <x v="250"/>
    <x v="267"/>
    <x v="277"/>
    <s v="High"/>
    <s v="Stable"/>
    <x v="2"/>
  </r>
  <r>
    <x v="2"/>
    <x v="282"/>
    <n v="21282993"/>
    <n v="5267540"/>
    <n v="2022735"/>
    <n v="1402767"/>
    <n v="1127263"/>
    <n v="5.2965435829443727E-2"/>
    <n v="-0.14034239487284683"/>
    <n v="0"/>
    <n v="-0.14034239487284683"/>
    <x v="26"/>
    <x v="175"/>
    <x v="268"/>
    <x v="278"/>
    <s v="Stable"/>
    <s v="Stable"/>
    <x v="0"/>
  </r>
  <r>
    <x v="3"/>
    <x v="283"/>
    <n v="21282993"/>
    <n v="5267540"/>
    <n v="2043805"/>
    <n v="1536737"/>
    <n v="1234922"/>
    <n v="5.8023887899601341E-2"/>
    <n v="9.5618491304586994E-2"/>
    <n v="1.0309259753916944E-2"/>
    <n v="8.443873126744883E-2"/>
    <x v="26"/>
    <x v="26"/>
    <x v="27"/>
    <x v="279"/>
    <s v="Stable"/>
    <s v="Stable"/>
    <x v="0"/>
  </r>
  <r>
    <x v="4"/>
    <x v="284"/>
    <n v="45338648"/>
    <n v="9045060"/>
    <n v="2983060"/>
    <n v="2028481"/>
    <n v="1645504"/>
    <n v="3.6293627458851445E-2"/>
    <n v="-1.5284980852815488E-3"/>
    <n v="-1.9417454730133787E-2"/>
    <n v="1.824321460587619E-2"/>
    <x v="137"/>
    <x v="251"/>
    <x v="269"/>
    <x v="280"/>
    <s v="Stable"/>
    <s v="Stable"/>
    <x v="0"/>
  </r>
  <r>
    <x v="5"/>
    <x v="285"/>
    <n v="43543058"/>
    <n v="9509803"/>
    <n v="3104000"/>
    <n v="2089612"/>
    <n v="1678794"/>
    <n v="3.8554802467020116E-2"/>
    <n v="-1.1775966432756357E-2"/>
    <n v="0"/>
    <n v="-1.1775966432756246E-2"/>
    <x v="164"/>
    <x v="252"/>
    <x v="270"/>
    <x v="281"/>
    <s v="Stable"/>
    <s v="Stable"/>
    <x v="0"/>
  </r>
  <r>
    <x v="6"/>
    <x v="286"/>
    <n v="20848646"/>
    <n v="5107918"/>
    <n v="1981872"/>
    <n v="1403363"/>
    <n v="1104728"/>
    <n v="5.2987997398008482E-2"/>
    <n v="-0.19829372316253391"/>
    <n v="-3.0303068357704799E-2"/>
    <n v="-0.17324037076778254"/>
    <x v="0"/>
    <x v="253"/>
    <x v="271"/>
    <x v="282"/>
    <s v="Stable"/>
    <s v="Stable"/>
    <x v="0"/>
  </r>
  <r>
    <x v="0"/>
    <x v="287"/>
    <n v="21934513"/>
    <n v="5209447"/>
    <n v="2000427"/>
    <n v="1416502"/>
    <n v="1126686"/>
    <n v="5.1365899940427215E-2"/>
    <n v="-0.11313267910935909"/>
    <n v="-1.9417486578885645E-2"/>
    <n v="-9.557094157605317E-2"/>
    <x v="35"/>
    <x v="254"/>
    <x v="272"/>
    <x v="283"/>
    <s v="Stable"/>
    <s v="Stable"/>
    <x v="0"/>
  </r>
  <r>
    <x v="1"/>
    <x v="288"/>
    <n v="20631473"/>
    <n v="5364183"/>
    <n v="2252956"/>
    <n v="1644658"/>
    <n v="1308161"/>
    <n v="6.3406088358305773E-2"/>
    <n v="-6.7221653766484701E-2"/>
    <n v="0"/>
    <n v="-6.7221653766484812E-2"/>
    <x v="33"/>
    <x v="255"/>
    <x v="273"/>
    <x v="284"/>
    <s v="Stable"/>
    <s v="Stable"/>
    <x v="0"/>
  </r>
  <r>
    <x v="2"/>
    <x v="289"/>
    <n v="22151687"/>
    <n v="5648680"/>
    <n v="2146498"/>
    <n v="1504266"/>
    <n v="1196493"/>
    <n v="5.4013628849125576E-2"/>
    <n v="6.1414239622874067E-2"/>
    <n v="4.0816300640436287E-2"/>
    <n v="1.9790133004043975E-2"/>
    <x v="165"/>
    <x v="256"/>
    <x v="274"/>
    <x v="285"/>
    <s v="Stable"/>
    <s v="Stable"/>
    <x v="0"/>
  </r>
  <r>
    <x v="3"/>
    <x v="290"/>
    <n v="20848646"/>
    <n v="5316404"/>
    <n v="2190358"/>
    <n v="1566982"/>
    <n v="1323473"/>
    <n v="6.3480045658600562E-2"/>
    <n v="7.1705743358689844E-2"/>
    <n v="-2.0408173813155628E-2"/>
    <n v="9.4032957054515309E-2"/>
    <x v="29"/>
    <x v="257"/>
    <x v="275"/>
    <x v="286"/>
    <s v="Stable"/>
    <s v="Stable"/>
    <x v="0"/>
  </r>
  <r>
    <x v="4"/>
    <x v="291"/>
    <n v="46236443"/>
    <n v="9418363"/>
    <n v="3202243"/>
    <n v="2221076"/>
    <n v="1697790"/>
    <n v="3.671973642090072E-2"/>
    <n v="3.177506709190614E-2"/>
    <n v="1.9801958360160077E-2"/>
    <n v="1.1740599986385547E-2"/>
    <x v="166"/>
    <x v="258"/>
    <x v="276"/>
    <x v="287"/>
    <s v="Stable"/>
    <s v="Stable"/>
    <x v="0"/>
  </r>
  <r>
    <x v="5"/>
    <x v="292"/>
    <n v="43094160"/>
    <n v="9140271"/>
    <n v="3169846"/>
    <n v="2069275"/>
    <n v="1694736"/>
    <n v="3.9326349556413211E-2"/>
    <n v="9.4961025593371939E-3"/>
    <n v="-1.0309290188543541E-2"/>
    <n v="2.0011698673675582E-2"/>
    <x v="85"/>
    <x v="259"/>
    <x v="277"/>
    <x v="288"/>
    <s v="Stable"/>
    <s v="Stable"/>
    <x v="0"/>
  </r>
  <r>
    <x v="6"/>
    <x v="293"/>
    <n v="22803207"/>
    <n v="5700801"/>
    <n v="2371533"/>
    <n v="1748531"/>
    <n v="1462471"/>
    <n v="6.4134443896422116E-2"/>
    <n v="0.32382903302894461"/>
    <n v="9.3749977516524474E-2"/>
    <n v="0.21035794983323086"/>
    <x v="77"/>
    <x v="61"/>
    <x v="278"/>
    <x v="289"/>
    <s v="High"/>
    <s v="Stable"/>
    <x v="2"/>
  </r>
  <r>
    <x v="0"/>
    <x v="294"/>
    <n v="21717340"/>
    <n v="5429335"/>
    <n v="2106582"/>
    <n v="1568560"/>
    <n v="1350531"/>
    <n v="6.2186759520272743E-2"/>
    <n v="0.19867558485682779"/>
    <n v="-9.9009729462398166E-3"/>
    <n v="0.21066231862763574"/>
    <x v="69"/>
    <x v="260"/>
    <x v="279"/>
    <x v="290"/>
    <s v="Stable"/>
    <s v="Stable"/>
    <x v="2"/>
  </r>
  <r>
    <x v="1"/>
    <x v="295"/>
    <n v="21717340"/>
    <n v="5320748"/>
    <n v="2085733"/>
    <n v="1568262"/>
    <n v="1324554"/>
    <n v="6.0990618556416208E-2"/>
    <n v="1.2531332152540875E-2"/>
    <n v="5.2631533028763E-2"/>
    <n v="-3.8095234455086113E-2"/>
    <x v="7"/>
    <x v="7"/>
    <x v="280"/>
    <x v="291"/>
    <s v="Stable"/>
    <s v="Stable"/>
    <x v="0"/>
  </r>
  <r>
    <x v="2"/>
    <x v="296"/>
    <n v="21065820"/>
    <n v="5319119"/>
    <n v="2234030"/>
    <n v="1663458"/>
    <n v="1309474"/>
    <n v="6.2161074195070498E-2"/>
    <n v="9.4426795643601791E-2"/>
    <n v="-4.9019566683076277E-2"/>
    <n v="0.15084054746076969"/>
    <x v="93"/>
    <x v="137"/>
    <x v="281"/>
    <x v="292"/>
    <s v="Stable"/>
    <s v="Stable"/>
    <x v="0"/>
  </r>
  <r>
    <x v="3"/>
    <x v="297"/>
    <n v="21500167"/>
    <n v="5321291"/>
    <n v="2107231"/>
    <n v="1507513"/>
    <n v="1186714"/>
    <n v="5.5195571271609192E-2"/>
    <n v="-0.10333342652249045"/>
    <n v="3.1250040470256035E-2"/>
    <n v="-0.13050517372885584"/>
    <x v="127"/>
    <x v="261"/>
    <x v="282"/>
    <x v="293"/>
    <s v="Stable"/>
    <s v="Stable"/>
    <x v="0"/>
  </r>
  <r>
    <x v="4"/>
    <x v="298"/>
    <n v="43991955"/>
    <n v="9330693"/>
    <n v="3204160"/>
    <n v="2069887"/>
    <n v="1582222"/>
    <n v="3.5966166995760933E-2"/>
    <n v="-6.8069667037737314E-2"/>
    <n v="-4.8543658453296556E-2"/>
    <n v="-2.0522190478220792E-2"/>
    <x v="167"/>
    <x v="262"/>
    <x v="283"/>
    <x v="294"/>
    <s v="Stable"/>
    <s v="Stable"/>
    <x v="0"/>
  </r>
  <r>
    <x v="5"/>
    <x v="299"/>
    <n v="43094160"/>
    <n v="9321266"/>
    <n v="3137538"/>
    <n v="2154861"/>
    <n v="1613560"/>
    <n v="3.7442660444013759E-2"/>
    <n v="-4.7898905788276158E-2"/>
    <n v="0"/>
    <n v="-4.7898905788276158E-2"/>
    <x v="97"/>
    <x v="263"/>
    <x v="284"/>
    <x v="295"/>
    <s v="Stable"/>
    <s v="Stable"/>
    <x v="0"/>
  </r>
  <r>
    <x v="6"/>
    <x v="300"/>
    <n v="21065820"/>
    <n v="5424448"/>
    <n v="2104686"/>
    <n v="1490328"/>
    <n v="1222069"/>
    <n v="5.8011935922741197E-2"/>
    <n v="-0.16438069541208"/>
    <n v="-7.6190430248730401E-2"/>
    <n v="-9.5463647951307462E-2"/>
    <x v="76"/>
    <x v="264"/>
    <x v="285"/>
    <x v="296"/>
    <s v="Stable"/>
    <s v="Stable"/>
    <x v="0"/>
  </r>
  <r>
    <x v="0"/>
    <x v="301"/>
    <n v="22151687"/>
    <n v="5261025"/>
    <n v="2020233"/>
    <n v="1430527"/>
    <n v="1173032"/>
    <n v="5.2954522154452614E-2"/>
    <n v="-0.13142904531624966"/>
    <n v="2.000001105107807E-2"/>
    <n v="-0.14845985603752898"/>
    <x v="119"/>
    <x v="265"/>
    <x v="286"/>
    <x v="297"/>
    <s v="Stable"/>
    <s v="Stable"/>
    <x v="0"/>
  </r>
  <r>
    <x v="1"/>
    <x v="302"/>
    <n v="21500167"/>
    <n v="5643793"/>
    <n v="2325243"/>
    <n v="1629530"/>
    <n v="1376301"/>
    <n v="6.4013502778838882E-2"/>
    <n v="3.906748988716191E-2"/>
    <n v="-9.9999364563004844E-3"/>
    <n v="4.9563101571539425E-2"/>
    <x v="157"/>
    <x v="266"/>
    <x v="287"/>
    <x v="298"/>
    <s v="Stable"/>
    <s v="Stable"/>
    <x v="0"/>
  </r>
  <r>
    <x v="2"/>
    <x v="303"/>
    <n v="20631473"/>
    <n v="5003132"/>
    <n v="1921202"/>
    <n v="1332354"/>
    <n v="1070679"/>
    <n v="5.1895422105828315E-2"/>
    <n v="-0.18235948174610572"/>
    <n v="-2.0618566978098496E-2"/>
    <n v="-0.16514598922513912"/>
    <x v="168"/>
    <x v="267"/>
    <x v="288"/>
    <x v="299"/>
    <s v="Stable"/>
    <s v="Stable"/>
    <x v="0"/>
  </r>
  <r>
    <x v="3"/>
    <x v="304"/>
    <n v="21065820"/>
    <n v="5055796"/>
    <n v="2103211"/>
    <n v="1581404"/>
    <n v="1270816"/>
    <n v="6.0325968796847214E-2"/>
    <n v="7.0869645087190403E-2"/>
    <n v="-2.0202030068046883E-2"/>
    <n v="9.2949441541099409E-2"/>
    <x v="52"/>
    <x v="268"/>
    <x v="289"/>
    <x v="300"/>
    <s v="Stable"/>
    <s v="Stable"/>
    <x v="0"/>
  </r>
  <r>
    <x v="4"/>
    <x v="305"/>
    <n v="42645263"/>
    <n v="9134615"/>
    <n v="2981538"/>
    <n v="1926073"/>
    <n v="1457267"/>
    <n v="3.4171837561419192E-2"/>
    <n v="-7.8974379069435274E-2"/>
    <n v="-3.061227899510266E-2"/>
    <n v="-4.9889370600798899E-2"/>
    <x v="133"/>
    <x v="269"/>
    <x v="290"/>
    <x v="301"/>
    <s v="Stable"/>
    <s v="Stable"/>
    <x v="0"/>
  </r>
  <r>
    <x v="5"/>
    <x v="306"/>
    <n v="45787545"/>
    <n v="9711538"/>
    <n v="3268903"/>
    <n v="2156168"/>
    <n v="1648175"/>
    <n v="3.5996142619133656E-2"/>
    <n v="2.14525645157293E-2"/>
    <n v="6.2500026105626771E-2"/>
    <n v="-3.8632880455784169E-2"/>
    <x v="169"/>
    <x v="270"/>
    <x v="291"/>
    <x v="302"/>
    <s v="Stable"/>
    <s v="Stable"/>
    <x v="0"/>
  </r>
  <r>
    <x v="6"/>
    <x v="307"/>
    <n v="21282993"/>
    <n v="5107918"/>
    <n v="1941009"/>
    <n v="1360259"/>
    <n v="1070795"/>
    <n v="5.0312237569217828E-2"/>
    <n v="-0.12378515452073491"/>
    <n v="1.0309259753916944E-2"/>
    <n v="-0.13272610594787992"/>
    <x v="63"/>
    <x v="271"/>
    <x v="292"/>
    <x v="303"/>
    <s v="Stable"/>
    <s v="Stable"/>
    <x v="0"/>
  </r>
  <r>
    <x v="0"/>
    <x v="308"/>
    <n v="20848646"/>
    <n v="5420648"/>
    <n v="2168259"/>
    <n v="1567000"/>
    <n v="1259241"/>
    <n v="6.0399174123825596E-2"/>
    <n v="7.3492453743802422E-2"/>
    <n v="-5.8823516134325682E-2"/>
    <n v="0.14058576428391034"/>
    <x v="103"/>
    <x v="272"/>
    <x v="293"/>
    <x v="304"/>
    <s v="Stable"/>
    <s v="Stable"/>
    <x v="0"/>
  </r>
  <r>
    <x v="1"/>
    <x v="309"/>
    <n v="21500167"/>
    <n v="5106289"/>
    <n v="2022090"/>
    <n v="1461364"/>
    <n v="1162369"/>
    <n v="5.4063254485418648E-2"/>
    <n v="-0.15543983474545175"/>
    <n v="0"/>
    <n v="-0.15543983474545175"/>
    <x v="64"/>
    <x v="273"/>
    <x v="294"/>
    <x v="305"/>
    <s v="Stable"/>
    <s v="Stable"/>
    <x v="0"/>
  </r>
  <r>
    <x v="2"/>
    <x v="310"/>
    <n v="20848646"/>
    <n v="5264283"/>
    <n v="2000427"/>
    <n v="1489518"/>
    <n v="1209191"/>
    <n v="5.7998538610133245E-2"/>
    <n v="0.1293683727802637"/>
    <n v="1.0526296911824717E-2"/>
    <n v="0.11760414033937483"/>
    <x v="96"/>
    <x v="274"/>
    <x v="295"/>
    <x v="306"/>
    <s v="Stable"/>
    <s v="Stable"/>
    <x v="0"/>
  </r>
  <r>
    <x v="3"/>
    <x v="311"/>
    <n v="21065820"/>
    <n v="5108461"/>
    <n v="2084252"/>
    <n v="1445428"/>
    <n v="1232661"/>
    <n v="5.8514740940537803E-2"/>
    <n v="-3.0024016065268277E-2"/>
    <n v="0"/>
    <n v="-3.0024016065268277E-2"/>
    <x v="99"/>
    <x v="275"/>
    <x v="13"/>
    <x v="307"/>
    <s v="Stable"/>
    <s v="Stable"/>
    <x v="0"/>
  </r>
  <r>
    <x v="4"/>
    <x v="312"/>
    <n v="45787545"/>
    <n v="9711538"/>
    <n v="3367961"/>
    <n v="2290213"/>
    <n v="1839957"/>
    <n v="4.0184661571176179E-2"/>
    <n v="0.26260801898348074"/>
    <n v="7.3684224842708756E-2"/>
    <n v="0.17595846284092165"/>
    <x v="169"/>
    <x v="276"/>
    <x v="296"/>
    <x v="308"/>
    <s v="High"/>
    <s v="Stable"/>
    <x v="0"/>
  </r>
  <r>
    <x v="5"/>
    <x v="313"/>
    <n v="47134238"/>
    <n v="10096153"/>
    <n v="3261057"/>
    <n v="2173168"/>
    <n v="1627268"/>
    <n v="3.4524118115582987E-2"/>
    <n v="-1.2684939402672679E-2"/>
    <n v="2.9411754428234849E-2"/>
    <n v="-4.0893951308222043E-2"/>
    <x v="170"/>
    <x v="277"/>
    <x v="297"/>
    <x v="309"/>
    <s v="Stable"/>
    <s v="Stable"/>
    <x v="0"/>
  </r>
  <r>
    <x v="6"/>
    <x v="314"/>
    <n v="21500167"/>
    <n v="5482542"/>
    <n v="2083366"/>
    <n v="1566483"/>
    <n v="1245980"/>
    <n v="5.79521079999053E-2"/>
    <n v="0.16360274375580763"/>
    <n v="1.0204110399515187E-2"/>
    <n v="0.15184914843385378"/>
    <x v="42"/>
    <x v="278"/>
    <x v="298"/>
    <x v="310"/>
    <s v="Stable"/>
    <s v="Stable"/>
    <x v="0"/>
  </r>
  <r>
    <x v="0"/>
    <x v="315"/>
    <n v="20631473"/>
    <n v="4899974"/>
    <n v="2018789"/>
    <n v="1547402"/>
    <n v="1230803"/>
    <n v="5.9656574205826214E-2"/>
    <n v="-2.2583445107012823E-2"/>
    <n v="-1.0416648180253452E-2"/>
    <n v="-1.2294868742359966E-2"/>
    <x v="22"/>
    <x v="279"/>
    <x v="299"/>
    <x v="311"/>
    <s v="Stable"/>
    <s v="Stable"/>
    <x v="0"/>
  </r>
  <r>
    <x v="1"/>
    <x v="316"/>
    <n v="21500167"/>
    <n v="5643793"/>
    <n v="2302667"/>
    <n v="1748185"/>
    <n v="1361836"/>
    <n v="6.3340717306986496E-2"/>
    <n v="0.17160385385363863"/>
    <n v="0"/>
    <n v="0.17160385385363841"/>
    <x v="157"/>
    <x v="280"/>
    <x v="300"/>
    <x v="312"/>
    <s v="Stable"/>
    <s v="Stable"/>
    <x v="0"/>
  </r>
  <r>
    <x v="2"/>
    <x v="317"/>
    <n v="20848646"/>
    <n v="5160040"/>
    <n v="2125936"/>
    <n v="1629530"/>
    <n v="1349577"/>
    <n v="6.4732117375871798E-2"/>
    <n v="0.11609911089315084"/>
    <n v="0"/>
    <n v="0.11609911089315084"/>
    <x v="128"/>
    <x v="179"/>
    <x v="301"/>
    <x v="313"/>
    <s v="Stable"/>
    <s v="Stable"/>
    <x v="0"/>
  </r>
  <r>
    <x v="3"/>
    <x v="318"/>
    <n v="21717340"/>
    <n v="5212161"/>
    <n v="2126561"/>
    <n v="1567914"/>
    <n v="1324260"/>
    <n v="6.0977080986898025E-2"/>
    <n v="7.4309968434143725E-2"/>
    <n v="3.0927779261751054E-2"/>
    <n v="4.2080679274687949E-2"/>
    <x v="171"/>
    <x v="281"/>
    <x v="302"/>
    <x v="314"/>
    <s v="Stable"/>
    <s v="Stable"/>
    <x v="0"/>
  </r>
  <r>
    <x v="4"/>
    <x v="319"/>
    <n v="47134238"/>
    <n v="9403280"/>
    <n v="3037259"/>
    <n v="2003376"/>
    <n v="1547007"/>
    <n v="3.2821300728358017E-2"/>
    <n v="-0.15921567732289399"/>
    <n v="2.9411754428234849E-2"/>
    <n v="-0.18323809520645018"/>
    <x v="107"/>
    <x v="282"/>
    <x v="303"/>
    <x v="315"/>
    <s v="Stable"/>
    <s v="Stable"/>
    <x v="0"/>
  </r>
  <r>
    <x v="5"/>
    <x v="320"/>
    <n v="43991955"/>
    <n v="9330693"/>
    <n v="1268974"/>
    <n v="906047"/>
    <n v="699650"/>
    <n v="1.5904044273549561E-2"/>
    <n v="-0.57004623700582813"/>
    <n v="-6.6666636964265225E-2"/>
    <n v="-0.53933524904808428"/>
    <x v="167"/>
    <x v="283"/>
    <x v="304"/>
    <x v="316"/>
    <s v="Low"/>
    <s v="Stable"/>
    <x v="1"/>
  </r>
  <r>
    <x v="6"/>
    <x v="321"/>
    <n v="22803207"/>
    <n v="5985841"/>
    <n v="2298563"/>
    <n v="1761848"/>
    <n v="1459163"/>
    <n v="6.3989376581986918E-2"/>
    <n v="0.17109664681616077"/>
    <n v="6.0605997181603088E-2"/>
    <n v="0.10417685896933171"/>
    <x v="155"/>
    <x v="284"/>
    <x v="305"/>
    <x v="317"/>
    <s v="Stable"/>
    <s v="Stable"/>
    <x v="0"/>
  </r>
  <r>
    <x v="0"/>
    <x v="322"/>
    <n v="21282993"/>
    <n v="5373955"/>
    <n v="2149582"/>
    <n v="1537811"/>
    <n v="1197954"/>
    <n v="5.6286914157233428E-2"/>
    <n v="-2.6689080218361472E-2"/>
    <n v="3.1578939205113343E-2"/>
    <n v="-5.6484303590193408E-2"/>
    <x v="123"/>
    <x v="23"/>
    <x v="306"/>
    <x v="318"/>
    <s v="Stable"/>
    <s v="Stable"/>
    <x v="0"/>
  </r>
  <r>
    <x v="1"/>
    <x v="323"/>
    <n v="22368860"/>
    <n v="5648137"/>
    <n v="2281847"/>
    <n v="1649091"/>
    <n v="1338732"/>
    <n v="5.9848020864719971E-2"/>
    <n v="-1.6965332095788321E-2"/>
    <n v="4.0403967113556316E-2"/>
    <n v="-5.5141409677109565E-2"/>
    <x v="16"/>
    <x v="285"/>
    <x v="307"/>
    <x v="319"/>
    <s v="Stable"/>
    <s v="Stable"/>
    <x v="0"/>
  </r>
  <r>
    <x v="2"/>
    <x v="324"/>
    <n v="21282993"/>
    <n v="5054710"/>
    <n v="2102759"/>
    <n v="1550364"/>
    <n v="1220447"/>
    <n v="5.7343767392114449E-2"/>
    <n v="-9.5681832159261737E-2"/>
    <n v="2.0833344325254632E-2"/>
    <n v="-0.11413731364380297"/>
    <x v="14"/>
    <x v="286"/>
    <x v="308"/>
    <x v="320"/>
    <s v="Stable"/>
    <s v="Stable"/>
    <x v="0"/>
  </r>
  <r>
    <x v="3"/>
    <x v="325"/>
    <n v="22803207"/>
    <n v="5529777"/>
    <n v="2300387"/>
    <n v="1763247"/>
    <n v="1518155"/>
    <n v="6.6576381120427491E-2"/>
    <n v="0.14641762191714625"/>
    <n v="5.0000004604615844E-2"/>
    <n v="9.1826306587758255E-2"/>
    <x v="94"/>
    <x v="287"/>
    <x v="309"/>
    <x v="321"/>
    <s v="Stable"/>
    <s v="Stable"/>
    <x v="0"/>
  </r>
  <r>
    <x v="4"/>
    <x v="326"/>
    <n v="45787545"/>
    <n v="9519230"/>
    <n v="3268903"/>
    <n v="2133940"/>
    <n v="1631184"/>
    <n v="3.5625059172751015E-2"/>
    <n v="5.4412811318888643E-2"/>
    <n v="-2.8571418872685217E-2"/>
    <n v="8.5424964342455612E-2"/>
    <x v="172"/>
    <x v="288"/>
    <x v="310"/>
    <x v="322"/>
    <s v="Stable"/>
    <s v="Stable"/>
    <x v="0"/>
  </r>
  <r>
    <x v="5"/>
    <x v="327"/>
    <n v="46236443"/>
    <n v="9709653"/>
    <n v="3301282"/>
    <n v="2177525"/>
    <n v="1647515"/>
    <n v="3.5632390666384087E-2"/>
    <n v="1.3547702422639891"/>
    <n v="5.1020374066121921E-2"/>
    <n v="1.2404609829743283"/>
    <x v="173"/>
    <x v="289"/>
    <x v="311"/>
    <x v="323"/>
    <s v="High"/>
    <s v="Stable"/>
    <x v="2"/>
  </r>
  <r>
    <x v="6"/>
    <x v="328"/>
    <n v="22151687"/>
    <n v="5593301"/>
    <n v="2237320"/>
    <n v="1698573"/>
    <n v="1364973"/>
    <n v="6.1619370118402267E-2"/>
    <n v="-6.4550704753341459E-2"/>
    <n v="-2.8571422306645E-2"/>
    <n v="-3.7037498881522302E-2"/>
    <x v="174"/>
    <x v="290"/>
    <x v="312"/>
    <x v="324"/>
    <s v="Stable"/>
    <s v="Stable"/>
    <x v="0"/>
  </r>
  <r>
    <x v="0"/>
    <x v="329"/>
    <n v="21065820"/>
    <n v="5424448"/>
    <n v="2191477"/>
    <n v="1519789"/>
    <n v="1258689"/>
    <n v="5.97502969264904E-2"/>
    <n v="5.0698941695590971E-2"/>
    <n v="-1.020406341364033E-2"/>
    <n v="6.1530869494502038E-2"/>
    <x v="76"/>
    <x v="291"/>
    <x v="313"/>
    <x v="325"/>
    <s v="Stable"/>
    <s v="Stable"/>
    <x v="0"/>
  </r>
  <r>
    <x v="1"/>
    <x v="330"/>
    <n v="22803207"/>
    <n v="5985841"/>
    <n v="2442223"/>
    <n v="1729338"/>
    <n v="1347154"/>
    <n v="5.9077392052793276E-2"/>
    <n v="6.2910276291296974E-3"/>
    <n v="1.9417486578885645E-2"/>
    <n v="-1.2876429342059903E-2"/>
    <x v="155"/>
    <x v="292"/>
    <x v="314"/>
    <x v="326"/>
    <s v="Stable"/>
    <s v="Stable"/>
    <x v="0"/>
  </r>
  <r>
    <x v="2"/>
    <x v="331"/>
    <n v="22803207"/>
    <n v="5472769"/>
    <n v="2123434"/>
    <n v="1519105"/>
    <n v="1295492"/>
    <n v="5.6811833528503247E-2"/>
    <n v="6.1489765635050153E-2"/>
    <n v="7.1428537867232134E-2"/>
    <n v="-9.2762280506242245E-3"/>
    <x v="175"/>
    <x v="293"/>
    <x v="315"/>
    <x v="327"/>
    <s v="Stable"/>
    <s v="Stable"/>
    <x v="0"/>
  </r>
  <r>
    <x v="3"/>
    <x v="332"/>
    <n v="21717340"/>
    <n v="5537921"/>
    <n v="2170865"/>
    <n v="1584731"/>
    <n v="1364454"/>
    <n v="6.2827860133883806E-2"/>
    <n v="-0.1012419680467409"/>
    <n v="-4.7619051795569911E-2"/>
    <n v="-5.6304066449077927E-2"/>
    <x v="176"/>
    <x v="294"/>
    <x v="316"/>
    <x v="328"/>
    <s v="Stable"/>
    <s v="Stable"/>
    <x v="0"/>
  </r>
  <r>
    <x v="4"/>
    <x v="333"/>
    <n v="47134238"/>
    <n v="10195135"/>
    <n v="3327692"/>
    <n v="2308087"/>
    <n v="1728295"/>
    <n v="3.6667506961712205E-2"/>
    <n v="5.9534056243808253E-2"/>
    <n v="2.9411754428234849E-2"/>
    <n v="2.9261643718434538E-2"/>
    <x v="177"/>
    <x v="295"/>
    <x v="317"/>
    <x v="329"/>
    <s v="Stable"/>
    <s v="Stable"/>
    <x v="0"/>
  </r>
  <r>
    <x v="5"/>
    <x v="334"/>
    <n v="46685340"/>
    <n v="10196078"/>
    <n v="3501333"/>
    <n v="2452333"/>
    <n v="1989333"/>
    <n v="4.2611513592918031E-2"/>
    <n v="0.20747489400703478"/>
    <n v="9.7087489930292037E-3"/>
    <n v="0.19586457141979285"/>
    <x v="113"/>
    <x v="296"/>
    <x v="318"/>
    <x v="330"/>
    <s v="High"/>
    <s v="Stable"/>
    <x v="0"/>
  </r>
  <r>
    <x v="6"/>
    <x v="335"/>
    <n v="21500167"/>
    <n v="5643793"/>
    <n v="2212367"/>
    <n v="1582727"/>
    <n v="1310814"/>
    <n v="6.0967619460816282E-2"/>
    <n v="-3.9677707910705906E-2"/>
    <n v="-2.9411712923870126E-2"/>
    <n v="-1.0577041867413484E-2"/>
    <x v="157"/>
    <x v="297"/>
    <x v="319"/>
    <x v="331"/>
    <s v="Stable"/>
    <s v="Stable"/>
    <x v="0"/>
  </r>
  <r>
    <x v="0"/>
    <x v="336"/>
    <n v="20848646"/>
    <n v="5420648"/>
    <n v="2254989"/>
    <n v="1580296"/>
    <n v="1282884"/>
    <n v="6.1533204602351635E-2"/>
    <n v="1.9222381382533626E-2"/>
    <n v="-1.0309307224181552E-2"/>
    <n v="2.9839310724341761E-2"/>
    <x v="103"/>
    <x v="298"/>
    <x v="320"/>
    <x v="332"/>
    <s v="Stable"/>
    <s v="Stable"/>
    <x v="0"/>
  </r>
  <r>
    <x v="1"/>
    <x v="337"/>
    <n v="22368860"/>
    <n v="5759981"/>
    <n v="2280952"/>
    <n v="1581840"/>
    <n v="1336022"/>
    <n v="5.9726870300945152E-2"/>
    <n v="-8.263346284092199E-3"/>
    <n v="-1.9047629488924911E-2"/>
    <n v="1.0993685157453914E-2"/>
    <x v="115"/>
    <x v="147"/>
    <x v="321"/>
    <x v="333"/>
    <s v="Stable"/>
    <s v="Stable"/>
    <x v="0"/>
  </r>
  <r>
    <x v="2"/>
    <x v="338"/>
    <n v="22586034"/>
    <n v="5815903"/>
    <n v="2419415"/>
    <n v="1783835"/>
    <n v="1418862"/>
    <n v="6.2820325162000548E-2"/>
    <n v="9.5230229133024258E-2"/>
    <n v="-9.5237928177200892E-3"/>
    <n v="0.10576126944543618"/>
    <x v="178"/>
    <x v="299"/>
    <x v="322"/>
    <x v="334"/>
    <s v="Stable"/>
    <s v="Stable"/>
    <x v="0"/>
  </r>
  <r>
    <x v="3"/>
    <x v="339"/>
    <n v="21065820"/>
    <n v="5108461"/>
    <n v="2125119"/>
    <n v="1582364"/>
    <n v="1336464"/>
    <n v="6.3442296573311643E-2"/>
    <n v="-2.0513699985488687E-2"/>
    <n v="-2.9999947507378666E-2"/>
    <n v="9.7796811497079528E-3"/>
    <x v="99"/>
    <x v="300"/>
    <x v="144"/>
    <x v="335"/>
    <s v="Stable"/>
    <s v="Stable"/>
    <x v="0"/>
  </r>
  <r>
    <x v="4"/>
    <x v="340"/>
    <n v="43991955"/>
    <n v="9145927"/>
    <n v="3140711"/>
    <n v="2157040"/>
    <n v="1665666"/>
    <n v="3.7862968354100197E-2"/>
    <n v="-3.623744788939387E-2"/>
    <n v="-6.6666636964265225E-2"/>
    <n v="3.2602745358070839E-2"/>
    <x v="36"/>
    <x v="301"/>
    <x v="323"/>
    <x v="336"/>
    <s v="Stable"/>
    <s v="Stable"/>
    <x v="0"/>
  </r>
  <r>
    <x v="5"/>
    <x v="341"/>
    <n v="43991955"/>
    <n v="9238310"/>
    <n v="3078205"/>
    <n v="2093179"/>
    <n v="1632680"/>
    <n v="3.711314943834617E-2"/>
    <n v="-0.17928270430340221"/>
    <n v="-5.769228750807609E-2"/>
    <n v="-0.12903470660769212"/>
    <x v="161"/>
    <x v="302"/>
    <x v="324"/>
    <x v="337"/>
    <s v="Stable"/>
    <s v="Stable"/>
    <x v="0"/>
  </r>
  <r>
    <x v="6"/>
    <x v="342"/>
    <n v="22586034"/>
    <n v="5533578"/>
    <n v="2257699"/>
    <n v="1582196"/>
    <n v="1245504"/>
    <n v="5.5144874040302959E-2"/>
    <n v="-4.9824002490055808E-2"/>
    <n v="5.050500540321412E-2"/>
    <n v="-9.5505540022857272E-2"/>
    <x v="179"/>
    <x v="303"/>
    <x v="325"/>
    <x v="338"/>
    <s v="Stable"/>
    <s v="Stable"/>
    <x v="0"/>
  </r>
  <r>
    <x v="0"/>
    <x v="343"/>
    <n v="21500167"/>
    <n v="5213790"/>
    <n v="2106371"/>
    <n v="1522274"/>
    <n v="1235782"/>
    <n v="5.7477786102777713E-2"/>
    <n v="-3.671571241047511E-2"/>
    <n v="3.1250040470256035E-2"/>
    <n v="-6.5906180667517744E-2"/>
    <x v="41"/>
    <x v="304"/>
    <x v="326"/>
    <x v="339"/>
    <s v="Stable"/>
    <s v="Stable"/>
    <x v="0"/>
  </r>
  <r>
    <x v="1"/>
    <x v="344"/>
    <n v="22586034"/>
    <n v="5477113"/>
    <n v="2212753"/>
    <n v="1566850"/>
    <n v="1246273"/>
    <n v="5.5178921629180228E-2"/>
    <n v="-6.7176289013204826E-2"/>
    <n v="9.7087656419474477E-3"/>
    <n v="-7.6145772394388356E-2"/>
    <x v="111"/>
    <x v="305"/>
    <x v="327"/>
    <x v="203"/>
    <s v="Stable"/>
    <s v="Stable"/>
    <x v="0"/>
  </r>
  <r>
    <x v="2"/>
    <x v="345"/>
    <n v="21934513"/>
    <n v="5648137"/>
    <n v="2259254"/>
    <n v="1682241"/>
    <n v="1379437"/>
    <n v="6.2888882009826244E-2"/>
    <n v="-2.7786352724930241E-2"/>
    <n v="-2.8846191309743974E-2"/>
    <n v="1.0913163478365462E-3"/>
    <x v="46"/>
    <x v="306"/>
    <x v="43"/>
    <x v="340"/>
    <s v="Stable"/>
    <s v="Stable"/>
    <x v="0"/>
  </r>
  <r>
    <x v="3"/>
    <x v="346"/>
    <n v="22803207"/>
    <n v="5928833"/>
    <n v="2276672"/>
    <n v="1661970"/>
    <n v="1308303"/>
    <n v="5.7373640470833771E-2"/>
    <n v="-2.1071274647128546E-2"/>
    <n v="8.247417297186499E-2"/>
    <n v="-9.5656311802413296E-2"/>
    <x v="180"/>
    <x v="307"/>
    <x v="328"/>
    <x v="341"/>
    <s v="Stable"/>
    <s v="Stable"/>
    <x v="0"/>
  </r>
  <r>
    <x v="4"/>
    <x v="347"/>
    <n v="45787545"/>
    <n v="9230769"/>
    <n v="3232615"/>
    <n v="2220160"/>
    <n v="1783676"/>
    <n v="3.8955484510034333E-2"/>
    <n v="7.0848537461892125E-2"/>
    <n v="4.0816303799183329E-2"/>
    <n v="2.8854477169268922E-2"/>
    <x v="118"/>
    <x v="181"/>
    <x v="329"/>
    <x v="342"/>
    <s v="Stable"/>
    <s v="Stable"/>
    <x v="0"/>
  </r>
  <r>
    <x v="5"/>
    <x v="348"/>
    <n v="43094160"/>
    <n v="8687782"/>
    <n v="2806153"/>
    <n v="1812775"/>
    <n v="1385685"/>
    <n v="3.2154820978062923E-2"/>
    <n v="-0.1512819413479678"/>
    <n v="-2.0408208728164068E-2"/>
    <n v="-0.13360031512605031"/>
    <x v="81"/>
    <x v="308"/>
    <x v="330"/>
    <x v="343"/>
    <s v="Stable"/>
    <s v="Stable"/>
    <x v="0"/>
  </r>
  <r>
    <x v="6"/>
    <x v="349"/>
    <n v="21282993"/>
    <n v="5427163"/>
    <n v="2214282"/>
    <n v="1584097"/>
    <n v="1324939"/>
    <n v="6.2253415203397382E-2"/>
    <n v="6.3777394532654963E-2"/>
    <n v="-5.7692294069183969E-2"/>
    <n v="0.12890665337088447"/>
    <x v="68"/>
    <x v="309"/>
    <x v="331"/>
    <x v="344"/>
    <s v="Stable"/>
    <s v="Stable"/>
    <x v="0"/>
  </r>
  <r>
    <x v="0"/>
    <x v="350"/>
    <n v="21065820"/>
    <n v="5108461"/>
    <n v="2022950"/>
    <n v="1402916"/>
    <n v="1104375"/>
    <n v="5.2424970876994104E-2"/>
    <n v="-0.10633509793798579"/>
    <n v="-2.0202030068046883E-2"/>
    <n v="-8.7909009173535724E-2"/>
    <x v="99"/>
    <x v="310"/>
    <x v="332"/>
    <x v="345"/>
    <s v="Stable"/>
    <s v="Stable"/>
    <x v="0"/>
  </r>
  <r>
    <x v="1"/>
    <x v="351"/>
    <n v="22368860"/>
    <n v="5424448"/>
    <n v="2104686"/>
    <n v="1597877"/>
    <n v="1284054"/>
    <n v="5.7403640596793933E-2"/>
    <n v="3.0315187763836571E-2"/>
    <n v="-9.6154118616319506E-3"/>
    <n v="4.0318275564798389E-2"/>
    <x v="108"/>
    <x v="264"/>
    <x v="333"/>
    <x v="346"/>
    <s v="Stable"/>
    <s v="Stable"/>
    <x v="0"/>
  </r>
  <r>
    <x v="2"/>
    <x v="352"/>
    <n v="21065820"/>
    <n v="5213790"/>
    <n v="2064661"/>
    <n v="1507202"/>
    <n v="1211187"/>
    <n v="5.7495364528890876E-2"/>
    <n v="-0.12197005010014961"/>
    <n v="-3.9603891784959377E-2"/>
    <n v="-8.5762654837664987E-2"/>
    <x v="100"/>
    <x v="248"/>
    <x v="334"/>
    <x v="347"/>
    <s v="Stable"/>
    <s v="Stable"/>
    <x v="0"/>
  </r>
  <r>
    <x v="3"/>
    <x v="353"/>
    <n v="22151687"/>
    <n v="5261025"/>
    <n v="2062322"/>
    <n v="1430220"/>
    <n v="1231419"/>
    <n v="5.5590303348002343E-2"/>
    <n v="-5.8766203241909509E-2"/>
    <n v="-2.8571422306645E-2"/>
    <n v="-3.1082865026457518E-2"/>
    <x v="119"/>
    <x v="311"/>
    <x v="335"/>
    <x v="348"/>
    <s v="Stable"/>
    <s v="Stable"/>
    <x v="0"/>
  </r>
  <r>
    <x v="4"/>
    <x v="354"/>
    <n v="46236443"/>
    <n v="9321266"/>
    <n v="3042461"/>
    <n v="1965430"/>
    <n v="1502374"/>
    <n v="3.2493286734881402E-2"/>
    <n v="-0.15770913551564303"/>
    <n v="9.8039108627445692E-3"/>
    <n v="-0.16588672574431385"/>
    <x v="181"/>
    <x v="118"/>
    <x v="336"/>
    <x v="349"/>
    <s v="Stable"/>
    <s v="Stable"/>
    <x v="0"/>
  </r>
  <r>
    <x v="5"/>
    <x v="355"/>
    <n v="43094160"/>
    <n v="9140271"/>
    <n v="3263076"/>
    <n v="2107947"/>
    <n v="1677083"/>
    <n v="3.8916711684367444E-2"/>
    <n v="0.21029166080314066"/>
    <n v="0"/>
    <n v="0.21029166080314066"/>
    <x v="85"/>
    <x v="312"/>
    <x v="337"/>
    <x v="350"/>
    <s v="High"/>
    <s v="Stable"/>
    <x v="2"/>
  </r>
  <r>
    <x v="6"/>
    <x v="356"/>
    <n v="21500167"/>
    <n v="5106289"/>
    <n v="1940390"/>
    <n v="1430649"/>
    <n v="1196595"/>
    <n v="5.5655149097213988E-2"/>
    <n v="-9.6867855803172809E-2"/>
    <n v="1.0204110399515187E-2"/>
    <n v="-0.10599042774802347"/>
    <x v="64"/>
    <x v="313"/>
    <x v="338"/>
    <x v="351"/>
    <s v="Stable"/>
    <s v="Stable"/>
    <x v="0"/>
  </r>
  <r>
    <x v="0"/>
    <x v="357"/>
    <n v="21282993"/>
    <n v="5320748"/>
    <n v="2107016"/>
    <n v="1568884"/>
    <n v="1312214"/>
    <n v="6.1655519973154153E-2"/>
    <n v="0.18819603848330502"/>
    <n v="1.0309259753916944E-2"/>
    <n v="0.17607161132846216"/>
    <x v="182"/>
    <x v="314"/>
    <x v="339"/>
    <x v="352"/>
    <s v="Stable"/>
    <s v="Stable"/>
    <x v="0"/>
  </r>
  <r>
    <x v="1"/>
    <x v="358"/>
    <n v="20631473"/>
    <n v="5261025"/>
    <n v="2167542"/>
    <n v="1582306"/>
    <n v="1258566"/>
    <n v="6.1002236728322792E-2"/>
    <n v="-1.9849632492091485E-2"/>
    <n v="-7.7669856905524637E-2"/>
    <n v="6.2689336322857558E-2"/>
    <x v="112"/>
    <x v="315"/>
    <x v="340"/>
    <x v="353"/>
    <s v="Stable"/>
    <s v="Stable"/>
    <x v="0"/>
  </r>
  <r>
    <x v="2"/>
    <x v="359"/>
    <n v="20631473"/>
    <n v="5209447"/>
    <n v="2146292"/>
    <n v="1645132"/>
    <n v="1295048"/>
    <n v="6.2770506012828076E-2"/>
    <n v="6.9238688988570773E-2"/>
    <n v="-2.0618566978098496E-2"/>
    <n v="9.1748987542926042E-2"/>
    <x v="92"/>
    <x v="316"/>
    <x v="341"/>
    <x v="354"/>
    <s v="Stable"/>
    <s v="Stable"/>
    <x v="0"/>
  </r>
  <r>
    <x v="3"/>
    <x v="360"/>
    <n v="22368860"/>
    <n v="5648137"/>
    <n v="2349625"/>
    <n v="1629465"/>
    <n v="1309438"/>
    <n v="5.8538432445819771E-2"/>
    <n v="6.335698896963593E-2"/>
    <n v="9.8039043079567456E-3"/>
    <n v="5.3033153630440921E-2"/>
    <x v="16"/>
    <x v="317"/>
    <x v="342"/>
    <x v="355"/>
    <s v="Stable"/>
    <s v="Stable"/>
    <x v="0"/>
  </r>
  <r>
    <x v="4"/>
    <x v="361"/>
    <n v="45338648"/>
    <n v="9521116"/>
    <n v="3269551"/>
    <n v="2201061"/>
    <n v="1768333"/>
    <n v="3.9002773086661079E-2"/>
    <n v="0.17702582712427128"/>
    <n v="-1.9417454730133787E-2"/>
    <n v="0.2003332689885069"/>
    <x v="147"/>
    <x v="318"/>
    <x v="343"/>
    <x v="356"/>
    <s v="Stable"/>
    <s v="Stable"/>
    <x v="2"/>
  </r>
  <r>
    <x v="5"/>
    <x v="362"/>
    <n v="43543058"/>
    <n v="8778280"/>
    <n v="3133846"/>
    <n v="2109705"/>
    <n v="1596202"/>
    <n v="3.6658013316382146E-2"/>
    <n v="-4.8227189709752039E-2"/>
    <n v="1.0416678752604991E-2"/>
    <n v="-5.8039291353914724E-2"/>
    <x v="5"/>
    <x v="319"/>
    <x v="344"/>
    <x v="357"/>
    <s v="Stable"/>
    <s v="Stable"/>
    <x v="0"/>
  </r>
  <r>
    <x v="6"/>
    <x v="363"/>
    <n v="22151687"/>
    <n v="5316404"/>
    <n v="2041499"/>
    <n v="1415779"/>
    <n v="1172548"/>
    <n v="5.2932672802753128E-2"/>
    <n v="-2.0096189604669967E-2"/>
    <n v="3.0302975335167126E-2"/>
    <n v="-4.8916880802986507E-2"/>
    <x v="183"/>
    <x v="320"/>
    <x v="345"/>
    <x v="358"/>
    <s v="Stable"/>
    <s v="Stable"/>
    <x v="0"/>
  </r>
  <r>
    <x v="0"/>
    <x v="364"/>
    <n v="21934513"/>
    <n v="5319119"/>
    <n v="2106371"/>
    <n v="1491521"/>
    <n v="1284200"/>
    <n v="5.854700307228157E-2"/>
    <n v="-2.1348651972925126E-2"/>
    <n v="3.06121902409211E-2"/>
    <n v="-5.0417495501231424E-2"/>
    <x v="87"/>
    <x v="321"/>
    <x v="346"/>
    <x v="359"/>
    <s v="Stable"/>
    <s v="Stable"/>
    <x v="0"/>
  </r>
  <r>
    <x v="1"/>
    <x v="365"/>
    <n v="21717340"/>
    <n v="5375041"/>
    <n v="2042515"/>
    <n v="1520857"/>
    <n v="1284516"/>
    <n v="5.914702260958294E-2"/>
    <n v="2.0618704144240274E-2"/>
    <n v="5.2631533028763E-2"/>
    <n v="-3.0412231062971751E-2"/>
    <x v="154"/>
    <x v="322"/>
    <x v="347"/>
    <x v="360"/>
    <s v="Stable"/>
    <s v="Stabl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1F0E6-74F8-4B54-8994-F8C683BCB97D}"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69:B71" firstHeaderRow="1" firstDataRow="1" firstDataCol="1" rowPageCount="1" colPageCount="1"/>
  <pivotFields count="3">
    <pivotField axis="axisRow" allDrilled="1" subtotalTop="0" showAll="0" dataSourceSort="1" defaultSubtotal="0" defaultAttributeDrillState="1">
      <items count="1">
        <item s="1" x="0"/>
      </items>
    </pivotField>
    <pivotField axis="axisPage" allDrilled="1" subtotalTop="0" showAll="0" dataSourceSort="1" defaultSubtotal="0" defaultAttributeDrillState="1"/>
    <pivotField dataField="1" subtotalTop="0" showAll="0" defaultSubtotal="0"/>
  </pivotFields>
  <rowFields count="1">
    <field x="0"/>
  </rowFields>
  <rowItems count="2">
    <i>
      <x/>
    </i>
    <i t="grand">
      <x/>
    </i>
  </rowItems>
  <colItems count="1">
    <i/>
  </colItems>
  <pageFields count="1">
    <pageField fld="1" hier="20" name="[Range 1].[Order Change  Status].&amp;[High]" cap="High"/>
  </pageFields>
  <dataFields count="1">
    <dataField name="Sum of Orders" fld="2" baseField="0" baseItem="0"/>
  </dataFields>
  <pivotHierarchies count="34">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Order Change  Status].&amp;[High]"/>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ssion Details!$A$2:$R$368">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D1BCD-68B0-488C-973B-8000AD75101D}" name="PivotTable4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B38:G41" firstHeaderRow="0" firstDataRow="1" firstDataCol="1" rowPageCount="2" colPageCount="1"/>
  <pivotFields count="9">
    <pivotField axis="axisRow" numFmtId="14" showAll="0">
      <items count="179">
        <item h="1" x="0"/>
        <item h="1" x="1"/>
        <item h="1" x="2"/>
        <item h="1" x="3"/>
        <item h="1" x="4"/>
        <item h="1" x="5"/>
        <item h="1" x="6"/>
        <item h="1" x="7"/>
        <item h="1" x="8"/>
        <item h="1" x="9"/>
        <item h="1" x="10"/>
        <item h="1" x="11"/>
        <item h="1" x="12"/>
        <item h="1" x="13"/>
        <item h="1" x="14"/>
        <item h="1" x="15"/>
        <item x="16"/>
        <item h="1" x="17"/>
        <item h="1" x="18"/>
        <item h="1" x="19"/>
        <item h="1" x="20"/>
        <item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x="177"/>
        <item t="default"/>
      </items>
    </pivotField>
    <pivotField dataField="1" numFmtId="10" showAll="0"/>
    <pivotField dataField="1" numFmtId="10" showAll="0"/>
    <pivotField dataField="1" numFmtId="10" showAll="0"/>
    <pivotField dataField="1" numFmtId="10" showAll="0"/>
    <pivotField dataField="1" numFmtId="10" showAll="0"/>
    <pivotField axis="axisPage" multipleItemSelectionAllowed="1" showAll="0">
      <items count="4">
        <item x="2"/>
        <item h="1" x="1"/>
        <item h="1" x="0"/>
        <item t="default"/>
      </items>
    </pivotField>
    <pivotField axis="axisPage" multipleItemSelectionAllowed="1"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3">
    <i>
      <x v="16"/>
    </i>
    <i>
      <x v="21"/>
    </i>
    <i>
      <x v="177"/>
    </i>
  </rowItems>
  <colFields count="1">
    <field x="-2"/>
  </colFields>
  <colItems count="5">
    <i>
      <x/>
    </i>
    <i i="1">
      <x v="1"/>
    </i>
    <i i="2">
      <x v="2"/>
    </i>
    <i i="3">
      <x v="3"/>
    </i>
    <i i="4">
      <x v="4"/>
    </i>
  </colItems>
  <pageFields count="2">
    <pageField fld="6" hier="-1"/>
    <pageField fld="7" hier="-1"/>
  </pageFields>
  <dataFields count="5">
    <dataField name="Change in facebook" fld="1" baseField="0" baseItem="9" numFmtId="164"/>
    <dataField name="Change in youtube" fld="2" baseField="7" baseItem="17" numFmtId="10"/>
    <dataField name="change in twitter" fld="3" baseField="0" baseItem="16" numFmtId="10"/>
    <dataField name="Change in others" fld="4" baseField="7" baseItem="17" numFmtId="10"/>
    <dataField name="Change Total" fld="5" baseField="7" baseItem="17" numFmtId="10"/>
  </dataFields>
  <chartFormats count="5">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19" format="12" series="1">
      <pivotArea type="data" outline="0" fieldPosition="0">
        <references count="1">
          <reference field="4294967294" count="1" selected="0">
            <x v="2"/>
          </reference>
        </references>
      </pivotArea>
    </chartFormat>
    <chartFormat chart="19" format="13" series="1">
      <pivotArea type="data" outline="0" fieldPosition="0">
        <references count="1">
          <reference field="4294967294" count="1" selected="0">
            <x v="3"/>
          </reference>
        </references>
      </pivotArea>
    </chartFormat>
    <chartFormat chart="19"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D3BB5E-FD73-4947-803F-998CA350DAEC}"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B9:C13" firstHeaderRow="0" firstDataRow="0" firstDataCol="1" rowPageCount="3" colPageCount="1"/>
  <pivotFields count="18">
    <pivotField axis="axisPage" multipleItemSelectionAllowed="1" showAll="0">
      <items count="8">
        <item x="5"/>
        <item h="1" x="6"/>
        <item h="1" x="0"/>
        <item h="1" x="1"/>
        <item h="1" x="2"/>
        <item h="1" x="3"/>
        <item h="1" x="4"/>
        <item t="default"/>
      </items>
    </pivotField>
    <pivotField axis="axisPage" numFmtId="14" multipleItemSelectionAllowed="1" showAll="0">
      <items count="36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dataField="1" numFmtId="9" showAll="0"/>
    <pivotField numFmtId="10" showAll="0"/>
    <pivotField showAll="0"/>
    <pivotField showAll="0"/>
    <pivotField dataField="1" numFmtId="9" showAll="0">
      <items count="185">
        <item x="131"/>
        <item x="27"/>
        <item x="107"/>
        <item x="91"/>
        <item x="153"/>
        <item x="137"/>
        <item x="117"/>
        <item x="124"/>
        <item x="181"/>
        <item x="81"/>
        <item x="142"/>
        <item x="5"/>
        <item x="98"/>
        <item x="118"/>
        <item x="75"/>
        <item x="51"/>
        <item x="121"/>
        <item x="150"/>
        <item x="166"/>
        <item x="57"/>
        <item x="18"/>
        <item x="158"/>
        <item x="138"/>
        <item x="4"/>
        <item x="156"/>
        <item x="71"/>
        <item x="30"/>
        <item x="172"/>
        <item x="163"/>
        <item x="36"/>
        <item x="19"/>
        <item x="162"/>
        <item x="61"/>
        <item x="110"/>
        <item x="106"/>
        <item x="50"/>
        <item x="161"/>
        <item x="56"/>
        <item x="102"/>
        <item x="114"/>
        <item x="132"/>
        <item x="147"/>
        <item x="173"/>
        <item x="109"/>
        <item x="24"/>
        <item x="167"/>
        <item x="12"/>
        <item x="85"/>
        <item x="11"/>
        <item x="169"/>
        <item x="25"/>
        <item x="80"/>
        <item x="170"/>
        <item x="136"/>
        <item x="133"/>
        <item x="43"/>
        <item x="129"/>
        <item x="97"/>
        <item x="177"/>
        <item x="37"/>
        <item x="70"/>
        <item x="151"/>
        <item x="89"/>
        <item x="31"/>
        <item x="164"/>
        <item x="44"/>
        <item x="65"/>
        <item x="116"/>
        <item x="113"/>
        <item x="62"/>
        <item x="101"/>
        <item x="143"/>
        <item x="74"/>
        <item x="22"/>
        <item x="14"/>
        <item x="64"/>
        <item x="119"/>
        <item x="6"/>
        <item x="148"/>
        <item x="60"/>
        <item x="38"/>
        <item x="140"/>
        <item x="35"/>
        <item x="183"/>
        <item x="52"/>
        <item x="175"/>
        <item x="171"/>
        <item x="10"/>
        <item x="66"/>
        <item x="63"/>
        <item x="139"/>
        <item x="125"/>
        <item x="48"/>
        <item x="160"/>
        <item x="94"/>
        <item x="108"/>
        <item x="41"/>
        <item x="87"/>
        <item x="99"/>
        <item x="111"/>
        <item x="168"/>
        <item x="58"/>
        <item x="23"/>
        <item x="59"/>
        <item x="72"/>
        <item x="53"/>
        <item x="179"/>
        <item x="47"/>
        <item x="7"/>
        <item x="149"/>
        <item x="0"/>
        <item x="120"/>
        <item x="26"/>
        <item x="126"/>
        <item x="154"/>
        <item x="84"/>
        <item x="34"/>
        <item x="100"/>
        <item x="141"/>
        <item x="127"/>
        <item x="1"/>
        <item x="128"/>
        <item x="28"/>
        <item x="83"/>
        <item x="88"/>
        <item x="77"/>
        <item x="2"/>
        <item x="122"/>
        <item x="144"/>
        <item x="182"/>
        <item x="104"/>
        <item x="69"/>
        <item x="123"/>
        <item x="73"/>
        <item x="93"/>
        <item x="152"/>
        <item x="40"/>
        <item x="21"/>
        <item x="16"/>
        <item x="96"/>
        <item x="174"/>
        <item x="92"/>
        <item x="29"/>
        <item x="39"/>
        <item x="176"/>
        <item x="112"/>
        <item x="54"/>
        <item x="42"/>
        <item x="68"/>
        <item x="165"/>
        <item x="13"/>
        <item x="134"/>
        <item x="178"/>
        <item x="146"/>
        <item x="76"/>
        <item x="9"/>
        <item x="115"/>
        <item x="49"/>
        <item x="90"/>
        <item x="105"/>
        <item x="46"/>
        <item x="45"/>
        <item x="82"/>
        <item x="8"/>
        <item x="180"/>
        <item x="17"/>
        <item x="55"/>
        <item x="130"/>
        <item x="145"/>
        <item x="20"/>
        <item x="86"/>
        <item x="95"/>
        <item x="33"/>
        <item x="103"/>
        <item x="79"/>
        <item x="157"/>
        <item x="78"/>
        <item x="155"/>
        <item x="15"/>
        <item x="3"/>
        <item x="32"/>
        <item x="135"/>
        <item x="159"/>
        <item x="67"/>
        <item t="default"/>
      </items>
    </pivotField>
    <pivotField dataField="1" numFmtId="9" showAll="0">
      <items count="324">
        <item x="283"/>
        <item x="232"/>
        <item x="48"/>
        <item x="89"/>
        <item x="197"/>
        <item x="52"/>
        <item x="186"/>
        <item x="308"/>
        <item x="282"/>
        <item x="277"/>
        <item x="150"/>
        <item x="161"/>
        <item x="86"/>
        <item x="203"/>
        <item x="133"/>
        <item x="269"/>
        <item x="118"/>
        <item x="295"/>
        <item x="60"/>
        <item x="46"/>
        <item x="252"/>
        <item x="251"/>
        <item x="191"/>
        <item x="210"/>
        <item x="112"/>
        <item x="31"/>
        <item x="4"/>
        <item x="145"/>
        <item x="18"/>
        <item x="302"/>
        <item x="245"/>
        <item x="12"/>
        <item x="270"/>
        <item x="249"/>
        <item x="32"/>
        <item x="263"/>
        <item x="125"/>
        <item x="39"/>
        <item x="209"/>
        <item x="66"/>
        <item x="225"/>
        <item x="258"/>
        <item x="11"/>
        <item x="244"/>
        <item x="45"/>
        <item x="98"/>
        <item x="59"/>
        <item x="78"/>
        <item x="289"/>
        <item x="105"/>
        <item x="173"/>
        <item x="288"/>
        <item x="85"/>
        <item x="238"/>
        <item x="5"/>
        <item x="92"/>
        <item x="301"/>
        <item x="318"/>
        <item x="296"/>
        <item x="226"/>
        <item x="139"/>
        <item x="174"/>
        <item x="262"/>
        <item x="91"/>
        <item x="156"/>
        <item x="276"/>
        <item x="259"/>
        <item x="67"/>
        <item x="192"/>
        <item x="79"/>
        <item x="144"/>
        <item x="216"/>
        <item x="181"/>
        <item x="106"/>
        <item x="180"/>
        <item x="196"/>
        <item x="166"/>
        <item x="233"/>
        <item x="126"/>
        <item x="113"/>
        <item x="99"/>
        <item x="222"/>
        <item x="25"/>
        <item x="72"/>
        <item x="53"/>
        <item x="162"/>
        <item x="138"/>
        <item x="155"/>
        <item x="119"/>
        <item x="19"/>
        <item x="202"/>
        <item x="312"/>
        <item x="132"/>
        <item x="239"/>
        <item x="24"/>
        <item x="167"/>
        <item x="319"/>
        <item x="38"/>
        <item x="62"/>
        <item x="120"/>
        <item x="223"/>
        <item x="322"/>
        <item x="274"/>
        <item x="157"/>
        <item x="111"/>
        <item x="122"/>
        <item x="256"/>
        <item x="69"/>
        <item x="201"/>
        <item x="236"/>
        <item x="158"/>
        <item x="127"/>
        <item x="43"/>
        <item x="22"/>
        <item x="278"/>
        <item x="271"/>
        <item x="313"/>
        <item x="97"/>
        <item x="267"/>
        <item x="140"/>
        <item x="254"/>
        <item x="265"/>
        <item x="16"/>
        <item x="110"/>
        <item x="175"/>
        <item x="77"/>
        <item x="101"/>
        <item x="6"/>
        <item x="50"/>
        <item x="184"/>
        <item x="153"/>
        <item x="20"/>
        <item x="320"/>
        <item x="56"/>
        <item x="108"/>
        <item x="234"/>
        <item x="284"/>
        <item x="307"/>
        <item x="2"/>
        <item x="95"/>
        <item x="165"/>
        <item x="9"/>
        <item x="141"/>
        <item x="164"/>
        <item x="228"/>
        <item x="26"/>
        <item x="63"/>
        <item x="293"/>
        <item x="231"/>
        <item x="49"/>
        <item x="253"/>
        <item x="13"/>
        <item x="190"/>
        <item x="96"/>
        <item x="41"/>
        <item x="260"/>
        <item x="84"/>
        <item x="243"/>
        <item x="264"/>
        <item x="93"/>
        <item x="131"/>
        <item x="230"/>
        <item x="246"/>
        <item x="218"/>
        <item x="116"/>
        <item x="220"/>
        <item x="143"/>
        <item x="207"/>
        <item x="76"/>
        <item x="189"/>
        <item x="206"/>
        <item x="7"/>
        <item x="194"/>
        <item x="134"/>
        <item x="229"/>
        <item x="294"/>
        <item x="198"/>
        <item x="188"/>
        <item x="154"/>
        <item x="297"/>
        <item x="311"/>
        <item x="83"/>
        <item x="64"/>
        <item x="68"/>
        <item x="215"/>
        <item x="310"/>
        <item x="183"/>
        <item x="75"/>
        <item x="170"/>
        <item x="199"/>
        <item x="273"/>
        <item x="147"/>
        <item x="57"/>
        <item x="135"/>
        <item x="70"/>
        <item x="261"/>
        <item x="314"/>
        <item x="88"/>
        <item x="33"/>
        <item x="163"/>
        <item x="94"/>
        <item x="321"/>
        <item x="224"/>
        <item x="176"/>
        <item x="114"/>
        <item x="247"/>
        <item x="248"/>
        <item x="1"/>
        <item x="306"/>
        <item x="40"/>
        <item x="221"/>
        <item x="212"/>
        <item x="82"/>
        <item x="187"/>
        <item x="146"/>
        <item x="250"/>
        <item x="290"/>
        <item x="128"/>
        <item x="81"/>
        <item x="204"/>
        <item x="169"/>
        <item x="35"/>
        <item x="272"/>
        <item x="217"/>
        <item x="214"/>
        <item x="193"/>
        <item x="182"/>
        <item x="148"/>
        <item x="23"/>
        <item x="36"/>
        <item x="213"/>
        <item x="305"/>
        <item x="54"/>
        <item x="37"/>
        <item x="178"/>
        <item x="3"/>
        <item x="10"/>
        <item x="285"/>
        <item x="34"/>
        <item x="123"/>
        <item x="29"/>
        <item x="304"/>
        <item x="115"/>
        <item x="291"/>
        <item x="44"/>
        <item x="51"/>
        <item x="14"/>
        <item x="8"/>
        <item x="211"/>
        <item x="303"/>
        <item x="281"/>
        <item x="80"/>
        <item x="280"/>
        <item x="309"/>
        <item x="117"/>
        <item x="121"/>
        <item x="241"/>
        <item x="152"/>
        <item x="142"/>
        <item x="292"/>
        <item x="275"/>
        <item x="195"/>
        <item x="90"/>
        <item x="109"/>
        <item x="242"/>
        <item x="237"/>
        <item x="42"/>
        <item x="107"/>
        <item x="200"/>
        <item x="177"/>
        <item x="30"/>
        <item x="100"/>
        <item x="179"/>
        <item x="257"/>
        <item x="104"/>
        <item x="55"/>
        <item x="279"/>
        <item x="315"/>
        <item x="0"/>
        <item x="316"/>
        <item x="171"/>
        <item x="15"/>
        <item x="102"/>
        <item x="219"/>
        <item x="160"/>
        <item x="235"/>
        <item x="266"/>
        <item x="159"/>
        <item x="27"/>
        <item x="28"/>
        <item x="300"/>
        <item x="240"/>
        <item x="124"/>
        <item x="299"/>
        <item x="298"/>
        <item x="151"/>
        <item x="21"/>
        <item x="286"/>
        <item x="130"/>
        <item x="71"/>
        <item x="287"/>
        <item x="61"/>
        <item x="172"/>
        <item x="17"/>
        <item x="268"/>
        <item x="185"/>
        <item x="205"/>
        <item x="149"/>
        <item x="317"/>
        <item x="208"/>
        <item x="73"/>
        <item x="255"/>
        <item x="129"/>
        <item x="136"/>
        <item x="65"/>
        <item x="47"/>
        <item x="58"/>
        <item x="227"/>
        <item x="87"/>
        <item x="137"/>
        <item x="74"/>
        <item x="168"/>
        <item x="103"/>
        <item t="default"/>
      </items>
    </pivotField>
    <pivotField dataField="1" numFmtId="9" showAll="0">
      <items count="349">
        <item x="213"/>
        <item x="59"/>
        <item x="290"/>
        <item x="251"/>
        <item x="283"/>
        <item x="220"/>
        <item x="106"/>
        <item x="226"/>
        <item x="156"/>
        <item x="337"/>
        <item x="47"/>
        <item x="330"/>
        <item x="336"/>
        <item x="134"/>
        <item x="40"/>
        <item x="127"/>
        <item x="120"/>
        <item x="176"/>
        <item x="277"/>
        <item x="194"/>
        <item x="93"/>
        <item x="53"/>
        <item x="310"/>
        <item x="258"/>
        <item x="177"/>
        <item x="121"/>
        <item x="311"/>
        <item x="291"/>
        <item x="201"/>
        <item x="148"/>
        <item x="170"/>
        <item x="303"/>
        <item x="114"/>
        <item x="128"/>
        <item x="92"/>
        <item x="297"/>
        <item x="107"/>
        <item x="25"/>
        <item x="233"/>
        <item x="12"/>
        <item x="163"/>
        <item x="270"/>
        <item x="343"/>
        <item x="264"/>
        <item x="244"/>
        <item x="239"/>
        <item x="344"/>
        <item x="162"/>
        <item x="71"/>
        <item x="135"/>
        <item x="142"/>
        <item x="99"/>
        <item x="183"/>
        <item x="5"/>
        <item x="296"/>
        <item x="72"/>
        <item x="324"/>
        <item x="200"/>
        <item x="257"/>
        <item x="100"/>
        <item x="234"/>
        <item x="85"/>
        <item x="269"/>
        <item x="182"/>
        <item x="46"/>
        <item x="323"/>
        <item x="227"/>
        <item x="284"/>
        <item x="329"/>
        <item x="13"/>
        <item x="345"/>
        <item x="95"/>
        <item x="263"/>
        <item x="66"/>
        <item x="76"/>
        <item x="203"/>
        <item x="335"/>
        <item x="313"/>
        <item x="36"/>
        <item x="129"/>
        <item x="321"/>
        <item x="180"/>
        <item x="253"/>
        <item x="88"/>
        <item x="235"/>
        <item x="342"/>
        <item x="243"/>
        <item x="218"/>
        <item x="332"/>
        <item x="3"/>
        <item x="116"/>
        <item x="89"/>
        <item x="17"/>
        <item x="111"/>
        <item x="90"/>
        <item x="268"/>
        <item x="236"/>
        <item x="6"/>
        <item x="288"/>
        <item x="155"/>
        <item x="188"/>
        <item x="219"/>
        <item x="245"/>
        <item x="317"/>
        <item x="32"/>
        <item x="26"/>
        <item x="11"/>
        <item x="276"/>
        <item x="79"/>
        <item x="78"/>
        <item x="318"/>
        <item x="189"/>
        <item x="39"/>
        <item x="212"/>
        <item x="167"/>
        <item x="197"/>
        <item x="209"/>
        <item x="202"/>
        <item x="214"/>
        <item x="248"/>
        <item x="94"/>
        <item x="320"/>
        <item x="287"/>
        <item x="150"/>
        <item x="205"/>
        <item x="2"/>
        <item x="292"/>
        <item x="215"/>
        <item x="154"/>
        <item x="112"/>
        <item x="261"/>
        <item x="238"/>
        <item x="210"/>
        <item x="274"/>
        <item x="325"/>
        <item x="29"/>
        <item x="18"/>
        <item x="206"/>
        <item x="19"/>
        <item x="141"/>
        <item x="169"/>
        <item x="207"/>
        <item x="271"/>
        <item x="175"/>
        <item x="225"/>
        <item x="327"/>
        <item x="272"/>
        <item x="346"/>
        <item x="30"/>
        <item x="123"/>
        <item x="21"/>
        <item x="166"/>
        <item x="82"/>
        <item x="285"/>
        <item x="137"/>
        <item x="314"/>
        <item x="260"/>
        <item x="44"/>
        <item x="152"/>
        <item x="266"/>
        <item x="286"/>
        <item x="35"/>
        <item x="103"/>
        <item x="64"/>
        <item x="68"/>
        <item x="241"/>
        <item x="223"/>
        <item x="16"/>
        <item x="102"/>
        <item x="38"/>
        <item x="63"/>
        <item x="304"/>
        <item x="86"/>
        <item x="252"/>
        <item x="33"/>
        <item x="60"/>
        <item x="149"/>
        <item x="4"/>
        <item x="113"/>
        <item x="23"/>
        <item x="190"/>
        <item x="171"/>
        <item x="10"/>
        <item x="158"/>
        <item x="136"/>
        <item x="319"/>
        <item x="331"/>
        <item x="131"/>
        <item x="70"/>
        <item x="133"/>
        <item x="0"/>
        <item x="275"/>
        <item x="282"/>
        <item x="115"/>
        <item x="306"/>
        <item x="87"/>
        <item x="164"/>
        <item x="315"/>
        <item x="9"/>
        <item x="145"/>
        <item x="232"/>
        <item x="124"/>
        <item x="208"/>
        <item x="293"/>
        <item x="247"/>
        <item x="178"/>
        <item x="294"/>
        <item x="139"/>
        <item x="28"/>
        <item x="326"/>
        <item x="228"/>
        <item x="216"/>
        <item x="161"/>
        <item x="173"/>
        <item x="147"/>
        <item x="73"/>
        <item x="307"/>
        <item x="217"/>
        <item x="14"/>
        <item x="80"/>
        <item x="81"/>
        <item x="65"/>
        <item x="57"/>
        <item x="140"/>
        <item x="1"/>
        <item x="119"/>
        <item x="259"/>
        <item x="191"/>
        <item x="98"/>
        <item x="265"/>
        <item x="15"/>
        <item x="193"/>
        <item x="334"/>
        <item x="328"/>
        <item x="50"/>
        <item x="316"/>
        <item x="172"/>
        <item x="126"/>
        <item x="22"/>
        <item x="125"/>
        <item x="122"/>
        <item x="273"/>
        <item x="195"/>
        <item x="104"/>
        <item x="340"/>
        <item x="338"/>
        <item x="230"/>
        <item x="211"/>
        <item x="37"/>
        <item x="224"/>
        <item x="45"/>
        <item x="278"/>
        <item x="308"/>
        <item x="262"/>
        <item x="250"/>
        <item x="96"/>
        <item x="246"/>
        <item x="146"/>
        <item x="185"/>
        <item x="322"/>
        <item x="229"/>
        <item x="34"/>
        <item x="54"/>
        <item x="302"/>
        <item x="279"/>
        <item x="281"/>
        <item x="8"/>
        <item x="61"/>
        <item x="198"/>
        <item x="237"/>
        <item x="117"/>
        <item x="55"/>
        <item x="62"/>
        <item x="339"/>
        <item x="255"/>
        <item x="143"/>
        <item x="118"/>
        <item x="132"/>
        <item x="249"/>
        <item x="295"/>
        <item x="157"/>
        <item x="67"/>
        <item x="347"/>
        <item x="144"/>
        <item x="75"/>
        <item x="43"/>
        <item x="41"/>
        <item x="222"/>
        <item x="204"/>
        <item x="280"/>
        <item x="160"/>
        <item x="24"/>
        <item x="109"/>
        <item x="289"/>
        <item x="179"/>
        <item x="187"/>
        <item x="83"/>
        <item x="174"/>
        <item x="221"/>
        <item x="240"/>
        <item x="27"/>
        <item x="51"/>
        <item x="196"/>
        <item x="298"/>
        <item x="256"/>
        <item x="31"/>
        <item x="151"/>
        <item x="165"/>
        <item x="52"/>
        <item x="110"/>
        <item x="199"/>
        <item x="333"/>
        <item x="7"/>
        <item x="69"/>
        <item x="97"/>
        <item x="184"/>
        <item x="312"/>
        <item x="42"/>
        <item x="153"/>
        <item x="242"/>
        <item x="74"/>
        <item x="77"/>
        <item x="20"/>
        <item x="130"/>
        <item x="300"/>
        <item x="186"/>
        <item x="49"/>
        <item x="168"/>
        <item x="341"/>
        <item x="159"/>
        <item x="305"/>
        <item x="48"/>
        <item x="58"/>
        <item x="56"/>
        <item x="138"/>
        <item x="108"/>
        <item x="254"/>
        <item x="181"/>
        <item x="105"/>
        <item x="267"/>
        <item x="84"/>
        <item x="301"/>
        <item x="91"/>
        <item x="101"/>
        <item x="192"/>
        <item x="231"/>
        <item x="299"/>
        <item x="309"/>
        <item t="default"/>
      </items>
    </pivotField>
    <pivotField dataField="1" numFmtId="9" showAll="0">
      <items count="362">
        <item x="75"/>
        <item x="169"/>
        <item x="12"/>
        <item x="245"/>
        <item x="114"/>
        <item x="218"/>
        <item x="121"/>
        <item x="155"/>
        <item x="142"/>
        <item x="25"/>
        <item x="266"/>
        <item x="252"/>
        <item x="141"/>
        <item x="329"/>
        <item x="128"/>
        <item x="239"/>
        <item x="309"/>
        <item x="120"/>
        <item x="135"/>
        <item x="295"/>
        <item x="259"/>
        <item x="107"/>
        <item x="46"/>
        <item x="357"/>
        <item x="323"/>
        <item x="86"/>
        <item x="26"/>
        <item x="32"/>
        <item x="66"/>
        <item x="273"/>
        <item x="176"/>
        <item x="52"/>
        <item x="100"/>
        <item x="301"/>
        <item x="127"/>
        <item x="148"/>
        <item x="349"/>
        <item x="287"/>
        <item x="162"/>
        <item x="115"/>
        <item x="73"/>
        <item x="343"/>
        <item x="4"/>
        <item x="238"/>
        <item x="302"/>
        <item x="184"/>
        <item x="156"/>
        <item x="322"/>
        <item x="294"/>
        <item x="94"/>
        <item x="336"/>
        <item x="5"/>
        <item x="315"/>
        <item x="231"/>
        <item x="45"/>
        <item x="316"/>
        <item x="318"/>
        <item x="144"/>
        <item x="200"/>
        <item x="161"/>
        <item x="91"/>
        <item x="326"/>
        <item x="71"/>
        <item x="241"/>
        <item x="6"/>
        <item x="276"/>
        <item x="312"/>
        <item x="63"/>
        <item x="159"/>
        <item x="123"/>
        <item x="58"/>
        <item x="212"/>
        <item x="158"/>
        <item x="61"/>
        <item x="143"/>
        <item x="131"/>
        <item x="172"/>
        <item x="83"/>
        <item x="70"/>
        <item x="225"/>
        <item x="232"/>
        <item x="337"/>
        <item x="303"/>
        <item x="17"/>
        <item x="338"/>
        <item x="345"/>
        <item x="270"/>
        <item x="293"/>
        <item x="105"/>
        <item x="292"/>
        <item x="272"/>
        <item x="51"/>
        <item x="354"/>
        <item x="174"/>
        <item x="10"/>
        <item x="341"/>
        <item x="248"/>
        <item x="150"/>
        <item x="44"/>
        <item x="240"/>
        <item x="320"/>
        <item x="282"/>
        <item x="11"/>
        <item x="19"/>
        <item x="204"/>
        <item x="260"/>
        <item x="149"/>
        <item x="224"/>
        <item x="18"/>
        <item x="97"/>
        <item x="234"/>
        <item x="50"/>
        <item x="310"/>
        <item x="311"/>
        <item x="237"/>
        <item x="29"/>
        <item x="269"/>
        <item x="334"/>
        <item x="165"/>
        <item x="214"/>
        <item x="353"/>
        <item x="285"/>
        <item x="49"/>
        <item x="23"/>
        <item x="223"/>
        <item x="268"/>
        <item x="284"/>
        <item x="213"/>
        <item x="305"/>
        <item x="133"/>
        <item x="157"/>
        <item x="118"/>
        <item x="283"/>
        <item x="256"/>
        <item x="47"/>
        <item x="203"/>
        <item x="28"/>
        <item x="163"/>
        <item x="274"/>
        <item x="191"/>
        <item x="253"/>
        <item x="210"/>
        <item x="190"/>
        <item x="246"/>
        <item x="350"/>
        <item x="183"/>
        <item x="53"/>
        <item x="342"/>
        <item x="80"/>
        <item x="267"/>
        <item x="281"/>
        <item x="197"/>
        <item x="308"/>
        <item x="198"/>
        <item x="170"/>
        <item x="356"/>
        <item x="254"/>
        <item x="299"/>
        <item x="222"/>
        <item x="1"/>
        <item x="278"/>
        <item x="347"/>
        <item x="233"/>
        <item x="125"/>
        <item x="69"/>
        <item x="300"/>
        <item x="324"/>
        <item x="226"/>
        <item x="304"/>
        <item x="355"/>
        <item x="65"/>
        <item x="346"/>
        <item x="146"/>
        <item x="279"/>
        <item x="34"/>
        <item x="182"/>
        <item x="263"/>
        <item x="261"/>
        <item x="98"/>
        <item x="243"/>
        <item x="59"/>
        <item x="38"/>
        <item x="217"/>
        <item x="134"/>
        <item x="211"/>
        <item x="60"/>
        <item x="33"/>
        <item x="93"/>
        <item x="280"/>
        <item x="330"/>
        <item x="265"/>
        <item x="215"/>
        <item x="227"/>
        <item x="20"/>
        <item x="264"/>
        <item x="119"/>
        <item x="68"/>
        <item x="85"/>
        <item x="332"/>
        <item x="137"/>
        <item x="24"/>
        <item x="14"/>
        <item x="138"/>
        <item x="103"/>
        <item x="74"/>
        <item x="152"/>
        <item x="319"/>
        <item x="2"/>
        <item x="339"/>
        <item x="147"/>
        <item x="151"/>
        <item x="3"/>
        <item x="122"/>
        <item x="139"/>
        <item x="110"/>
        <item x="106"/>
        <item x="306"/>
        <item x="192"/>
        <item x="55"/>
        <item x="99"/>
        <item x="72"/>
        <item x="288"/>
        <item x="108"/>
        <item x="177"/>
        <item x="39"/>
        <item x="79"/>
        <item x="101"/>
        <item x="87"/>
        <item x="205"/>
        <item x="116"/>
        <item x="186"/>
        <item x="340"/>
        <item x="181"/>
        <item x="173"/>
        <item x="132"/>
        <item x="56"/>
        <item x="297"/>
        <item x="258"/>
        <item x="257"/>
        <item x="102"/>
        <item x="296"/>
        <item x="40"/>
        <item x="178"/>
        <item x="41"/>
        <item x="202"/>
        <item x="9"/>
        <item x="81"/>
        <item x="262"/>
        <item x="331"/>
        <item x="249"/>
        <item x="325"/>
        <item x="199"/>
        <item x="168"/>
        <item x="358"/>
        <item x="145"/>
        <item x="42"/>
        <item x="187"/>
        <item x="7"/>
        <item x="313"/>
        <item x="194"/>
        <item x="179"/>
        <item x="130"/>
        <item x="317"/>
        <item x="13"/>
        <item x="95"/>
        <item x="88"/>
        <item x="242"/>
        <item x="188"/>
        <item x="352"/>
        <item x="209"/>
        <item x="90"/>
        <item x="37"/>
        <item x="236"/>
        <item x="289"/>
        <item x="235"/>
        <item x="16"/>
        <item x="15"/>
        <item x="153"/>
        <item x="111"/>
        <item x="185"/>
        <item x="67"/>
        <item x="247"/>
        <item x="196"/>
        <item x="271"/>
        <item x="21"/>
        <item x="351"/>
        <item x="89"/>
        <item x="206"/>
        <item x="344"/>
        <item x="30"/>
        <item x="77"/>
        <item x="193"/>
        <item x="244"/>
        <item x="154"/>
        <item x="335"/>
        <item x="228"/>
        <item x="175"/>
        <item x="92"/>
        <item x="64"/>
        <item x="22"/>
        <item x="314"/>
        <item x="112"/>
        <item x="291"/>
        <item x="84"/>
        <item x="333"/>
        <item x="31"/>
        <item x="298"/>
        <item x="171"/>
        <item x="216"/>
        <item x="286"/>
        <item x="167"/>
        <item x="78"/>
        <item x="54"/>
        <item x="43"/>
        <item x="275"/>
        <item x="360"/>
        <item x="251"/>
        <item x="164"/>
        <item x="277"/>
        <item x="0"/>
        <item x="126"/>
        <item x="62"/>
        <item x="180"/>
        <item x="201"/>
        <item x="82"/>
        <item x="57"/>
        <item x="327"/>
        <item x="113"/>
        <item x="27"/>
        <item x="195"/>
        <item x="207"/>
        <item x="307"/>
        <item x="124"/>
        <item x="8"/>
        <item x="250"/>
        <item x="136"/>
        <item x="36"/>
        <item x="166"/>
        <item x="230"/>
        <item x="160"/>
        <item x="48"/>
        <item x="104"/>
        <item x="321"/>
        <item x="76"/>
        <item x="348"/>
        <item x="96"/>
        <item x="255"/>
        <item x="129"/>
        <item x="220"/>
        <item x="208"/>
        <item x="229"/>
        <item x="140"/>
        <item x="189"/>
        <item x="109"/>
        <item x="117"/>
        <item x="221"/>
        <item x="35"/>
        <item x="359"/>
        <item x="328"/>
        <item x="219"/>
        <item x="290"/>
        <item t="default"/>
      </items>
    </pivotField>
    <pivotField showAll="0"/>
    <pivotField showAll="0"/>
    <pivotField axis="axisPage" multipleItemSelectionAllowed="1" showAll="0">
      <items count="4">
        <item x="2"/>
        <item h="1" x="1"/>
        <item h="1" x="0"/>
        <item t="default"/>
      </items>
    </pivotField>
  </pivotFields>
  <rowFields count="1">
    <field x="-2"/>
  </rowFields>
  <rowItems count="5">
    <i>
      <x/>
    </i>
    <i i="1">
      <x v="1"/>
    </i>
    <i i="2">
      <x v="2"/>
    </i>
    <i i="3">
      <x v="3"/>
    </i>
    <i i="4">
      <x v="4"/>
    </i>
  </rowItems>
  <colItems count="1">
    <i/>
  </colItems>
  <pageFields count="3">
    <pageField fld="1" hier="-1"/>
    <pageField fld="17" hier="-1"/>
    <pageField fld="0" hier="-1"/>
  </pageFields>
  <dataFields count="5">
    <dataField name="Average of Overall conversion" fld="7" subtotal="average" baseField="0" baseItem="2" numFmtId="9"/>
    <dataField name="Average of L2M" fld="11" subtotal="average" baseField="0" baseItem="1" numFmtId="9"/>
    <dataField name="Average of M2C" fld="12" subtotal="average" baseField="0" baseItem="1" numFmtId="9"/>
    <dataField name="Average of C2P" fld="13" subtotal="average" baseField="0" baseItem="1" numFmtId="9"/>
    <dataField name="Average of P2O" fld="14" subtotal="average" baseField="0"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Change" xr10:uid="{1AA710F4-97E1-403F-AA0D-F1EA29A6FB52}" sourceName="Conversion Change">
  <pivotTables>
    <pivotTable tabId="7" name="PivotTable2"/>
  </pivotTables>
  <data>
    <tabular pivotCacheId="57983202">
      <items count="3">
        <i x="2" s="1"/>
        <i x="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0A22A17-71A5-47A6-B5A8-D3AEB873CB6C}" sourceName="Date">
  <pivotTables>
    <pivotTable tabId="7" name="PivotTable2"/>
  </pivotTables>
  <data>
    <tabular pivotCacheId="57983202">
      <items count="366">
        <i x="229" s="1"/>
        <i x="327"/>
        <i x="355"/>
        <i x="0" nd="1"/>
        <i x="1"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72" nd="1"/>
        <i x="73" nd="1"/>
        <i x="74" nd="1"/>
        <i x="75" nd="1"/>
        <i x="76" nd="1"/>
        <i x="77" nd="1"/>
        <i x="78" nd="1"/>
        <i x="79" nd="1"/>
        <i x="80" nd="1"/>
        <i x="81" nd="1"/>
        <i x="82" nd="1"/>
        <i x="83" nd="1"/>
        <i x="84" nd="1"/>
        <i x="85" nd="1"/>
        <i x="86" nd="1"/>
        <i x="87" nd="1"/>
        <i x="88" nd="1"/>
        <i x="89" nd="1"/>
        <i x="90" nd="1"/>
        <i x="91" nd="1"/>
        <i x="92" nd="1"/>
        <i x="93" nd="1"/>
        <i x="94" nd="1"/>
        <i x="95" nd="1"/>
        <i x="96" nd="1"/>
        <i x="97" nd="1"/>
        <i x="98" nd="1"/>
        <i x="99" nd="1"/>
        <i x="100" nd="1"/>
        <i x="101" nd="1"/>
        <i x="102" nd="1"/>
        <i x="103" nd="1"/>
        <i x="104" nd="1"/>
        <i x="105" nd="1"/>
        <i x="106" nd="1"/>
        <i x="107" nd="1"/>
        <i x="108" nd="1"/>
        <i x="109" nd="1"/>
        <i x="110" nd="1"/>
        <i x="111" nd="1"/>
        <i x="112" nd="1"/>
        <i x="113" nd="1"/>
        <i x="114" nd="1"/>
        <i x="115" nd="1"/>
        <i x="116" nd="1"/>
        <i x="117" nd="1"/>
        <i x="118" nd="1"/>
        <i x="119" nd="1"/>
        <i x="120" nd="1"/>
        <i x="121" nd="1"/>
        <i x="122" nd="1"/>
        <i x="123" nd="1"/>
        <i x="124" nd="1"/>
        <i x="125" nd="1"/>
        <i x="126" nd="1"/>
        <i x="127" nd="1"/>
        <i x="128" nd="1"/>
        <i x="129" nd="1"/>
        <i x="130" nd="1"/>
        <i x="131" nd="1"/>
        <i x="132" nd="1"/>
        <i x="133" nd="1"/>
        <i x="134" nd="1"/>
        <i x="135" nd="1"/>
        <i x="136" nd="1"/>
        <i x="137" nd="1"/>
        <i x="138" nd="1"/>
        <i x="139" nd="1"/>
        <i x="140" nd="1"/>
        <i x="141" nd="1"/>
        <i x="142" nd="1"/>
        <i x="143" nd="1"/>
        <i x="144" nd="1"/>
        <i x="145" nd="1"/>
        <i x="146" nd="1"/>
        <i x="147" nd="1"/>
        <i x="148" nd="1"/>
        <i x="149" nd="1"/>
        <i x="150" nd="1"/>
        <i x="151" nd="1"/>
        <i x="152" nd="1"/>
        <i x="153" nd="1"/>
        <i x="154" nd="1"/>
        <i x="155" nd="1"/>
        <i x="156" nd="1"/>
        <i x="157" nd="1"/>
        <i x="158" nd="1"/>
        <i x="159" nd="1"/>
        <i x="160" nd="1"/>
        <i x="161" nd="1"/>
        <i x="162" nd="1"/>
        <i x="163" nd="1"/>
        <i x="164" nd="1"/>
        <i x="165" nd="1"/>
        <i x="166" nd="1"/>
        <i x="167" nd="1"/>
        <i x="168" nd="1"/>
        <i x="169" nd="1"/>
        <i x="170" nd="1"/>
        <i x="171" nd="1"/>
        <i x="172" nd="1"/>
        <i x="173" nd="1"/>
        <i x="174" nd="1"/>
        <i x="175" nd="1"/>
        <i x="176" nd="1"/>
        <i x="177" nd="1"/>
        <i x="178" nd="1"/>
        <i x="179" nd="1"/>
        <i x="180" nd="1"/>
        <i x="181" nd="1"/>
        <i x="182" nd="1"/>
        <i x="183" nd="1"/>
        <i x="184" nd="1"/>
        <i x="185" nd="1"/>
        <i x="186" nd="1"/>
        <i x="187" nd="1"/>
        <i x="188" nd="1"/>
        <i x="189" nd="1"/>
        <i x="190" nd="1"/>
        <i x="191" nd="1"/>
        <i x="192" nd="1"/>
        <i x="193" nd="1"/>
        <i x="194" nd="1"/>
        <i x="195" nd="1"/>
        <i x="196" nd="1"/>
        <i x="197" nd="1"/>
        <i x="198" nd="1"/>
        <i x="199" nd="1"/>
        <i x="200" nd="1"/>
        <i x="201" nd="1"/>
        <i x="202" nd="1"/>
        <i x="203" nd="1"/>
        <i x="204" nd="1"/>
        <i x="205" nd="1"/>
        <i x="206" nd="1"/>
        <i x="207" nd="1"/>
        <i x="208" nd="1"/>
        <i x="209" nd="1"/>
        <i x="210" nd="1"/>
        <i x="211" nd="1"/>
        <i x="212" nd="1"/>
        <i x="213" nd="1"/>
        <i x="214" nd="1"/>
        <i x="215" nd="1"/>
        <i x="216" nd="1"/>
        <i x="217" nd="1"/>
        <i x="218" nd="1"/>
        <i x="219" nd="1"/>
        <i x="220" nd="1"/>
        <i x="221" nd="1"/>
        <i x="222" nd="1"/>
        <i x="223" nd="1"/>
        <i x="224" nd="1"/>
        <i x="225" nd="1"/>
        <i x="226" nd="1"/>
        <i x="227" nd="1"/>
        <i x="228" nd="1"/>
        <i x="230" nd="1"/>
        <i x="231" nd="1"/>
        <i x="232" nd="1"/>
        <i x="233" nd="1"/>
        <i x="234" nd="1"/>
        <i x="235" nd="1"/>
        <i x="236" nd="1"/>
        <i x="237" nd="1"/>
        <i x="238" nd="1"/>
        <i x="239" nd="1"/>
        <i x="240" nd="1"/>
        <i x="241" nd="1"/>
        <i x="242" nd="1"/>
        <i x="243" nd="1"/>
        <i x="244" nd="1"/>
        <i x="245" nd="1"/>
        <i x="246" nd="1"/>
        <i x="247" nd="1"/>
        <i x="248" nd="1"/>
        <i x="249" nd="1"/>
        <i x="250" nd="1"/>
        <i x="251" nd="1"/>
        <i x="252" nd="1"/>
        <i x="253" nd="1"/>
        <i x="254" nd="1"/>
        <i x="255" nd="1"/>
        <i x="256" nd="1"/>
        <i x="257" nd="1"/>
        <i x="258" nd="1"/>
        <i x="259" nd="1"/>
        <i x="260" nd="1"/>
        <i x="261" nd="1"/>
        <i x="262" nd="1"/>
        <i x="263" nd="1"/>
        <i x="264" nd="1"/>
        <i x="265" nd="1"/>
        <i x="266" nd="1"/>
        <i x="267" nd="1"/>
        <i x="268" nd="1"/>
        <i x="269" nd="1"/>
        <i x="270" nd="1"/>
        <i x="271" nd="1"/>
        <i x="272" nd="1"/>
        <i x="273" nd="1"/>
        <i x="274" nd="1"/>
        <i x="275" nd="1"/>
        <i x="276" nd="1"/>
        <i x="277" nd="1"/>
        <i x="278" nd="1"/>
        <i x="279" nd="1"/>
        <i x="280" nd="1"/>
        <i x="281" nd="1"/>
        <i x="282" nd="1"/>
        <i x="283" nd="1"/>
        <i x="284" nd="1"/>
        <i x="285" nd="1"/>
        <i x="286" nd="1"/>
        <i x="287" nd="1"/>
        <i x="288" nd="1"/>
        <i x="289" nd="1"/>
        <i x="290" nd="1"/>
        <i x="291" nd="1"/>
        <i x="292" nd="1"/>
        <i x="293" nd="1"/>
        <i x="294" nd="1"/>
        <i x="295" nd="1"/>
        <i x="296" nd="1"/>
        <i x="297" nd="1"/>
        <i x="298" nd="1"/>
        <i x="299" nd="1"/>
        <i x="300" nd="1"/>
        <i x="301" nd="1"/>
        <i x="302" nd="1"/>
        <i x="303" nd="1"/>
        <i x="304" nd="1"/>
        <i x="305" nd="1"/>
        <i x="306" nd="1"/>
        <i x="307" nd="1"/>
        <i x="308" nd="1"/>
        <i x="309" nd="1"/>
        <i x="310" nd="1"/>
        <i x="311" nd="1"/>
        <i x="312" nd="1"/>
        <i x="313" nd="1"/>
        <i x="314" nd="1"/>
        <i x="315" nd="1"/>
        <i x="316" nd="1"/>
        <i x="317" nd="1"/>
        <i x="318" nd="1"/>
        <i x="319" nd="1"/>
        <i x="320" nd="1"/>
        <i x="321" nd="1"/>
        <i x="322" nd="1"/>
        <i x="323" nd="1"/>
        <i x="324" nd="1"/>
        <i x="325" nd="1"/>
        <i x="326" nd="1"/>
        <i x="328" nd="1"/>
        <i x="329" nd="1"/>
        <i x="330" nd="1"/>
        <i x="331" nd="1"/>
        <i x="332" nd="1"/>
        <i x="333" nd="1"/>
        <i x="334" nd="1"/>
        <i x="335" nd="1"/>
        <i x="336" nd="1"/>
        <i x="337" nd="1"/>
        <i x="338" nd="1"/>
        <i x="339" nd="1"/>
        <i x="340" nd="1"/>
        <i x="341" nd="1"/>
        <i x="342" nd="1"/>
        <i x="343" nd="1"/>
        <i x="344" nd="1"/>
        <i x="345" nd="1"/>
        <i x="346" nd="1"/>
        <i x="347" nd="1"/>
        <i x="348" nd="1"/>
        <i x="349" nd="1"/>
        <i x="350" nd="1"/>
        <i x="351" nd="1"/>
        <i x="352" nd="1"/>
        <i x="353" nd="1"/>
        <i x="354" nd="1"/>
        <i x="356" nd="1"/>
        <i x="357" nd="1"/>
        <i x="358" nd="1"/>
        <i x="359" nd="1"/>
        <i x="360" nd="1"/>
        <i x="361" nd="1"/>
        <i x="362" nd="1"/>
        <i x="363" nd="1"/>
        <i x="364" nd="1"/>
        <i x="36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7DEE324B-1E43-4A6C-AD62-B60B1201BE26}" sourceName="Day">
  <pivotTables>
    <pivotTable tabId="7" name="PivotTable2"/>
  </pivotTables>
  <data>
    <tabular pivotCacheId="57983202">
      <items count="7">
        <i x="5" s="1"/>
        <i x="6" nd="1"/>
        <i x="0" nd="1"/>
        <i x="1" nd="1"/>
        <i x="2" nd="1"/>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3104A4BC-977A-4BCD-A0E3-6A6E94D0491D}" sourceName="[Range 1].[Date]">
  <pivotTables>
    <pivotTable tabId="5" name="PivotTable3"/>
  </pivotTables>
  <data>
    <olap pivotCacheId="599933673">
      <levels count="2">
        <level uniqueName="[Range 1].[Date].[(All)]" sourceCaption="(All)" count="0"/>
        <level uniqueName="[Range 1].[Date].[Date]" sourceCaption="Date" count="366">
          <ranges>
            <range startItem="0">
              <i n="[Range 1].[Date].&amp;[2019-01-17T00:00:00]" c="17-01-2019"/>
              <i n="[Range 1].[Date].&amp;[2019-01-21T00:00:00]" c="21-01-2019"/>
              <i n="[Range 1].[Date].&amp;[2019-01-22T00:00:00]" c="22-01-2019"/>
              <i n="[Range 1].[Date].&amp;[2019-01-31T00:00:00]" c="31-01-2019"/>
              <i n="[Range 1].[Date].&amp;[2019-02-05T00:00:00]" c="05-02-2019"/>
              <i n="[Range 1].[Date].&amp;[2019-02-26T00:00:00]" c="26-02-2019"/>
              <i n="[Range 1].[Date].&amp;[2019-02-28T00:00:00]" c="28-02-2019"/>
              <i n="[Range 1].[Date].&amp;[2019-03-09T00:00:00]" c="09-03-2019"/>
              <i n="[Range 1].[Date].&amp;[2019-03-24T00:00:00]" c="24-03-2019"/>
              <i n="[Range 1].[Date].&amp;[2019-03-26T00:00:00]" c="26-03-2019"/>
              <i n="[Range 1].[Date].&amp;[2019-04-11T00:00:00]" c="11-04-2019"/>
              <i n="[Range 1].[Date].&amp;[2019-04-14T00:00:00]" c="14-04-2019"/>
              <i n="[Range 1].[Date].&amp;[2019-04-18T00:00:00]" c="18-04-2019"/>
              <i n="[Range 1].[Date].&amp;[2019-04-19T00:00:00]" c="19-04-2019"/>
              <i n="[Range 1].[Date].&amp;[2019-06-27T00:00:00]" c="27-06-2019"/>
              <i n="[Range 1].[Date].&amp;[2019-07-23T00:00:00]" c="23-07-2019"/>
              <i n="[Range 1].[Date].&amp;[2019-08-18T00:00:00]" c="18-08-2019"/>
              <i n="[Range 1].[Date].&amp;[2019-09-21T00:00:00]" c="21-09-2019"/>
              <i n="[Range 1].[Date].&amp;[2019-10-09T00:00:00]" c="09-10-2019"/>
              <i n="[Range 1].[Date].&amp;[2019-10-21T00:00:00]" c="21-10-2019"/>
              <i n="[Range 1].[Date].&amp;[2019-11-09T00:00:00]" c="09-11-2019"/>
              <i n="[Range 1].[Date].&amp;[2019-11-24T00:00:00]" c="24-11-2019"/>
              <i n="[Range 1].[Date].&amp;[2019-12-01T00:00:00]" c="01-12-2019"/>
              <i n="[Range 1].[Date].&amp;[2019-12-22T00:00:00]" c="22-12-2019"/>
              <i n="[Range 1].[Date].&amp;[2019-01-01T00:00:00]" c="01-01-2019" nd="1"/>
              <i n="[Range 1].[Date].&amp;[2019-01-02T00:00:00]" c="02-01-2019" nd="1"/>
              <i n="[Range 1].[Date].&amp;[2019-01-03T00:00:00]" c="03-01-2019" nd="1"/>
              <i n="[Range 1].[Date].&amp;[2019-01-04T00:00:00]" c="04-01-2019" nd="1"/>
              <i n="[Range 1].[Date].&amp;[2019-01-05T00:00:00]" c="05-01-2019" nd="1"/>
              <i n="[Range 1].[Date].&amp;[2019-01-06T00:00:00]" c="06-01-2019" nd="1"/>
              <i n="[Range 1].[Date].&amp;[2019-01-07T00:00:00]" c="07-01-2019" nd="1"/>
              <i n="[Range 1].[Date].&amp;[2019-01-08T00:00:00]" c="08-01-2019" nd="1"/>
              <i n="[Range 1].[Date].&amp;[2019-01-09T00:00:00]" c="09-01-2019" nd="1"/>
              <i n="[Range 1].[Date].&amp;[2019-01-10T00:00:00]" c="10-01-2019" nd="1"/>
              <i n="[Range 1].[Date].&amp;[2019-01-11T00:00:00]" c="11-01-2019" nd="1"/>
              <i n="[Range 1].[Date].&amp;[2019-01-12T00:00:00]" c="12-01-2019" nd="1"/>
              <i n="[Range 1].[Date].&amp;[2019-01-13T00:00:00]" c="13-01-2019" nd="1"/>
              <i n="[Range 1].[Date].&amp;[2019-01-14T00:00:00]" c="14-01-2019" nd="1"/>
              <i n="[Range 1].[Date].&amp;[2019-01-15T00:00:00]" c="15-01-2019" nd="1"/>
              <i n="[Range 1].[Date].&amp;[2019-01-16T00:00:00]" c="16-01-2019" nd="1"/>
              <i n="[Range 1].[Date].&amp;[2019-01-18T00:00:00]" c="18-01-2019" nd="1"/>
              <i n="[Range 1].[Date].&amp;[2019-01-19T00:00:00]" c="19-01-2019" nd="1"/>
              <i n="[Range 1].[Date].&amp;[2019-01-20T00:00:00]" c="20-01-2019" nd="1"/>
              <i n="[Range 1].[Date].&amp;[2019-01-23T00:00:00]" c="23-01-2019" nd="1"/>
              <i n="[Range 1].[Date].&amp;[2019-01-24T00:00:00]" c="24-01-2019" nd="1"/>
              <i n="[Range 1].[Date].&amp;[2019-01-25T00:00:00]" c="25-01-2019" nd="1"/>
              <i n="[Range 1].[Date].&amp;[2019-01-26T00:00:00]" c="26-01-2019" nd="1"/>
              <i n="[Range 1].[Date].&amp;[2019-01-27T00:00:00]" c="27-01-2019" nd="1"/>
              <i n="[Range 1].[Date].&amp;[2019-01-28T00:00:00]" c="28-01-2019" nd="1"/>
              <i n="[Range 1].[Date].&amp;[2019-01-29T00:00:00]" c="29-01-2019" nd="1"/>
              <i n="[Range 1].[Date].&amp;[2019-01-30T00:00:00]" c="30-01-2019" nd="1"/>
              <i n="[Range 1].[Date].&amp;[2019-02-01T00:00:00]" c="01-02-2019" nd="1"/>
              <i n="[Range 1].[Date].&amp;[2019-02-02T00:00:00]" c="02-02-2019" nd="1"/>
              <i n="[Range 1].[Date].&amp;[2019-02-03T00:00:00]" c="03-02-2019" nd="1"/>
              <i n="[Range 1].[Date].&amp;[2019-02-04T00:00:00]" c="04-02-2019" nd="1"/>
              <i n="[Range 1].[Date].&amp;[2019-02-06T00:00:00]" c="06-02-2019" nd="1"/>
              <i n="[Range 1].[Date].&amp;[2019-02-07T00:00:00]" c="07-02-2019" nd="1"/>
              <i n="[Range 1].[Date].&amp;[2019-02-08T00:00:00]" c="08-02-2019" nd="1"/>
              <i n="[Range 1].[Date].&amp;[2019-02-09T00:00:00]" c="09-02-2019" nd="1"/>
              <i n="[Range 1].[Date].&amp;[2019-02-10T00:00:00]" c="10-02-2019" nd="1"/>
              <i n="[Range 1].[Date].&amp;[2019-02-11T00:00:00]" c="11-02-2019" nd="1"/>
              <i n="[Range 1].[Date].&amp;[2019-02-12T00:00:00]" c="12-02-2019" nd="1"/>
              <i n="[Range 1].[Date].&amp;[2019-02-13T00:00:00]" c="13-02-2019" nd="1"/>
              <i n="[Range 1].[Date].&amp;[2019-02-14T00:00:00]" c="14-02-2019" nd="1"/>
              <i n="[Range 1].[Date].&amp;[2019-02-15T00:00:00]" c="15-02-2019" nd="1"/>
              <i n="[Range 1].[Date].&amp;[2019-02-16T00:00:00]" c="16-02-2019" nd="1"/>
              <i n="[Range 1].[Date].&amp;[2019-02-17T00:00:00]" c="17-02-2019" nd="1"/>
              <i n="[Range 1].[Date].&amp;[2019-02-18T00:00:00]" c="18-02-2019" nd="1"/>
              <i n="[Range 1].[Date].&amp;[2019-02-19T00:00:00]" c="19-02-2019" nd="1"/>
              <i n="[Range 1].[Date].&amp;[2019-02-20T00:00:00]" c="20-02-2019" nd="1"/>
              <i n="[Range 1].[Date].&amp;[2019-02-21T00:00:00]" c="21-02-2019" nd="1"/>
              <i n="[Range 1].[Date].&amp;[2019-02-22T00:00:00]" c="22-02-2019" nd="1"/>
              <i n="[Range 1].[Date].&amp;[2019-02-23T00:00:00]" c="23-02-2019" nd="1"/>
              <i n="[Range 1].[Date].&amp;[2019-02-24T00:00:00]" c="24-02-2019" nd="1"/>
              <i n="[Range 1].[Date].&amp;[2019-02-25T00:00:00]" c="25-02-2019" nd="1"/>
              <i n="[Range 1].[Date].&amp;[2019-02-27T00:00:00]" c="27-02-2019" nd="1"/>
              <i n="[Range 1].[Date].&amp;[2019-03-01T00:00:00]" c="01-03-2019" nd="1"/>
              <i n="[Range 1].[Date].&amp;[2019-03-02T00:00:00]" c="02-03-2019" nd="1"/>
              <i n="[Range 1].[Date].&amp;[2019-03-03T00:00:00]" c="03-03-2019" nd="1"/>
              <i n="[Range 1].[Date].&amp;[2019-03-04T00:00:00]" c="04-03-2019" nd="1"/>
              <i n="[Range 1].[Date].&amp;[2019-03-05T00:00:00]" c="05-03-2019" nd="1"/>
              <i n="[Range 1].[Date].&amp;[2019-03-06T00:00:00]" c="06-03-2019" nd="1"/>
              <i n="[Range 1].[Date].&amp;[2019-03-07T00:00:00]" c="07-03-2019" nd="1"/>
              <i n="[Range 1].[Date].&amp;[2019-03-08T00:00:00]" c="08-03-2019" nd="1"/>
              <i n="[Range 1].[Date].&amp;[2019-03-10T00:00:00]" c="10-03-2019" nd="1"/>
              <i n="[Range 1].[Date].&amp;[2019-03-11T00:00:00]" c="11-03-2019" nd="1"/>
              <i n="[Range 1].[Date].&amp;[2019-03-12T00:00:00]" c="12-03-2019" nd="1"/>
              <i n="[Range 1].[Date].&amp;[2019-03-13T00:00:00]" c="13-03-2019" nd="1"/>
              <i n="[Range 1].[Date].&amp;[2019-03-14T00:00:00]" c="14-03-2019" nd="1"/>
              <i n="[Range 1].[Date].&amp;[2019-03-15T00:00:00]" c="15-03-2019" nd="1"/>
              <i n="[Range 1].[Date].&amp;[2019-03-16T00:00:00]" c="16-03-2019" nd="1"/>
              <i n="[Range 1].[Date].&amp;[2019-03-17T00:00:00]" c="17-03-2019" nd="1"/>
              <i n="[Range 1].[Date].&amp;[2019-03-18T00:00:00]" c="18-03-2019" nd="1"/>
              <i n="[Range 1].[Date].&amp;[2019-03-19T00:00:00]" c="19-03-2019" nd="1"/>
              <i n="[Range 1].[Date].&amp;[2019-03-20T00:00:00]" c="20-03-2019" nd="1"/>
              <i n="[Range 1].[Date].&amp;[2019-03-21T00:00:00]" c="21-03-2019" nd="1"/>
              <i n="[Range 1].[Date].&amp;[2019-03-22T00:00:00]" c="22-03-2019" nd="1"/>
              <i n="[Range 1].[Date].&amp;[2019-03-23T00:00:00]" c="23-03-2019" nd="1"/>
              <i n="[Range 1].[Date].&amp;[2019-03-25T00:00:00]" c="25-03-2019" nd="1"/>
              <i n="[Range 1].[Date].&amp;[2019-03-27T00:00:00]" c="27-03-2019" nd="1"/>
              <i n="[Range 1].[Date].&amp;[2019-03-28T00:00:00]" c="28-03-2019" nd="1"/>
              <i n="[Range 1].[Date].&amp;[2019-03-29T00:00:00]" c="29-03-2019" nd="1"/>
              <i n="[Range 1].[Date].&amp;[2019-03-30T00:00:00]" c="30-03-2019" nd="1"/>
              <i n="[Range 1].[Date].&amp;[2019-03-31T00:00:00]" c="31-03-2019" nd="1"/>
              <i n="[Range 1].[Date].&amp;[2019-04-01T00:00:00]" c="01-04-2019" nd="1"/>
              <i n="[Range 1].[Date].&amp;[2019-04-02T00:00:00]" c="02-04-2019" nd="1"/>
              <i n="[Range 1].[Date].&amp;[2019-04-03T00:00:00]" c="03-04-2019" nd="1"/>
              <i n="[Range 1].[Date].&amp;[2019-04-04T00:00:00]" c="04-04-2019" nd="1"/>
              <i n="[Range 1].[Date].&amp;[2019-04-05T00:00:00]" c="05-04-2019" nd="1"/>
              <i n="[Range 1].[Date].&amp;[2019-04-06T00:00:00]" c="06-04-2019" nd="1"/>
              <i n="[Range 1].[Date].&amp;[2019-04-07T00:00:00]" c="07-04-2019" nd="1"/>
              <i n="[Range 1].[Date].&amp;[2019-04-08T00:00:00]" c="08-04-2019" nd="1"/>
              <i n="[Range 1].[Date].&amp;[2019-04-09T00:00:00]" c="09-04-2019" nd="1"/>
              <i n="[Range 1].[Date].&amp;[2019-04-10T00:00:00]" c="10-04-2019" nd="1"/>
              <i n="[Range 1].[Date].&amp;[2019-04-12T00:00:00]" c="12-04-2019" nd="1"/>
              <i n="[Range 1].[Date].&amp;[2019-04-13T00:00:00]" c="13-04-2019" nd="1"/>
              <i n="[Range 1].[Date].&amp;[2019-04-15T00:00:00]" c="15-04-2019" nd="1"/>
              <i n="[Range 1].[Date].&amp;[2019-04-16T00:00:00]" c="16-04-2019" nd="1"/>
              <i n="[Range 1].[Date].&amp;[2019-04-17T00:00:00]" c="17-04-2019" nd="1"/>
              <i n="[Range 1].[Date].&amp;[2019-04-20T00:00:00]" c="20-04-2019" nd="1"/>
              <i n="[Range 1].[Date].&amp;[2019-04-21T00:00:00]" c="21-04-2019" nd="1"/>
              <i n="[Range 1].[Date].&amp;[2019-04-22T00:00:00]" c="22-04-2019" nd="1"/>
              <i n="[Range 1].[Date].&amp;[2019-04-23T00:00:00]" c="23-04-2019" nd="1"/>
              <i n="[Range 1].[Date].&amp;[2019-04-24T00:00:00]" c="24-04-2019" nd="1"/>
              <i n="[Range 1].[Date].&amp;[2019-04-25T00:00:00]" c="25-04-2019" nd="1"/>
              <i n="[Range 1].[Date].&amp;[2019-04-26T00:00:00]" c="26-04-2019" nd="1"/>
              <i n="[Range 1].[Date].&amp;[2019-04-27T00:00:00]" c="27-04-2019" nd="1"/>
              <i n="[Range 1].[Date].&amp;[2019-04-28T00:00:00]" c="28-04-2019" nd="1"/>
              <i n="[Range 1].[Date].&amp;[2019-04-29T00:00:00]" c="29-04-2019" nd="1"/>
              <i n="[Range 1].[Date].&amp;[2019-04-30T00:00:00]" c="30-04-2019" nd="1"/>
              <i n="[Range 1].[Date].&amp;[2019-05-01T00:00:00]" c="01-05-2019" nd="1"/>
              <i n="[Range 1].[Date].&amp;[2019-05-02T00:00:00]" c="02-05-2019" nd="1"/>
              <i n="[Range 1].[Date].&amp;[2019-05-03T00:00:00]" c="03-05-2019" nd="1"/>
              <i n="[Range 1].[Date].&amp;[2019-05-04T00:00:00]" c="04-05-2019" nd="1"/>
              <i n="[Range 1].[Date].&amp;[2019-05-05T00:00:00]" c="05-05-2019" nd="1"/>
              <i n="[Range 1].[Date].&amp;[2019-05-06T00:00:00]" c="06-05-2019" nd="1"/>
              <i n="[Range 1].[Date].&amp;[2019-05-07T00:00:00]" c="07-05-2019" nd="1"/>
              <i n="[Range 1].[Date].&amp;[2019-05-08T00:00:00]" c="08-05-2019" nd="1"/>
              <i n="[Range 1].[Date].&amp;[2019-05-09T00:00:00]" c="09-05-2019" nd="1"/>
              <i n="[Range 1].[Date].&amp;[2019-05-10T00:00:00]" c="10-05-2019" nd="1"/>
              <i n="[Range 1].[Date].&amp;[2019-05-11T00:00:00]" c="11-05-2019" nd="1"/>
              <i n="[Range 1].[Date].&amp;[2019-05-12T00:00:00]" c="12-05-2019" nd="1"/>
              <i n="[Range 1].[Date].&amp;[2019-05-13T00:00:00]" c="13-05-2019" nd="1"/>
              <i n="[Range 1].[Date].&amp;[2019-05-14T00:00:00]" c="14-05-2019" nd="1"/>
              <i n="[Range 1].[Date].&amp;[2019-05-15T00:00:00]" c="15-05-2019" nd="1"/>
              <i n="[Range 1].[Date].&amp;[2019-05-16T00:00:00]" c="16-05-2019" nd="1"/>
              <i n="[Range 1].[Date].&amp;[2019-05-17T00:00:00]" c="17-05-2019" nd="1"/>
              <i n="[Range 1].[Date].&amp;[2019-05-18T00:00:00]" c="18-05-2019" nd="1"/>
              <i n="[Range 1].[Date].&amp;[2019-05-19T00:00:00]" c="19-05-2019" nd="1"/>
              <i n="[Range 1].[Date].&amp;[2019-05-20T00:00:00]" c="20-05-2019" nd="1"/>
              <i n="[Range 1].[Date].&amp;[2019-05-21T00:00:00]" c="21-05-2019" nd="1"/>
              <i n="[Range 1].[Date].&amp;[2019-05-22T00:00:00]" c="22-05-2019" nd="1"/>
              <i n="[Range 1].[Date].&amp;[2019-05-23T00:00:00]" c="23-05-2019" nd="1"/>
              <i n="[Range 1].[Date].&amp;[2019-05-24T00:00:00]" c="24-05-2019" nd="1"/>
              <i n="[Range 1].[Date].&amp;[2019-05-25T00:00:00]" c="25-05-2019" nd="1"/>
              <i n="[Range 1].[Date].&amp;[2019-05-26T00:00:00]" c="26-05-2019" nd="1"/>
              <i n="[Range 1].[Date].&amp;[2019-05-27T00:00:00]" c="27-05-2019" nd="1"/>
              <i n="[Range 1].[Date].&amp;[2019-05-28T00:00:00]" c="28-05-2019" nd="1"/>
              <i n="[Range 1].[Date].&amp;[2019-05-29T00:00:00]" c="29-05-2019" nd="1"/>
              <i n="[Range 1].[Date].&amp;[2019-05-30T00:00:00]" c="30-05-2019" nd="1"/>
              <i n="[Range 1].[Date].&amp;[2019-05-31T00:00:00]" c="31-05-2019" nd="1"/>
              <i n="[Range 1].[Date].&amp;[2019-06-01T00:00:00]" c="01-06-2019" nd="1"/>
              <i n="[Range 1].[Date].&amp;[2019-06-02T00:00:00]" c="02-06-2019" nd="1"/>
              <i n="[Range 1].[Date].&amp;[2019-06-03T00:00:00]" c="03-06-2019" nd="1"/>
              <i n="[Range 1].[Date].&amp;[2019-06-04T00:00:00]" c="04-06-2019" nd="1"/>
              <i n="[Range 1].[Date].&amp;[2019-06-05T00:00:00]" c="05-06-2019" nd="1"/>
              <i n="[Range 1].[Date].&amp;[2019-06-06T00:00:00]" c="06-06-2019" nd="1"/>
              <i n="[Range 1].[Date].&amp;[2019-06-07T00:00:00]" c="07-06-2019" nd="1"/>
              <i n="[Range 1].[Date].&amp;[2019-06-08T00:00:00]" c="08-06-2019" nd="1"/>
              <i n="[Range 1].[Date].&amp;[2019-06-09T00:00:00]" c="09-06-2019" nd="1"/>
              <i n="[Range 1].[Date].&amp;[2019-06-10T00:00:00]" c="10-06-2019" nd="1"/>
              <i n="[Range 1].[Date].&amp;[2019-06-11T00:00:00]" c="11-06-2019" nd="1"/>
              <i n="[Range 1].[Date].&amp;[2019-06-12T00:00:00]" c="12-06-2019" nd="1"/>
              <i n="[Range 1].[Date].&amp;[2019-06-13T00:00:00]" c="13-06-2019" nd="1"/>
              <i n="[Range 1].[Date].&amp;[2019-06-14T00:00:00]" c="14-06-2019" nd="1"/>
              <i n="[Range 1].[Date].&amp;[2019-06-15T00:00:00]" c="15-06-2019" nd="1"/>
              <i n="[Range 1].[Date].&amp;[2019-06-16T00:00:00]" c="16-06-2019" nd="1"/>
              <i n="[Range 1].[Date].&amp;[2019-06-17T00:00:00]" c="17-06-2019" nd="1"/>
              <i n="[Range 1].[Date].&amp;[2019-06-18T00:00:00]" c="18-06-2019" nd="1"/>
              <i n="[Range 1].[Date].&amp;[2019-06-19T00:00:00]" c="19-06-2019" nd="1"/>
              <i n="[Range 1].[Date].&amp;[2019-06-20T00:00:00]" c="20-06-2019" nd="1"/>
              <i n="[Range 1].[Date].&amp;[2019-06-21T00:00:00]" c="21-06-2019" nd="1"/>
              <i n="[Range 1].[Date].&amp;[2019-06-22T00:00:00]" c="22-06-2019" nd="1"/>
              <i n="[Range 1].[Date].&amp;[2019-06-23T00:00:00]" c="23-06-2019" nd="1"/>
              <i n="[Range 1].[Date].&amp;[2019-06-24T00:00:00]" c="24-06-2019" nd="1"/>
              <i n="[Range 1].[Date].&amp;[2019-06-25T00:00:00]" c="25-06-2019" nd="1"/>
              <i n="[Range 1].[Date].&amp;[2019-06-26T00:00:00]" c="26-06-2019" nd="1"/>
              <i n="[Range 1].[Date].&amp;[2019-06-28T00:00:00]" c="28-06-2019" nd="1"/>
              <i n="[Range 1].[Date].&amp;[2019-06-29T00:00:00]" c="29-06-2019" nd="1"/>
              <i n="[Range 1].[Date].&amp;[2019-06-30T00:00:00]" c="30-06-2019" nd="1"/>
              <i n="[Range 1].[Date].&amp;[2019-07-01T00:00:00]" c="01-07-2019" nd="1"/>
              <i n="[Range 1].[Date].&amp;[2019-07-02T00:00:00]" c="02-07-2019" nd="1"/>
              <i n="[Range 1].[Date].&amp;[2019-07-03T00:00:00]" c="03-07-2019" nd="1"/>
              <i n="[Range 1].[Date].&amp;[2019-07-04T00:00:00]" c="04-07-2019" nd="1"/>
              <i n="[Range 1].[Date].&amp;[2019-07-05T00:00:00]" c="05-07-2019" nd="1"/>
              <i n="[Range 1].[Date].&amp;[2019-07-06T00:00:00]" c="06-07-2019" nd="1"/>
              <i n="[Range 1].[Date].&amp;[2019-07-07T00:00:00]" c="07-07-2019" nd="1"/>
              <i n="[Range 1].[Date].&amp;[2019-07-08T00:00:00]" c="08-07-2019" nd="1"/>
              <i n="[Range 1].[Date].&amp;[2019-07-09T00:00:00]" c="09-07-2019" nd="1"/>
              <i n="[Range 1].[Date].&amp;[2019-07-10T00:00:00]" c="10-07-2019" nd="1"/>
              <i n="[Range 1].[Date].&amp;[2019-07-11T00:00:00]" c="11-07-2019" nd="1"/>
              <i n="[Range 1].[Date].&amp;[2019-07-12T00:00:00]" c="12-07-2019" nd="1"/>
              <i n="[Range 1].[Date].&amp;[2019-07-13T00:00:00]" c="13-07-2019" nd="1"/>
              <i n="[Range 1].[Date].&amp;[2019-07-14T00:00:00]" c="14-07-2019" nd="1"/>
              <i n="[Range 1].[Date].&amp;[2019-07-15T00:00:00]" c="15-07-2019" nd="1"/>
              <i n="[Range 1].[Date].&amp;[2019-07-16T00:00:00]" c="16-07-2019" nd="1"/>
              <i n="[Range 1].[Date].&amp;[2019-07-17T00:00:00]" c="17-07-2019" nd="1"/>
              <i n="[Range 1].[Date].&amp;[2019-07-18T00:00:00]" c="18-07-2019" nd="1"/>
              <i n="[Range 1].[Date].&amp;[2019-07-19T00:00:00]" c="19-07-2019" nd="1"/>
              <i n="[Range 1].[Date].&amp;[2019-07-20T00:00:00]" c="20-07-2019" nd="1"/>
              <i n="[Range 1].[Date].&amp;[2019-07-21T00:00:00]" c="21-07-2019" nd="1"/>
              <i n="[Range 1].[Date].&amp;[2019-07-22T00:00:00]" c="22-07-2019" nd="1"/>
              <i n="[Range 1].[Date].&amp;[2019-07-24T00:00:00]" c="24-07-2019" nd="1"/>
              <i n="[Range 1].[Date].&amp;[2019-07-25T00:00:00]" c="25-07-2019" nd="1"/>
              <i n="[Range 1].[Date].&amp;[2019-07-26T00:00:00]" c="26-07-2019" nd="1"/>
              <i n="[Range 1].[Date].&amp;[2019-07-27T00:00:00]" c="27-07-2019" nd="1"/>
              <i n="[Range 1].[Date].&amp;[2019-07-28T00:00:00]" c="28-07-2019" nd="1"/>
              <i n="[Range 1].[Date].&amp;[2019-07-29T00:00:00]" c="29-07-2019" nd="1"/>
              <i n="[Range 1].[Date].&amp;[2019-07-30T00:00:00]" c="30-07-2019" nd="1"/>
              <i n="[Range 1].[Date].&amp;[2019-07-31T00:00:00]" c="31-07-2019" nd="1"/>
              <i n="[Range 1].[Date].&amp;[2019-08-01T00:00:00]" c="01-08-2019" nd="1"/>
              <i n="[Range 1].[Date].&amp;[2019-08-02T00:00:00]" c="02-08-2019" nd="1"/>
              <i n="[Range 1].[Date].&amp;[2019-08-03T00:00:00]" c="03-08-2019" nd="1"/>
              <i n="[Range 1].[Date].&amp;[2019-08-04T00:00:00]" c="04-08-2019" nd="1"/>
              <i n="[Range 1].[Date].&amp;[2019-08-05T00:00:00]" c="05-08-2019" nd="1"/>
              <i n="[Range 1].[Date].&amp;[2019-08-06T00:00:00]" c="06-08-2019" nd="1"/>
              <i n="[Range 1].[Date].&amp;[2019-08-07T00:00:00]" c="07-08-2019" nd="1"/>
              <i n="[Range 1].[Date].&amp;[2019-08-08T00:00:00]" c="08-08-2019" nd="1"/>
              <i n="[Range 1].[Date].&amp;[2019-08-09T00:00:00]" c="09-08-2019" nd="1"/>
              <i n="[Range 1].[Date].&amp;[2019-08-10T00:00:00]" c="10-08-2019" nd="1"/>
              <i n="[Range 1].[Date].&amp;[2019-08-11T00:00:00]" c="11-08-2019" nd="1"/>
              <i n="[Range 1].[Date].&amp;[2019-08-12T00:00:00]" c="12-08-2019" nd="1"/>
              <i n="[Range 1].[Date].&amp;[2019-08-13T00:00:00]" c="13-08-2019" nd="1"/>
              <i n="[Range 1].[Date].&amp;[2019-08-14T00:00:00]" c="14-08-2019" nd="1"/>
              <i n="[Range 1].[Date].&amp;[2019-08-15T00:00:00]" c="15-08-2019" nd="1"/>
              <i n="[Range 1].[Date].&amp;[2019-08-16T00:00:00]" c="16-08-2019" nd="1"/>
              <i n="[Range 1].[Date].&amp;[2019-08-17T00:00:00]" c="17-08-2019" nd="1"/>
              <i n="[Range 1].[Date].&amp;[2019-08-19T00:00:00]" c="19-08-2019" nd="1"/>
              <i n="[Range 1].[Date].&amp;[2019-08-20T00:00:00]" c="20-08-2019" nd="1"/>
              <i n="[Range 1].[Date].&amp;[2019-08-21T00:00:00]" c="21-08-2019" nd="1"/>
              <i n="[Range 1].[Date].&amp;[2019-08-22T00:00:00]" c="22-08-2019" nd="1"/>
              <i n="[Range 1].[Date].&amp;[2019-08-23T00:00:00]" c="23-08-2019" nd="1"/>
              <i n="[Range 1].[Date].&amp;[2019-08-24T00:00:00]" c="24-08-2019" nd="1"/>
              <i n="[Range 1].[Date].&amp;[2019-08-25T00:00:00]" c="25-08-2019" nd="1"/>
              <i n="[Range 1].[Date].&amp;[2019-08-26T00:00:00]" c="26-08-2019" nd="1"/>
              <i n="[Range 1].[Date].&amp;[2019-08-27T00:00:00]" c="27-08-2019" nd="1"/>
              <i n="[Range 1].[Date].&amp;[2019-08-28T00:00:00]" c="28-08-2019" nd="1"/>
              <i n="[Range 1].[Date].&amp;[2019-08-29T00:00:00]" c="29-08-2019" nd="1"/>
              <i n="[Range 1].[Date].&amp;[2019-08-30T00:00:00]" c="30-08-2019" nd="1"/>
              <i n="[Range 1].[Date].&amp;[2019-08-31T00:00:00]" c="31-08-2019" nd="1"/>
              <i n="[Range 1].[Date].&amp;[2019-09-01T00:00:00]" c="01-09-2019" nd="1"/>
              <i n="[Range 1].[Date].&amp;[2019-09-02T00:00:00]" c="02-09-2019" nd="1"/>
              <i n="[Range 1].[Date].&amp;[2019-09-03T00:00:00]" c="03-09-2019" nd="1"/>
              <i n="[Range 1].[Date].&amp;[2019-09-04T00:00:00]" c="04-09-2019" nd="1"/>
              <i n="[Range 1].[Date].&amp;[2019-09-05T00:00:00]" c="05-09-2019" nd="1"/>
              <i n="[Range 1].[Date].&amp;[2019-09-06T00:00:00]" c="06-09-2019" nd="1"/>
              <i n="[Range 1].[Date].&amp;[2019-09-07T00:00:00]" c="07-09-2019" nd="1"/>
              <i n="[Range 1].[Date].&amp;[2019-09-08T00:00:00]" c="08-09-2019" nd="1"/>
              <i n="[Range 1].[Date].&amp;[2019-09-09T00:00:00]" c="09-09-2019" nd="1"/>
              <i n="[Range 1].[Date].&amp;[2019-09-10T00:00:00]" c="10-09-2019" nd="1"/>
              <i n="[Range 1].[Date].&amp;[2019-09-11T00:00:00]" c="11-09-2019" nd="1"/>
              <i n="[Range 1].[Date].&amp;[2019-09-12T00:00:00]" c="12-09-2019" nd="1"/>
              <i n="[Range 1].[Date].&amp;[2019-09-13T00:00:00]" c="13-09-2019" nd="1"/>
              <i n="[Range 1].[Date].&amp;[2019-09-14T00:00:00]" c="14-09-2019" nd="1"/>
              <i n="[Range 1].[Date].&amp;[2019-09-15T00:00:00]" c="15-09-2019" nd="1"/>
              <i n="[Range 1].[Date].&amp;[2019-09-16T00:00:00]" c="16-09-2019" nd="1"/>
              <i n="[Range 1].[Date].&amp;[2019-09-17T00:00:00]" c="17-09-2019" nd="1"/>
              <i n="[Range 1].[Date].&amp;[2019-09-18T00:00:00]" c="18-09-2019" nd="1"/>
              <i n="[Range 1].[Date].&amp;[2019-09-19T00:00:00]" c="19-09-2019" nd="1"/>
              <i n="[Range 1].[Date].&amp;[2019-09-20T00:00:00]" c="20-09-2019" nd="1"/>
              <i n="[Range 1].[Date].&amp;[2019-09-22T00:00:00]" c="22-09-2019" nd="1"/>
              <i n="[Range 1].[Date].&amp;[2019-09-23T00:00:00]" c="23-09-2019" nd="1"/>
              <i n="[Range 1].[Date].&amp;[2019-09-24T00:00:00]" c="24-09-2019" nd="1"/>
              <i n="[Range 1].[Date].&amp;[2019-09-25T00:00:00]" c="25-09-2019" nd="1"/>
              <i n="[Range 1].[Date].&amp;[2019-09-26T00:00:00]" c="26-09-2019" nd="1"/>
              <i n="[Range 1].[Date].&amp;[2019-09-27T00:00:00]" c="27-09-2019" nd="1"/>
              <i n="[Range 1].[Date].&amp;[2019-09-28T00:00:00]" c="28-09-2019" nd="1"/>
              <i n="[Range 1].[Date].&amp;[2019-09-29T00:00:00]" c="29-09-2019" nd="1"/>
              <i n="[Range 1].[Date].&amp;[2019-09-30T00:00:00]" c="30-09-2019" nd="1"/>
              <i n="[Range 1].[Date].&amp;[2019-10-01T00:00:00]" c="01-10-2019" nd="1"/>
              <i n="[Range 1].[Date].&amp;[2019-10-02T00:00:00]" c="02-10-2019" nd="1"/>
              <i n="[Range 1].[Date].&amp;[2019-10-03T00:00:00]" c="03-10-2019" nd="1"/>
              <i n="[Range 1].[Date].&amp;[2019-10-04T00:00:00]" c="04-10-2019" nd="1"/>
              <i n="[Range 1].[Date].&amp;[2019-10-05T00:00:00]" c="05-10-2019" nd="1"/>
              <i n="[Range 1].[Date].&amp;[2019-10-06T00:00:00]" c="06-10-2019" nd="1"/>
              <i n="[Range 1].[Date].&amp;[2019-10-07T00:00:00]" c="07-10-2019" nd="1"/>
              <i n="[Range 1].[Date].&amp;[2019-10-08T00:00:00]" c="08-10-2019" nd="1"/>
              <i n="[Range 1].[Date].&amp;[2019-10-10T00:00:00]" c="10-10-2019" nd="1"/>
              <i n="[Range 1].[Date].&amp;[2019-10-11T00:00:00]" c="11-10-2019" nd="1"/>
              <i n="[Range 1].[Date].&amp;[2019-10-12T00:00:00]" c="12-10-2019" nd="1"/>
              <i n="[Range 1].[Date].&amp;[2019-10-13T00:00:00]" c="13-10-2019" nd="1"/>
              <i n="[Range 1].[Date].&amp;[2019-10-14T00:00:00]" c="14-10-2019" nd="1"/>
              <i n="[Range 1].[Date].&amp;[2019-10-15T00:00:00]" c="15-10-2019" nd="1"/>
              <i n="[Range 1].[Date].&amp;[2019-10-16T00:00:00]" c="16-10-2019" nd="1"/>
              <i n="[Range 1].[Date].&amp;[2019-10-17T00:00:00]" c="17-10-2019" nd="1"/>
              <i n="[Range 1].[Date].&amp;[2019-10-18T00:00:00]" c="18-10-2019" nd="1"/>
              <i n="[Range 1].[Date].&amp;[2019-10-19T00:00:00]" c="19-10-2019" nd="1"/>
              <i n="[Range 1].[Date].&amp;[2019-10-20T00:00:00]" c="20-10-2019" nd="1"/>
              <i n="[Range 1].[Date].&amp;[2019-10-22T00:00:00]" c="22-10-2019" nd="1"/>
              <i n="[Range 1].[Date].&amp;[2019-10-23T00:00:00]" c="23-10-2019" nd="1"/>
              <i n="[Range 1].[Date].&amp;[2019-10-24T00:00:00]" c="24-10-2019" nd="1"/>
              <i n="[Range 1].[Date].&amp;[2019-10-25T00:00:00]" c="25-10-2019" nd="1"/>
              <i n="[Range 1].[Date].&amp;[2019-10-26T00:00:00]" c="26-10-2019" nd="1"/>
              <i n="[Range 1].[Date].&amp;[2019-10-27T00:00:00]" c="27-10-2019" nd="1"/>
              <i n="[Range 1].[Date].&amp;[2019-10-28T00:00:00]" c="28-10-2019" nd="1"/>
              <i n="[Range 1].[Date].&amp;[2019-10-29T00:00:00]" c="29-10-2019" nd="1"/>
              <i n="[Range 1].[Date].&amp;[2019-10-30T00:00:00]" c="30-10-2019" nd="1"/>
              <i n="[Range 1].[Date].&amp;[2019-10-31T00:00:00]" c="31-10-2019" nd="1"/>
              <i n="[Range 1].[Date].&amp;[2019-11-01T00:00:00]" c="01-11-2019" nd="1"/>
              <i n="[Range 1].[Date].&amp;[2019-11-02T00:00:00]" c="02-11-2019" nd="1"/>
              <i n="[Range 1].[Date].&amp;[2019-11-03T00:00:00]" c="03-11-2019" nd="1"/>
              <i n="[Range 1].[Date].&amp;[2019-11-04T00:00:00]" c="04-11-2019" nd="1"/>
              <i n="[Range 1].[Date].&amp;[2019-11-05T00:00:00]" c="05-11-2019" nd="1"/>
              <i n="[Range 1].[Date].&amp;[2019-11-06T00:00:00]" c="06-11-2019" nd="1"/>
              <i n="[Range 1].[Date].&amp;[2019-11-07T00:00:00]" c="07-11-2019" nd="1"/>
              <i n="[Range 1].[Date].&amp;[2019-11-08T00:00:00]" c="08-11-2019" nd="1"/>
              <i n="[Range 1].[Date].&amp;[2019-11-10T00:00:00]" c="10-11-2019" nd="1"/>
              <i n="[Range 1].[Date].&amp;[2019-11-11T00:00:00]" c="11-11-2019" nd="1"/>
              <i n="[Range 1].[Date].&amp;[2019-11-12T00:00:00]" c="12-11-2019" nd="1"/>
              <i n="[Range 1].[Date].&amp;[2019-11-13T00:00:00]" c="13-11-2019" nd="1"/>
              <i n="[Range 1].[Date].&amp;[2019-11-14T00:00:00]" c="14-11-2019" nd="1"/>
              <i n="[Range 1].[Date].&amp;[2019-11-15T00:00:00]" c="15-11-2019" nd="1"/>
              <i n="[Range 1].[Date].&amp;[2019-11-16T00:00:00]" c="16-11-2019" nd="1"/>
              <i n="[Range 1].[Date].&amp;[2019-11-17T00:00:00]" c="17-11-2019" nd="1"/>
              <i n="[Range 1].[Date].&amp;[2019-11-18T00:00:00]" c="18-11-2019" nd="1"/>
              <i n="[Range 1].[Date].&amp;[2019-11-19T00:00:00]" c="19-11-2019" nd="1"/>
              <i n="[Range 1].[Date].&amp;[2019-11-20T00:00:00]" c="20-11-2019" nd="1"/>
              <i n="[Range 1].[Date].&amp;[2019-11-21T00:00:00]" c="21-11-2019" nd="1"/>
              <i n="[Range 1].[Date].&amp;[2019-11-22T00:00:00]" c="22-11-2019" nd="1"/>
              <i n="[Range 1].[Date].&amp;[2019-11-23T00:00:00]" c="23-11-2019" nd="1"/>
              <i n="[Range 1].[Date].&amp;[2019-11-25T00:00:00]" c="25-11-2019" nd="1"/>
              <i n="[Range 1].[Date].&amp;[2019-11-26T00:00:00]" c="26-11-2019" nd="1"/>
              <i n="[Range 1].[Date].&amp;[2019-11-27T00:00:00]" c="27-11-2019" nd="1"/>
              <i n="[Range 1].[Date].&amp;[2019-11-28T00:00:00]" c="28-11-2019" nd="1"/>
              <i n="[Range 1].[Date].&amp;[2019-11-29T00:00:00]" c="29-11-2019" nd="1"/>
              <i n="[Range 1].[Date].&amp;[2019-11-30T00:00:00]" c="30-11-2019" nd="1"/>
              <i n="[Range 1].[Date].&amp;[2019-12-02T00:00:00]" c="02-12-2019" nd="1"/>
              <i n="[Range 1].[Date].&amp;[2019-12-03T00:00:00]" c="03-12-2019" nd="1"/>
              <i n="[Range 1].[Date].&amp;[2019-12-04T00:00:00]" c="04-12-2019" nd="1"/>
              <i n="[Range 1].[Date].&amp;[2019-12-05T00:00:00]" c="05-12-2019" nd="1"/>
              <i n="[Range 1].[Date].&amp;[2019-12-06T00:00:00]" c="06-12-2019" nd="1"/>
              <i n="[Range 1].[Date].&amp;[2019-12-07T00:00:00]" c="07-12-2019" nd="1"/>
              <i n="[Range 1].[Date].&amp;[2019-12-08T00:00:00]" c="08-12-2019" nd="1"/>
              <i n="[Range 1].[Date].&amp;[2019-12-09T00:00:00]" c="09-12-2019" nd="1"/>
              <i n="[Range 1].[Date].&amp;[2019-12-10T00:00:00]" c="10-12-2019" nd="1"/>
              <i n="[Range 1].[Date].&amp;[2019-12-11T00:00:00]" c="11-12-2019" nd="1"/>
              <i n="[Range 1].[Date].&amp;[2019-12-12T00:00:00]" c="12-12-2019" nd="1"/>
              <i n="[Range 1].[Date].&amp;[2019-12-13T00:00:00]" c="13-12-2019" nd="1"/>
              <i n="[Range 1].[Date].&amp;[2019-12-14T00:00:00]" c="14-12-2019" nd="1"/>
              <i n="[Range 1].[Date].&amp;[2019-12-15T00:00:00]" c="15-12-2019" nd="1"/>
              <i n="[Range 1].[Date].&amp;[2019-12-16T00:00:00]" c="16-12-2019" nd="1"/>
              <i n="[Range 1].[Date].&amp;[2019-12-17T00:00:00]" c="17-12-2019" nd="1"/>
              <i n="[Range 1].[Date].&amp;[2019-12-18T00:00:00]" c="18-12-2019" nd="1"/>
              <i n="[Range 1].[Date].&amp;[2019-12-19T00:00:00]" c="19-12-2019" nd="1"/>
              <i n="[Range 1].[Date].&amp;[2019-12-20T00:00:00]" c="20-12-2019" nd="1"/>
              <i n="[Range 1].[Date].&amp;[2019-12-21T00:00:00]" c="21-12-2019" nd="1"/>
              <i n="[Range 1].[Date].&amp;[2019-12-23T00:00:00]" c="23-12-2019" nd="1"/>
              <i n="[Range 1].[Date].&amp;[2019-12-24T00:00:00]" c="24-12-2019" nd="1"/>
              <i n="[Range 1].[Date].&amp;[2019-12-25T00:00:00]" c="25-12-2019" nd="1"/>
              <i n="[Range 1].[Date].&amp;[2019-12-26T00:00:00]" c="26-12-2019" nd="1"/>
              <i n="[Range 1].[Date].&amp;[2019-12-27T00:00:00]" c="27-12-2019" nd="1"/>
              <i n="[Range 1].[Date].&amp;[2019-12-28T00:00:00]" c="28-12-2019" nd="1"/>
              <i n="[Range 1].[Date].&amp;[2019-12-29T00:00:00]" c="29-12-2019" nd="1"/>
              <i n="[Range 1].[Date].&amp;[2019-12-30T00:00:00]" c="30-12-2019" nd="1"/>
              <i n="[Range 1].[Date].&amp;[2019-12-31T00:00:00]" c="31-12-2019" nd="1"/>
              <i n="[Range 1].[Date].&amp;[2020-01-01T00:00:00]" c="01-01-2020" nd="1"/>
            </range>
          </ranges>
        </level>
      </levels>
      <selections count="1">
        <selection n="[Range 1].[Date].&amp;[2019-04-18T00:00:00]"/>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Change__Status" xr10:uid="{F16E3A33-0209-4AE8-B107-3E6D4709A1DF}" sourceName="[Range 1].[Order Change  Status]">
  <pivotTables>
    <pivotTable tabId="5" name="PivotTable3"/>
  </pivotTables>
  <data>
    <olap pivotCacheId="599933673">
      <levels count="2">
        <level uniqueName="[Range 1].[Order Change  Status].[(All)]" sourceCaption="(All)" count="0"/>
        <level uniqueName="[Range 1].[Order Change  Status].[Order Change  Status]" sourceCaption="Order Change  Status" count="3">
          <ranges>
            <range startItem="0">
              <i n="[Range 1].[Order Change  Status].&amp;[High]" c="High"/>
              <i n="[Range 1].[Order Change  Status].&amp;[Low]" c="Low" nd="1"/>
              <i n="[Range 1].[Order Change  Status].&amp;[Stable]" c="Stable" nd="1"/>
            </range>
          </ranges>
        </level>
      </levels>
      <selections count="1">
        <selection n="[Range 1].[Order Change  Status].&amp;[High]"/>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4A66CE5D-9A1E-4144-A67C-410795807E52}" sourceName="[Range 1].[Day]">
  <pivotTables>
    <pivotTable tabId="5" name="PivotTable3"/>
  </pivotTables>
  <data>
    <olap pivotCacheId="599933673">
      <levels count="2">
        <level uniqueName="[Range 1].[Day].[(All)]" sourceCaption="(All)" count="0"/>
        <level uniqueName="[Range 1].[Day].[Day]" sourceCaption="Day" count="7">
          <ranges>
            <range startItem="0">
              <i n="[Range 1].[Day].&amp;[Thursday]" c="Thursday"/>
              <i n="[Range 1].[Day].&amp;[Friday]" c="Friday" nd="1"/>
              <i n="[Range 1].[Day].&amp;[Monday]" c="Monday" nd="1"/>
              <i n="[Range 1].[Day].&amp;[Saturday]" c="Saturday" nd="1"/>
              <i n="[Range 1].[Day].&amp;[Sunday]" c="Sunday" nd="1"/>
              <i n="[Range 1].[Day].&amp;[Tuesday]" c="Tuesday" nd="1"/>
              <i n="[Range 1].[Day].&amp;[Wednesday]" c="Wednesday" nd="1"/>
            </range>
          </ranges>
        </level>
      </levels>
      <selections count="1">
        <selection n="[Range 1].[Da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tatus" xr10:uid="{2D6B7C90-9466-4854-ABA0-7D7C44D73593}" sourceName="Traffic Status">
  <pivotTables>
    <pivotTable tabId="6" name="PivotTable43"/>
  </pivotTables>
  <data>
    <tabular pivotCacheId="2042985644">
      <items count="3">
        <i x="2" s="1"/>
        <i x="1" nd="1"/>
        <i x="0"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D2721CEE-99A5-41DD-B96A-6661133F1947}" sourceName="Date">
  <pivotTables>
    <pivotTable tabId="6" name="PivotTable43"/>
  </pivotTables>
  <data>
    <tabular pivotCacheId="2042985644">
      <items count="178">
        <i x="16" s="1"/>
        <i x="21" s="1"/>
        <i x="177" s="1"/>
        <i x="0" nd="1"/>
        <i x="1" nd="1"/>
        <i x="2" nd="1"/>
        <i x="3" nd="1"/>
        <i x="4" nd="1"/>
        <i x="5" nd="1"/>
        <i x="6" nd="1"/>
        <i x="7" nd="1"/>
        <i x="8" nd="1"/>
        <i x="9" nd="1"/>
        <i x="10" nd="1"/>
        <i x="11" nd="1"/>
        <i x="12" nd="1"/>
        <i x="13" nd="1"/>
        <i x="14" nd="1"/>
        <i x="15" nd="1"/>
        <i x="17" nd="1"/>
        <i x="18" nd="1"/>
        <i x="19" nd="1"/>
        <i x="20"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72" nd="1"/>
        <i x="73" nd="1"/>
        <i x="74" nd="1"/>
        <i x="75" nd="1"/>
        <i x="76" nd="1"/>
        <i x="77" nd="1"/>
        <i x="78" nd="1"/>
        <i x="79" nd="1"/>
        <i x="80" nd="1"/>
        <i x="81" nd="1"/>
        <i x="82" nd="1"/>
        <i x="83" nd="1"/>
        <i x="84" nd="1"/>
        <i x="85" nd="1"/>
        <i x="86" nd="1"/>
        <i x="87" nd="1"/>
        <i x="88" nd="1"/>
        <i x="89" nd="1"/>
        <i x="90" nd="1"/>
        <i x="91" nd="1"/>
        <i x="92" nd="1"/>
        <i x="93" nd="1"/>
        <i x="94" nd="1"/>
        <i x="95" nd="1"/>
        <i x="96" nd="1"/>
        <i x="97" nd="1"/>
        <i x="98" nd="1"/>
        <i x="99" nd="1"/>
        <i x="100" nd="1"/>
        <i x="101" nd="1"/>
        <i x="102" nd="1"/>
        <i x="103" nd="1"/>
        <i x="104" nd="1"/>
        <i x="105" nd="1"/>
        <i x="106" nd="1"/>
        <i x="107" nd="1"/>
        <i x="108" nd="1"/>
        <i x="109" nd="1"/>
        <i x="110" nd="1"/>
        <i x="111" nd="1"/>
        <i x="112" nd="1"/>
        <i x="113" nd="1"/>
        <i x="114" nd="1"/>
        <i x="115" nd="1"/>
        <i x="116" nd="1"/>
        <i x="117" nd="1"/>
        <i x="118" nd="1"/>
        <i x="119" nd="1"/>
        <i x="120" nd="1"/>
        <i x="121" nd="1"/>
        <i x="122" nd="1"/>
        <i x="123" nd="1"/>
        <i x="124" nd="1"/>
        <i x="125" nd="1"/>
        <i x="126" nd="1"/>
        <i x="127" nd="1"/>
        <i x="128" nd="1"/>
        <i x="129" nd="1"/>
        <i x="130" nd="1"/>
        <i x="131" nd="1"/>
        <i x="132" nd="1"/>
        <i x="133" nd="1"/>
        <i x="134" nd="1"/>
        <i x="135" nd="1"/>
        <i x="136" nd="1"/>
        <i x="137" nd="1"/>
        <i x="138" nd="1"/>
        <i x="139" nd="1"/>
        <i x="140" nd="1"/>
        <i x="141" nd="1"/>
        <i x="142" nd="1"/>
        <i x="143" nd="1"/>
        <i x="144" nd="1"/>
        <i x="145" nd="1"/>
        <i x="146" nd="1"/>
        <i x="147" nd="1"/>
        <i x="148" nd="1"/>
        <i x="149" nd="1"/>
        <i x="150" nd="1"/>
        <i x="151" nd="1"/>
        <i x="152" nd="1"/>
        <i x="153" nd="1"/>
        <i x="154" nd="1"/>
        <i x="155" nd="1"/>
        <i x="156" nd="1"/>
        <i x="157" nd="1"/>
        <i x="158" nd="1"/>
        <i x="159" nd="1"/>
        <i x="160" nd="1"/>
        <i x="161" nd="1"/>
        <i x="162" nd="1"/>
        <i x="163" nd="1"/>
        <i x="164" nd="1"/>
        <i x="165" nd="1"/>
        <i x="166" nd="1"/>
        <i x="167" nd="1"/>
        <i x="168" nd="1"/>
        <i x="169" nd="1"/>
        <i x="170" nd="1"/>
        <i x="171" nd="1"/>
        <i x="172" nd="1"/>
        <i x="173" nd="1"/>
        <i x="174" nd="1"/>
        <i x="175" nd="1"/>
        <i x="17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DBB121FA-1982-4E2B-AA0A-D3A867B942B9}" cache="Slicer_Date1" caption="Date" startItem="12" columnCount="4" level="1" style="SlicerStyleLight2" rowHeight="260350"/>
  <slicer name="Order Change  Status" xr10:uid="{C3F4B3C8-CB46-4D8D-AD9C-4E5F11FA6CA6}" cache="Slicer_Order_Change__Status" caption="Order Change  Status" level="1" style="SlicerStyleLight2" rowHeight="260350"/>
  <slicer name="Day 1" xr10:uid="{5BF7205A-A9B0-4732-BBBF-0FAD994AE44E}" cache="Slicer_Day1" caption="Day" columnCount="3" level="1" style="SlicerStyleLight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tatus" xr10:uid="{24ACF6FE-4423-4C49-916A-9E43D6AD217F}" cache="Slicer_Traffic_Status" caption="Traffic Status" columnCount="3" rowHeight="260350"/>
  <slicer name="Date 2" xr10:uid="{082CB237-EF04-4B64-BD00-03AAE4723266}" cache="Slicer_Date2" caption="Date" columnCount="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ersion Change" xr10:uid="{98CC2129-A2F1-43AF-9DAB-79599F46E45E}" cache="Slicer_Conversion_Change" caption="Conversion Change" columnCount="3" rowHeight="260350"/>
  <slicer name="Date" xr10:uid="{3538C117-0653-4D7E-AAEF-4509E0836EA9}" cache="Slicer_Date" caption="Date" columnCount="4" showCaption="0" rowHeight="260350"/>
  <slicer name="Day" xr10:uid="{E2D28CEF-91C2-4330-8679-F8695567DDB5}" cache="Slicer_Day" caption="Day" columnCount="4"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6AEF25-437C-4D85-8888-8944B8D36ADF}" name="Table2" displayName="Table2" ref="H61:J66" totalsRowShown="0" headerRowDxfId="19">
  <autoFilter ref="H61:J66" xr:uid="{8C6AEF25-437C-4D85-8888-8944B8D36ADF}"/>
  <tableColumns count="3">
    <tableColumn id="1" xr3:uid="{E0DA546C-4BDB-4BD7-9EC4-448B23967C57}" name="Reason" dataDxfId="18"/>
    <tableColumn id="2" xr3:uid="{7CEA7E7B-E145-49F1-994B-35150C1464E6}" name="Order Drop (%)" dataDxfId="17"/>
    <tableColumn id="3" xr3:uid="{95117946-C53A-41B6-B1AC-5C287347B97F}" name="Contribution (%)" dataDxfId="16" dataCellStyle="Percent">
      <calculatedColumnFormula>I62/SUM($I$62:$I$66)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0FFD7C-4E39-457D-88B6-1C0AA5575B7E}" name="Table1" displayName="Table1" ref="B15:C20" totalsRowShown="0">
  <autoFilter ref="B15:C20" xr:uid="{C50FFD7C-4E39-457D-88B6-1C0AA5575B7E}"/>
  <tableColumns count="2">
    <tableColumn id="1" xr3:uid="{244E9282-1926-488F-A201-A2D9045A8BD9}" name="Stage" dataDxfId="15"/>
    <tableColumn id="2" xr3:uid="{118CE41D-5686-4492-85F0-E70F92CBA216}" name="Conversion Rate" dataDxfId="14"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sheetPr codeName="Sheet1"/>
  <dimension ref="A1:BGF368"/>
  <sheetViews>
    <sheetView topLeftCell="K339" zoomScale="90" workbookViewId="0">
      <selection activeCell="K2" activeCellId="1" sqref="H2:H368 K2:K368"/>
    </sheetView>
  </sheetViews>
  <sheetFormatPr defaultColWidth="11.19921875" defaultRowHeight="15.6" x14ac:dyDescent="0.3"/>
  <cols>
    <col min="8" max="8" width="16.69921875" bestFit="1" customWidth="1"/>
    <col min="9" max="10" width="47.59765625" bestFit="1" customWidth="1"/>
    <col min="11" max="11" width="69.796875" bestFit="1" customWidth="1"/>
    <col min="12" max="12" width="11.8984375" bestFit="1" customWidth="1"/>
    <col min="13" max="13" width="10.09765625" bestFit="1" customWidth="1"/>
    <col min="14" max="14" width="12.5" bestFit="1" customWidth="1"/>
    <col min="15" max="15" width="14.69921875" bestFit="1" customWidth="1"/>
    <col min="16" max="16" width="13.09765625" bestFit="1" customWidth="1"/>
    <col min="17" max="17" width="14.796875" bestFit="1" customWidth="1"/>
    <col min="18" max="18" width="19.19921875" bestFit="1" customWidth="1"/>
  </cols>
  <sheetData>
    <row r="1" spans="1:18" x14ac:dyDescent="0.3">
      <c r="A1" s="4"/>
      <c r="B1" s="4"/>
      <c r="C1" s="4"/>
      <c r="D1" s="4"/>
      <c r="E1" s="4"/>
      <c r="F1" s="4"/>
      <c r="G1" s="4"/>
      <c r="H1" s="4" t="s">
        <v>26</v>
      </c>
      <c r="I1" s="4" t="s">
        <v>27</v>
      </c>
      <c r="J1" s="4" t="s">
        <v>28</v>
      </c>
      <c r="K1" s="4" t="s">
        <v>29</v>
      </c>
      <c r="L1" s="4" t="s">
        <v>30</v>
      </c>
      <c r="M1" s="4" t="s">
        <v>31</v>
      </c>
      <c r="N1" s="4" t="s">
        <v>32</v>
      </c>
      <c r="O1" s="4" t="s">
        <v>33</v>
      </c>
      <c r="P1" s="4"/>
      <c r="Q1" s="4"/>
      <c r="R1" s="4"/>
    </row>
    <row r="2" spans="1:18" x14ac:dyDescent="0.3">
      <c r="A2" s="6" t="s">
        <v>35</v>
      </c>
      <c r="B2" s="6" t="s">
        <v>0</v>
      </c>
      <c r="C2" s="2" t="s">
        <v>1</v>
      </c>
      <c r="D2" s="2" t="s">
        <v>2</v>
      </c>
      <c r="E2" s="2" t="s">
        <v>3</v>
      </c>
      <c r="F2" s="2" t="s">
        <v>4</v>
      </c>
      <c r="G2" s="2" t="s">
        <v>5</v>
      </c>
      <c r="H2" s="2" t="s">
        <v>18</v>
      </c>
      <c r="I2" s="2" t="s">
        <v>23</v>
      </c>
      <c r="J2" s="2" t="s">
        <v>24</v>
      </c>
      <c r="K2" s="2" t="s">
        <v>25</v>
      </c>
      <c r="L2" s="2" t="s">
        <v>19</v>
      </c>
      <c r="M2" s="2" t="s">
        <v>20</v>
      </c>
      <c r="N2" s="2" t="s">
        <v>21</v>
      </c>
      <c r="O2" s="2" t="s">
        <v>22</v>
      </c>
      <c r="P2" s="2" t="s">
        <v>37</v>
      </c>
      <c r="Q2" s="2" t="s">
        <v>38</v>
      </c>
      <c r="R2" s="2" t="s">
        <v>39</v>
      </c>
    </row>
    <row r="3" spans="1:18" x14ac:dyDescent="0.3">
      <c r="A3" s="3" t="str">
        <f>TEXT(B3,"dddd")</f>
        <v>Tuesday</v>
      </c>
      <c r="B3" s="3">
        <v>43466</v>
      </c>
      <c r="C3" s="4">
        <v>20848646</v>
      </c>
      <c r="D3" s="4">
        <v>5107918</v>
      </c>
      <c r="E3" s="4">
        <v>2104462</v>
      </c>
      <c r="F3" s="4">
        <v>1505532</v>
      </c>
      <c r="G3" s="7">
        <v>1271572.67328</v>
      </c>
      <c r="H3" s="5">
        <f>G3/C3</f>
        <v>6.0990659694639161E-2</v>
      </c>
      <c r="I3" s="8">
        <f>IFERROR(G3/#REF!-1,0)</f>
        <v>0</v>
      </c>
      <c r="J3" s="8">
        <f>IFERROR(H3/#REF!-1,0)</f>
        <v>0</v>
      </c>
      <c r="K3" s="8">
        <f>IFERROR(I3/#REF!-1,0)</f>
        <v>0</v>
      </c>
      <c r="L3" s="5">
        <f>D3/C3</f>
        <v>0.2449999870495187</v>
      </c>
      <c r="M3" s="5">
        <f>E3/D3</f>
        <v>0.41199995771271192</v>
      </c>
      <c r="N3" s="5">
        <f>F3/E3</f>
        <v>0.71539994544924068</v>
      </c>
      <c r="O3" s="5">
        <f>G3/F3</f>
        <v>0.84460022987223116</v>
      </c>
      <c r="P3" s="17" t="str">
        <f>IF(I3&gt;20%,"High",IF(I3&lt;-20%,"Low","Stable"))</f>
        <v>Stable</v>
      </c>
      <c r="Q3" s="17" t="str">
        <f>IF(J3&gt;20%,"High",IF(J3&lt;-20%,"Low","Stable"))</f>
        <v>Stable</v>
      </c>
      <c r="R3" s="17" t="str">
        <f>IF(K3&gt;20%,"High",IF(K3&lt;-20%,"Low","Stable"))</f>
        <v>Stable</v>
      </c>
    </row>
    <row r="4" spans="1:18" x14ac:dyDescent="0.3">
      <c r="A4" s="3" t="str">
        <f t="shared" ref="A4:A67" si="0">TEXT(B4,"dddd")</f>
        <v>Wednesday</v>
      </c>
      <c r="B4" s="3">
        <v>43467</v>
      </c>
      <c r="C4" s="4">
        <v>21934513</v>
      </c>
      <c r="D4" s="4">
        <v>5428792</v>
      </c>
      <c r="E4" s="4">
        <v>2171516</v>
      </c>
      <c r="F4" s="4">
        <v>1569355</v>
      </c>
      <c r="G4" s="4">
        <v>1261133</v>
      </c>
      <c r="H4" s="5">
        <f t="shared" ref="H4:H67" si="1">G4/C4</f>
        <v>5.749537270328272E-2</v>
      </c>
      <c r="I4" s="8">
        <f>IFERROR(G4/#REF!-1,0)</f>
        <v>0</v>
      </c>
      <c r="J4" s="8">
        <f>IFERROR(H4/#REF!-1,0)</f>
        <v>0</v>
      </c>
      <c r="K4" s="8">
        <f>IFERROR(I4/#REF!-1,0)</f>
        <v>0</v>
      </c>
      <c r="L4" s="5">
        <f t="shared" ref="L4:L67" si="2">D4/C4</f>
        <v>0.24750000148168322</v>
      </c>
      <c r="M4" s="5">
        <f t="shared" ref="M4:M67" si="3">E4/D4</f>
        <v>0.39999985263756649</v>
      </c>
      <c r="N4" s="5">
        <f t="shared" ref="N4:N67" si="4">F4/E4</f>
        <v>0.72270017812440712</v>
      </c>
      <c r="O4" s="5">
        <f t="shared" ref="O4:O67" si="5">G4/F4</f>
        <v>0.80359956797537846</v>
      </c>
      <c r="P4" s="17" t="str">
        <f t="shared" ref="P4:P67" si="6">IF(I4&gt;20%,"High",IF(I4&lt;-20%,"Low","Stable"))</f>
        <v>Stable</v>
      </c>
      <c r="Q4" s="17" t="str">
        <f t="shared" ref="Q4:Q67" si="7">IF(J4&gt;20%,"High",IF(J4&lt;-20%,"Low","Stable"))</f>
        <v>Stable</v>
      </c>
      <c r="R4" s="17" t="str">
        <f t="shared" ref="R4:R67" si="8">IF(K4&gt;20%,"High",IF(K4&lt;-20%,"Low","Stable"))</f>
        <v>Stable</v>
      </c>
    </row>
    <row r="5" spans="1:18" x14ac:dyDescent="0.3">
      <c r="A5" s="3" t="str">
        <f t="shared" si="0"/>
        <v>Thursday</v>
      </c>
      <c r="B5" s="3">
        <v>43468</v>
      </c>
      <c r="C5" s="4">
        <v>20848646</v>
      </c>
      <c r="D5" s="4">
        <v>5212161</v>
      </c>
      <c r="E5" s="4">
        <v>2001470</v>
      </c>
      <c r="F5" s="4">
        <v>1402630</v>
      </c>
      <c r="G5" s="4">
        <v>1138655</v>
      </c>
      <c r="H5" s="5">
        <f t="shared" si="1"/>
        <v>5.4615297319547756E-2</v>
      </c>
      <c r="I5" s="8">
        <f>IFERROR(G5/#REF!-1,0)</f>
        <v>0</v>
      </c>
      <c r="J5" s="8">
        <f>IFERROR(H5/#REF!-1,0)</f>
        <v>0</v>
      </c>
      <c r="K5" s="8">
        <f>IFERROR(I5/#REF!-1,0)</f>
        <v>0</v>
      </c>
      <c r="L5" s="5">
        <f t="shared" si="2"/>
        <v>0.24999997601762725</v>
      </c>
      <c r="M5" s="5">
        <f t="shared" si="3"/>
        <v>0.38400003376718411</v>
      </c>
      <c r="N5" s="5">
        <f t="shared" si="4"/>
        <v>0.70079991206463255</v>
      </c>
      <c r="O5" s="5">
        <f t="shared" si="5"/>
        <v>0.81179997575982266</v>
      </c>
      <c r="P5" s="17" t="str">
        <f t="shared" si="6"/>
        <v>Stable</v>
      </c>
      <c r="Q5" s="17" t="str">
        <f t="shared" si="7"/>
        <v>Stable</v>
      </c>
      <c r="R5" s="17" t="str">
        <f t="shared" si="8"/>
        <v>Stable</v>
      </c>
    </row>
    <row r="6" spans="1:18" x14ac:dyDescent="0.3">
      <c r="A6" s="3" t="str">
        <f t="shared" si="0"/>
        <v>Friday</v>
      </c>
      <c r="B6" s="3">
        <v>43469</v>
      </c>
      <c r="C6" s="4">
        <v>21717340</v>
      </c>
      <c r="D6" s="4">
        <v>5700801</v>
      </c>
      <c r="E6" s="4">
        <v>2303123</v>
      </c>
      <c r="F6" s="4">
        <v>1597216</v>
      </c>
      <c r="G6" s="4">
        <v>1296620</v>
      </c>
      <c r="H6" s="5">
        <f t="shared" si="1"/>
        <v>5.9704365267569601E-2</v>
      </c>
      <c r="I6" s="8">
        <f>IFERROR(G6/#REF!-1,0)</f>
        <v>0</v>
      </c>
      <c r="J6" s="8">
        <f>IFERROR(H6/#REF!-1,0)</f>
        <v>0</v>
      </c>
      <c r="K6" s="8">
        <f>IFERROR(I6/#REF!-1,0)</f>
        <v>0</v>
      </c>
      <c r="L6" s="5">
        <f t="shared" si="2"/>
        <v>0.2624999654653839</v>
      </c>
      <c r="M6" s="5">
        <f t="shared" si="3"/>
        <v>0.40399989404997649</v>
      </c>
      <c r="N6" s="5">
        <f t="shared" si="4"/>
        <v>0.69350008662151352</v>
      </c>
      <c r="O6" s="5">
        <f t="shared" si="5"/>
        <v>0.811800032055777</v>
      </c>
      <c r="P6" s="17" t="str">
        <f t="shared" si="6"/>
        <v>Stable</v>
      </c>
      <c r="Q6" s="17" t="str">
        <f t="shared" si="7"/>
        <v>Stable</v>
      </c>
      <c r="R6" s="17" t="str">
        <f t="shared" si="8"/>
        <v>Stable</v>
      </c>
    </row>
    <row r="7" spans="1:18" x14ac:dyDescent="0.3">
      <c r="A7" s="9" t="str">
        <f t="shared" si="0"/>
        <v>Saturday</v>
      </c>
      <c r="B7" s="9">
        <v>43470</v>
      </c>
      <c r="C7" s="10">
        <v>42645263</v>
      </c>
      <c r="D7" s="10">
        <v>8776395</v>
      </c>
      <c r="E7" s="10">
        <v>2924294</v>
      </c>
      <c r="F7" s="10">
        <v>2087946</v>
      </c>
      <c r="G7" s="10">
        <v>1596026</v>
      </c>
      <c r="H7" s="11">
        <f t="shared" si="1"/>
        <v>3.7425633885761242E-2</v>
      </c>
      <c r="I7" s="12">
        <f>IFERROR(G7/#REF!-1,0)</f>
        <v>0</v>
      </c>
      <c r="J7" s="12">
        <f>IFERROR(H7/#REF!-1,0)</f>
        <v>0</v>
      </c>
      <c r="K7" s="12">
        <f>IFERROR(I7/#REF!-1,0)</f>
        <v>0</v>
      </c>
      <c r="L7" s="11">
        <f t="shared" si="2"/>
        <v>0.20579999705946239</v>
      </c>
      <c r="M7" s="11">
        <f t="shared" si="3"/>
        <v>0.3331999072512119</v>
      </c>
      <c r="N7" s="11">
        <f t="shared" si="4"/>
        <v>0.714000028724882</v>
      </c>
      <c r="O7" s="11">
        <f t="shared" si="5"/>
        <v>0.76440003716571214</v>
      </c>
      <c r="P7" s="17" t="str">
        <f t="shared" si="6"/>
        <v>Stable</v>
      </c>
      <c r="Q7" s="17" t="str">
        <f t="shared" si="7"/>
        <v>Stable</v>
      </c>
      <c r="R7" s="17" t="str">
        <f t="shared" si="8"/>
        <v>Stable</v>
      </c>
    </row>
    <row r="8" spans="1:18" x14ac:dyDescent="0.3">
      <c r="A8" s="9" t="str">
        <f t="shared" si="0"/>
        <v>Sunday</v>
      </c>
      <c r="B8" s="9">
        <v>43471</v>
      </c>
      <c r="C8" s="10">
        <v>43543058</v>
      </c>
      <c r="D8" s="10">
        <v>8778280</v>
      </c>
      <c r="E8" s="10">
        <v>3014461</v>
      </c>
      <c r="F8" s="10">
        <v>2049833</v>
      </c>
      <c r="G8" s="10">
        <v>1582881</v>
      </c>
      <c r="H8" s="11">
        <f t="shared" si="1"/>
        <v>3.6352086249890857E-2</v>
      </c>
      <c r="I8" s="12">
        <f>IFERROR(G8/#REF!-1,0)</f>
        <v>0</v>
      </c>
      <c r="J8" s="12">
        <f>IFERROR(H8/#REF!-1,0)</f>
        <v>0</v>
      </c>
      <c r="K8" s="12">
        <f>IFERROR(I8/#REF!-1,0)</f>
        <v>0</v>
      </c>
      <c r="L8" s="11">
        <f t="shared" si="2"/>
        <v>0.2015999886824669</v>
      </c>
      <c r="M8" s="11">
        <f t="shared" si="3"/>
        <v>0.34339995990102845</v>
      </c>
      <c r="N8" s="11">
        <f t="shared" si="4"/>
        <v>0.67999984076755349</v>
      </c>
      <c r="O8" s="11">
        <f t="shared" si="5"/>
        <v>0.77219997921781924</v>
      </c>
      <c r="P8" s="17" t="str">
        <f t="shared" si="6"/>
        <v>Stable</v>
      </c>
      <c r="Q8" s="17" t="str">
        <f t="shared" si="7"/>
        <v>Stable</v>
      </c>
      <c r="R8" s="17" t="str">
        <f t="shared" si="8"/>
        <v>Stable</v>
      </c>
    </row>
    <row r="9" spans="1:18" x14ac:dyDescent="0.3">
      <c r="A9" s="3" t="str">
        <f t="shared" si="0"/>
        <v>Monday</v>
      </c>
      <c r="B9" s="3">
        <v>43472</v>
      </c>
      <c r="C9" s="4">
        <v>22803207</v>
      </c>
      <c r="D9" s="4">
        <v>5415761</v>
      </c>
      <c r="E9" s="4">
        <v>2079652</v>
      </c>
      <c r="F9" s="4">
        <v>1442239</v>
      </c>
      <c r="G9" s="4">
        <v>1123504</v>
      </c>
      <c r="H9" s="5">
        <f t="shared" si="1"/>
        <v>4.9269561075334707E-2</v>
      </c>
      <c r="I9" s="8">
        <f>IFERROR(G9/#REF!-1,0)</f>
        <v>0</v>
      </c>
      <c r="J9" s="8">
        <f>IFERROR(H9/#REF!-1,0)</f>
        <v>0</v>
      </c>
      <c r="K9" s="8">
        <f>IFERROR(I9/#REF!-1,0)</f>
        <v>0</v>
      </c>
      <c r="L9" s="5">
        <f t="shared" si="2"/>
        <v>0.23749997094706898</v>
      </c>
      <c r="M9" s="5">
        <f t="shared" si="3"/>
        <v>0.3839999586392383</v>
      </c>
      <c r="N9" s="5">
        <f t="shared" si="4"/>
        <v>0.69350016252719204</v>
      </c>
      <c r="O9" s="5">
        <f t="shared" si="5"/>
        <v>0.77899987450068953</v>
      </c>
      <c r="P9" s="17" t="str">
        <f t="shared" si="6"/>
        <v>Stable</v>
      </c>
      <c r="Q9" s="17" t="str">
        <f t="shared" si="7"/>
        <v>Stable</v>
      </c>
      <c r="R9" s="17" t="str">
        <f t="shared" si="8"/>
        <v>Stable</v>
      </c>
    </row>
    <row r="10" spans="1:18" x14ac:dyDescent="0.3">
      <c r="A10" s="3" t="str">
        <f t="shared" si="0"/>
        <v>Tuesday</v>
      </c>
      <c r="B10" s="3">
        <v>43473</v>
      </c>
      <c r="C10" s="4">
        <v>21717340</v>
      </c>
      <c r="D10" s="4">
        <v>5320748</v>
      </c>
      <c r="E10" s="4">
        <v>2085733</v>
      </c>
      <c r="F10" s="4">
        <v>1583488</v>
      </c>
      <c r="G10" s="4">
        <v>1311445</v>
      </c>
      <c r="H10" s="5">
        <f t="shared" si="1"/>
        <v>6.0386999512831684E-2</v>
      </c>
      <c r="I10" s="8">
        <f>G10/G3-1</f>
        <v>3.1356703048005974E-2</v>
      </c>
      <c r="J10" s="5">
        <f>'Channel wise traffic'!G10/'Channel wise traffic'!G3-1</f>
        <v>4.1666640685761536E-2</v>
      </c>
      <c r="K10" s="5">
        <f>H10/H3-1</f>
        <v>-9.8975840699184747E-3</v>
      </c>
      <c r="L10" s="5">
        <f t="shared" si="2"/>
        <v>0.24499998618615354</v>
      </c>
      <c r="M10" s="5">
        <f t="shared" si="3"/>
        <v>0.39199995940420407</v>
      </c>
      <c r="N10" s="5">
        <f t="shared" si="4"/>
        <v>0.75919976334458916</v>
      </c>
      <c r="O10" s="5">
        <f t="shared" si="5"/>
        <v>0.82820015055371432</v>
      </c>
      <c r="P10" s="17" t="str">
        <f t="shared" si="6"/>
        <v>Stable</v>
      </c>
      <c r="Q10" s="17" t="str">
        <f t="shared" si="7"/>
        <v>Stable</v>
      </c>
      <c r="R10" s="17" t="str">
        <f t="shared" si="8"/>
        <v>Stable</v>
      </c>
    </row>
    <row r="11" spans="1:18" x14ac:dyDescent="0.3">
      <c r="A11" s="3" t="str">
        <f t="shared" si="0"/>
        <v>Wednesday</v>
      </c>
      <c r="B11" s="3">
        <v>43474</v>
      </c>
      <c r="C11" s="4">
        <v>22586034</v>
      </c>
      <c r="D11" s="4">
        <v>5872368</v>
      </c>
      <c r="E11" s="4">
        <v>2372437</v>
      </c>
      <c r="F11" s="4">
        <v>1766516</v>
      </c>
      <c r="G11" s="4">
        <v>1506485</v>
      </c>
      <c r="H11" s="5">
        <f t="shared" si="1"/>
        <v>6.6699846462641474E-2</v>
      </c>
      <c r="I11" s="8">
        <f t="shared" ref="I11:I74" si="9">G11/G4-1</f>
        <v>0.1945488699447242</v>
      </c>
      <c r="J11" s="5">
        <f>'Channel wise traffic'!G11/'Channel wise traffic'!G4-1</f>
        <v>2.9703010019234144E-2</v>
      </c>
      <c r="K11" s="5">
        <f t="shared" ref="K11:K74" si="10">H11/H4-1</f>
        <v>0.16009068776474278</v>
      </c>
      <c r="L11" s="5">
        <f t="shared" si="2"/>
        <v>0.25999996280887561</v>
      </c>
      <c r="M11" s="5">
        <f t="shared" si="3"/>
        <v>0.40400005585481019</v>
      </c>
      <c r="N11" s="5">
        <f t="shared" si="4"/>
        <v>0.74459975122627076</v>
      </c>
      <c r="O11" s="5">
        <f t="shared" si="5"/>
        <v>0.85280008785654926</v>
      </c>
      <c r="P11" s="17" t="str">
        <f t="shared" si="6"/>
        <v>Stable</v>
      </c>
      <c r="Q11" s="17" t="str">
        <f t="shared" si="7"/>
        <v>Stable</v>
      </c>
      <c r="R11" s="17" t="str">
        <f t="shared" si="8"/>
        <v>Stable</v>
      </c>
    </row>
    <row r="12" spans="1:18" x14ac:dyDescent="0.3">
      <c r="A12" s="3" t="str">
        <f t="shared" si="0"/>
        <v>Thursday</v>
      </c>
      <c r="B12" s="3">
        <v>43475</v>
      </c>
      <c r="C12" s="4">
        <v>10641496</v>
      </c>
      <c r="D12" s="4">
        <v>2740185</v>
      </c>
      <c r="E12" s="4">
        <v>1063191</v>
      </c>
      <c r="F12" s="4">
        <v>760607</v>
      </c>
      <c r="G12" s="4">
        <v>623698</v>
      </c>
      <c r="H12" s="5">
        <f t="shared" si="1"/>
        <v>5.8609992429635833E-2</v>
      </c>
      <c r="I12" s="8">
        <f t="shared" si="9"/>
        <v>-0.4522502426107996</v>
      </c>
      <c r="J12" s="5">
        <f>'Channel wise traffic'!G12/'Channel wise traffic'!G5-1</f>
        <v>-0.48958332783737268</v>
      </c>
      <c r="K12" s="5">
        <f>H12/H5-1</f>
        <v>7.3142421741578811E-2</v>
      </c>
      <c r="L12" s="5">
        <f t="shared" si="2"/>
        <v>0.25749997932621504</v>
      </c>
      <c r="M12" s="5">
        <f t="shared" si="3"/>
        <v>0.3879997153476864</v>
      </c>
      <c r="N12" s="5">
        <f t="shared" si="4"/>
        <v>0.71540014917357275</v>
      </c>
      <c r="O12" s="5">
        <f t="shared" si="5"/>
        <v>0.82000034183224713</v>
      </c>
      <c r="P12" s="17" t="str">
        <f t="shared" si="6"/>
        <v>Low</v>
      </c>
      <c r="Q12" s="17" t="str">
        <f t="shared" si="7"/>
        <v>Low</v>
      </c>
      <c r="R12" s="17" t="str">
        <f t="shared" si="8"/>
        <v>Stable</v>
      </c>
    </row>
    <row r="13" spans="1:18" x14ac:dyDescent="0.3">
      <c r="A13" s="3" t="str">
        <f t="shared" si="0"/>
        <v>Friday</v>
      </c>
      <c r="B13" s="3">
        <v>43476</v>
      </c>
      <c r="C13" s="4">
        <v>20631473</v>
      </c>
      <c r="D13" s="4">
        <v>4951553</v>
      </c>
      <c r="E13" s="4">
        <v>2000427</v>
      </c>
      <c r="F13" s="4">
        <v>1431105</v>
      </c>
      <c r="G13" s="4">
        <v>1126566</v>
      </c>
      <c r="H13" s="5">
        <f t="shared" si="1"/>
        <v>5.4604244689654489E-2</v>
      </c>
      <c r="I13" s="8">
        <f t="shared" si="9"/>
        <v>-0.13115176381669258</v>
      </c>
      <c r="J13" s="5">
        <f>'Channel wise traffic'!G13/'Channel wise traffic'!G6-1</f>
        <v>-4.9999958558456847E-2</v>
      </c>
      <c r="K13" s="5">
        <f t="shared" si="10"/>
        <v>-8.5422909280729042E-2</v>
      </c>
      <c r="L13" s="5">
        <f t="shared" si="2"/>
        <v>0.23999997479578894</v>
      </c>
      <c r="M13" s="5">
        <f t="shared" si="3"/>
        <v>0.40399991679378167</v>
      </c>
      <c r="N13" s="5">
        <f t="shared" si="4"/>
        <v>0.71539976215078083</v>
      </c>
      <c r="O13" s="5">
        <f t="shared" si="5"/>
        <v>0.78720010062154766</v>
      </c>
      <c r="P13" s="17" t="str">
        <f t="shared" si="6"/>
        <v>Stable</v>
      </c>
      <c r="Q13" s="17" t="str">
        <f t="shared" si="7"/>
        <v>Stable</v>
      </c>
      <c r="R13" s="17" t="str">
        <f t="shared" si="8"/>
        <v>Stable</v>
      </c>
    </row>
    <row r="14" spans="1:18" x14ac:dyDescent="0.3">
      <c r="A14" s="9" t="str">
        <f t="shared" si="0"/>
        <v>Saturday</v>
      </c>
      <c r="B14" s="9">
        <v>43477</v>
      </c>
      <c r="C14" s="10">
        <v>42645263</v>
      </c>
      <c r="D14" s="10">
        <v>9045060</v>
      </c>
      <c r="E14" s="10">
        <v>3075320</v>
      </c>
      <c r="F14" s="10">
        <v>2133042</v>
      </c>
      <c r="G14" s="10">
        <v>1680410</v>
      </c>
      <c r="H14" s="11">
        <f t="shared" si="1"/>
        <v>3.9404376518911377E-2</v>
      </c>
      <c r="I14" s="12">
        <f t="shared" si="9"/>
        <v>5.2871319138911188E-2</v>
      </c>
      <c r="J14" s="11">
        <f>'Channel wise traffic'!G14/'Channel wise traffic'!G7-1</f>
        <v>0</v>
      </c>
      <c r="K14" s="11">
        <f t="shared" si="10"/>
        <v>5.2871319138911188E-2</v>
      </c>
      <c r="L14" s="11">
        <f t="shared" si="2"/>
        <v>0.21209999338027297</v>
      </c>
      <c r="M14" s="11">
        <f t="shared" si="3"/>
        <v>0.33999995577696557</v>
      </c>
      <c r="N14" s="11">
        <f t="shared" si="4"/>
        <v>0.69360001560813178</v>
      </c>
      <c r="O14" s="11">
        <f t="shared" si="5"/>
        <v>0.78779977140628266</v>
      </c>
      <c r="P14" s="17" t="str">
        <f t="shared" si="6"/>
        <v>Stable</v>
      </c>
      <c r="Q14" s="17" t="str">
        <f t="shared" si="7"/>
        <v>Stable</v>
      </c>
      <c r="R14" s="17" t="str">
        <f t="shared" si="8"/>
        <v>Stable</v>
      </c>
    </row>
    <row r="15" spans="1:18" x14ac:dyDescent="0.3">
      <c r="A15" s="9" t="str">
        <f t="shared" si="0"/>
        <v>Sunday</v>
      </c>
      <c r="B15" s="9">
        <v>43478</v>
      </c>
      <c r="C15" s="10">
        <v>46236443</v>
      </c>
      <c r="D15" s="10">
        <v>9806749</v>
      </c>
      <c r="E15" s="10">
        <v>3300951</v>
      </c>
      <c r="F15" s="10">
        <v>2199754</v>
      </c>
      <c r="G15" s="10">
        <v>1630017</v>
      </c>
      <c r="H15" s="11">
        <f t="shared" si="1"/>
        <v>3.5253944599501305E-2</v>
      </c>
      <c r="I15" s="12">
        <f t="shared" si="9"/>
        <v>2.9778612542572747E-2</v>
      </c>
      <c r="J15" s="11">
        <f>'Channel wise traffic'!G15/'Channel wise traffic'!G8-1</f>
        <v>6.1855672233937842E-2</v>
      </c>
      <c r="K15" s="11">
        <f t="shared" si="10"/>
        <v>-3.0208490451984704E-2</v>
      </c>
      <c r="L15" s="11">
        <f t="shared" si="2"/>
        <v>0.21209998788185327</v>
      </c>
      <c r="M15" s="11">
        <f t="shared" si="3"/>
        <v>0.33659992725417975</v>
      </c>
      <c r="N15" s="11">
        <f t="shared" si="4"/>
        <v>0.66640007682634494</v>
      </c>
      <c r="O15" s="11">
        <f t="shared" si="5"/>
        <v>0.74099967541825129</v>
      </c>
      <c r="P15" s="17" t="str">
        <f t="shared" si="6"/>
        <v>Stable</v>
      </c>
      <c r="Q15" s="17" t="str">
        <f t="shared" si="7"/>
        <v>Stable</v>
      </c>
      <c r="R15" s="17" t="str">
        <f t="shared" si="8"/>
        <v>Stable</v>
      </c>
    </row>
    <row r="16" spans="1:18" x14ac:dyDescent="0.3">
      <c r="A16" s="3" t="str">
        <f t="shared" si="0"/>
        <v>Monday</v>
      </c>
      <c r="B16" s="3">
        <v>43479</v>
      </c>
      <c r="C16" s="4">
        <v>21065820</v>
      </c>
      <c r="D16" s="4">
        <v>5371784</v>
      </c>
      <c r="E16" s="4">
        <v>2084252</v>
      </c>
      <c r="F16" s="4">
        <v>1445428</v>
      </c>
      <c r="G16" s="4">
        <v>1197104</v>
      </c>
      <c r="H16" s="5">
        <f t="shared" si="1"/>
        <v>5.6826840825564828E-2</v>
      </c>
      <c r="I16" s="8">
        <f t="shared" si="9"/>
        <v>6.550933508024892E-2</v>
      </c>
      <c r="J16" s="5">
        <f>'Channel wise traffic'!G16/'Channel wise traffic'!G9-1</f>
        <v>-7.6190430248730401E-2</v>
      </c>
      <c r="K16" s="5">
        <f t="shared" si="10"/>
        <v>0.15338638269325777</v>
      </c>
      <c r="L16" s="5">
        <f t="shared" si="2"/>
        <v>0.25499999525297379</v>
      </c>
      <c r="M16" s="5">
        <f t="shared" si="3"/>
        <v>0.38799996425768424</v>
      </c>
      <c r="N16" s="5">
        <f t="shared" si="4"/>
        <v>0.69349963440121443</v>
      </c>
      <c r="O16" s="5">
        <f t="shared" si="5"/>
        <v>0.82820036695013521</v>
      </c>
      <c r="P16" s="17" t="str">
        <f t="shared" si="6"/>
        <v>Stable</v>
      </c>
      <c r="Q16" s="17" t="str">
        <f t="shared" si="7"/>
        <v>Stable</v>
      </c>
      <c r="R16" s="17" t="str">
        <f t="shared" si="8"/>
        <v>Stable</v>
      </c>
    </row>
    <row r="17" spans="1:18" x14ac:dyDescent="0.3">
      <c r="A17" s="3" t="str">
        <f t="shared" si="0"/>
        <v>Tuesday</v>
      </c>
      <c r="B17" s="3">
        <v>43480</v>
      </c>
      <c r="C17" s="4">
        <v>21282993</v>
      </c>
      <c r="D17" s="4">
        <v>5054710</v>
      </c>
      <c r="E17" s="4">
        <v>2042103</v>
      </c>
      <c r="F17" s="4">
        <v>1475828</v>
      </c>
      <c r="G17" s="4">
        <v>1198077</v>
      </c>
      <c r="H17" s="5">
        <f t="shared" si="1"/>
        <v>5.6292693419576843E-2</v>
      </c>
      <c r="I17" s="8">
        <f t="shared" si="9"/>
        <v>-8.6445104445859289E-2</v>
      </c>
      <c r="J17" s="5">
        <f>'Channel wise traffic'!G17/'Channel wise traffic'!G10-1</f>
        <v>-1.9999965004919074E-2</v>
      </c>
      <c r="K17" s="5">
        <f t="shared" si="10"/>
        <v>-6.7801118225535251E-2</v>
      </c>
      <c r="L17" s="5">
        <f t="shared" si="2"/>
        <v>0.2374999606493316</v>
      </c>
      <c r="M17" s="5">
        <f t="shared" si="3"/>
        <v>0.40400003165364579</v>
      </c>
      <c r="N17" s="5">
        <f t="shared" si="4"/>
        <v>0.72270007928101565</v>
      </c>
      <c r="O17" s="5">
        <f t="shared" si="5"/>
        <v>0.81179988453939078</v>
      </c>
      <c r="P17" s="17" t="str">
        <f t="shared" si="6"/>
        <v>Stable</v>
      </c>
      <c r="Q17" s="17" t="str">
        <f t="shared" si="7"/>
        <v>Stable</v>
      </c>
      <c r="R17" s="17" t="str">
        <f t="shared" si="8"/>
        <v>Stable</v>
      </c>
    </row>
    <row r="18" spans="1:18" x14ac:dyDescent="0.3">
      <c r="A18" s="3" t="str">
        <f t="shared" si="0"/>
        <v>Wednesday</v>
      </c>
      <c r="B18" s="3">
        <v>43481</v>
      </c>
      <c r="C18" s="4">
        <v>21065820</v>
      </c>
      <c r="D18" s="4">
        <v>5529777</v>
      </c>
      <c r="E18" s="4">
        <v>2278268</v>
      </c>
      <c r="F18" s="4">
        <v>1663135</v>
      </c>
      <c r="G18" s="4">
        <v>1391046</v>
      </c>
      <c r="H18" s="5">
        <f t="shared" si="1"/>
        <v>6.6033318427670989E-2</v>
      </c>
      <c r="I18" s="8">
        <f t="shared" si="9"/>
        <v>-7.6628044753183744E-2</v>
      </c>
      <c r="J18" s="5">
        <f>'Channel wise traffic'!G18/'Channel wise traffic'!G11-1</f>
        <v>-6.7307661655664042E-2</v>
      </c>
      <c r="K18" s="5">
        <f t="shared" si="10"/>
        <v>-9.992947065385005E-3</v>
      </c>
      <c r="L18" s="5">
        <f t="shared" si="2"/>
        <v>0.26249996439730333</v>
      </c>
      <c r="M18" s="5">
        <f t="shared" si="3"/>
        <v>0.41199997757594925</v>
      </c>
      <c r="N18" s="5">
        <f t="shared" si="4"/>
        <v>0.72999971908484862</v>
      </c>
      <c r="O18" s="5">
        <f t="shared" si="5"/>
        <v>0.83639993145475267</v>
      </c>
      <c r="P18" s="17" t="str">
        <f t="shared" si="6"/>
        <v>Stable</v>
      </c>
      <c r="Q18" s="17" t="str">
        <f t="shared" si="7"/>
        <v>Stable</v>
      </c>
      <c r="R18" s="17" t="str">
        <f t="shared" si="8"/>
        <v>Stable</v>
      </c>
    </row>
    <row r="19" spans="1:18" x14ac:dyDescent="0.3">
      <c r="A19" s="3" t="str">
        <f t="shared" si="0"/>
        <v>Thursday</v>
      </c>
      <c r="B19" s="3">
        <v>43482</v>
      </c>
      <c r="C19" s="4">
        <v>22368860</v>
      </c>
      <c r="D19" s="4">
        <v>5648137</v>
      </c>
      <c r="E19" s="4">
        <v>2168884</v>
      </c>
      <c r="F19" s="4">
        <v>1535787</v>
      </c>
      <c r="G19" s="4">
        <v>1284532</v>
      </c>
      <c r="H19" s="5">
        <f t="shared" si="1"/>
        <v>5.7425009589223593E-2</v>
      </c>
      <c r="I19" s="8">
        <f t="shared" si="9"/>
        <v>1.0595416371384867</v>
      </c>
      <c r="J19" s="5">
        <f>'Channel wise traffic'!G19/'Channel wise traffic'!G12-1</f>
        <v>1.102040728108153</v>
      </c>
      <c r="K19" s="5">
        <f t="shared" si="10"/>
        <v>-2.0218102601444077E-2</v>
      </c>
      <c r="L19" s="5">
        <f t="shared" si="2"/>
        <v>0.25249999329424921</v>
      </c>
      <c r="M19" s="5">
        <f t="shared" si="3"/>
        <v>0.38399989235388587</v>
      </c>
      <c r="N19" s="5">
        <f t="shared" si="4"/>
        <v>0.70810011047156052</v>
      </c>
      <c r="O19" s="5">
        <f t="shared" si="5"/>
        <v>0.83639983930063222</v>
      </c>
      <c r="P19" s="17" t="str">
        <f t="shared" si="6"/>
        <v>High</v>
      </c>
      <c r="Q19" s="17" t="str">
        <f t="shared" si="7"/>
        <v>High</v>
      </c>
      <c r="R19" s="17" t="str">
        <f t="shared" si="8"/>
        <v>Stable</v>
      </c>
    </row>
    <row r="20" spans="1:18" x14ac:dyDescent="0.3">
      <c r="A20" s="3" t="str">
        <f t="shared" si="0"/>
        <v>Friday</v>
      </c>
      <c r="B20" s="3">
        <v>43483</v>
      </c>
      <c r="C20" s="4">
        <v>22151687</v>
      </c>
      <c r="D20" s="4">
        <v>5759438</v>
      </c>
      <c r="E20" s="4">
        <v>2395926</v>
      </c>
      <c r="F20" s="4">
        <v>1661575</v>
      </c>
      <c r="G20" s="4">
        <v>1307991</v>
      </c>
      <c r="H20" s="5">
        <f t="shared" si="1"/>
        <v>5.9047015245385151E-2</v>
      </c>
      <c r="I20" s="8">
        <f t="shared" si="9"/>
        <v>0.16104249551291261</v>
      </c>
      <c r="J20" s="5">
        <f>'Channel wise traffic'!G20/'Channel wise traffic'!G13-1</f>
        <v>7.3684175322051626E-2</v>
      </c>
      <c r="K20" s="5">
        <f t="shared" si="10"/>
        <v>8.136309880269077E-2</v>
      </c>
      <c r="L20" s="5">
        <f t="shared" si="2"/>
        <v>0.25999997201116104</v>
      </c>
      <c r="M20" s="5">
        <f t="shared" si="3"/>
        <v>0.4159999638853652</v>
      </c>
      <c r="N20" s="5">
        <f t="shared" si="4"/>
        <v>0.69350013314267633</v>
      </c>
      <c r="O20" s="5">
        <f t="shared" si="5"/>
        <v>0.7871994944555617</v>
      </c>
      <c r="P20" s="17" t="str">
        <f t="shared" si="6"/>
        <v>Stable</v>
      </c>
      <c r="Q20" s="17" t="str">
        <f t="shared" si="7"/>
        <v>Stable</v>
      </c>
      <c r="R20" s="17" t="str">
        <f t="shared" si="8"/>
        <v>Stable</v>
      </c>
    </row>
    <row r="21" spans="1:18" x14ac:dyDescent="0.3">
      <c r="A21" s="9" t="str">
        <f t="shared" si="0"/>
        <v>Saturday</v>
      </c>
      <c r="B21" s="9">
        <v>43484</v>
      </c>
      <c r="C21" s="10">
        <v>42645263</v>
      </c>
      <c r="D21" s="10">
        <v>8686840</v>
      </c>
      <c r="E21" s="10">
        <v>2894455</v>
      </c>
      <c r="F21" s="10">
        <v>2046958</v>
      </c>
      <c r="G21" s="10">
        <v>1612594</v>
      </c>
      <c r="H21" s="11">
        <f t="shared" si="1"/>
        <v>3.7814141279888462E-2</v>
      </c>
      <c r="I21" s="12">
        <f t="shared" si="9"/>
        <v>-4.0356817681399204E-2</v>
      </c>
      <c r="J21" s="11">
        <f>'Channel wise traffic'!G21/'Channel wise traffic'!G14-1</f>
        <v>0</v>
      </c>
      <c r="K21" s="11">
        <f t="shared" si="10"/>
        <v>-4.0356817681399204E-2</v>
      </c>
      <c r="L21" s="11">
        <f t="shared" si="2"/>
        <v>0.20369999828585886</v>
      </c>
      <c r="M21" s="11">
        <f t="shared" si="3"/>
        <v>0.33319998986973398</v>
      </c>
      <c r="N21" s="11">
        <f t="shared" si="4"/>
        <v>0.7071998009988063</v>
      </c>
      <c r="O21" s="11">
        <f t="shared" si="5"/>
        <v>0.78780023820713474</v>
      </c>
      <c r="P21" s="17" t="str">
        <f t="shared" si="6"/>
        <v>Stable</v>
      </c>
      <c r="Q21" s="17" t="str">
        <f t="shared" si="7"/>
        <v>Stable</v>
      </c>
      <c r="R21" s="17" t="str">
        <f t="shared" si="8"/>
        <v>Stable</v>
      </c>
    </row>
    <row r="22" spans="1:18" x14ac:dyDescent="0.3">
      <c r="A22" s="9" t="str">
        <f t="shared" si="0"/>
        <v>Sunday</v>
      </c>
      <c r="B22" s="9">
        <v>43485</v>
      </c>
      <c r="C22" s="10">
        <v>44440853</v>
      </c>
      <c r="D22" s="10">
        <v>9239253</v>
      </c>
      <c r="E22" s="10">
        <v>3267000</v>
      </c>
      <c r="F22" s="10">
        <v>2310422</v>
      </c>
      <c r="G22" s="10">
        <v>1820150</v>
      </c>
      <c r="H22" s="11">
        <f t="shared" si="1"/>
        <v>4.0956684607291405E-2</v>
      </c>
      <c r="I22" s="12">
        <f t="shared" si="9"/>
        <v>0.11664479572912434</v>
      </c>
      <c r="J22" s="11">
        <f>'Channel wise traffic'!G22/'Channel wise traffic'!G15-1</f>
        <v>-3.8834952716191973E-2</v>
      </c>
      <c r="K22" s="11">
        <f t="shared" si="10"/>
        <v>0.16176175666511861</v>
      </c>
      <c r="L22" s="11">
        <f t="shared" si="2"/>
        <v>0.20789999237863413</v>
      </c>
      <c r="M22" s="11">
        <f t="shared" si="3"/>
        <v>0.35360001506615307</v>
      </c>
      <c r="N22" s="11">
        <f t="shared" si="4"/>
        <v>0.70719987756351388</v>
      </c>
      <c r="O22" s="11">
        <f t="shared" si="5"/>
        <v>0.78779980453787235</v>
      </c>
      <c r="P22" s="17" t="str">
        <f t="shared" si="6"/>
        <v>Stable</v>
      </c>
      <c r="Q22" s="17" t="str">
        <f t="shared" si="7"/>
        <v>Stable</v>
      </c>
      <c r="R22" s="17" t="str">
        <f t="shared" si="8"/>
        <v>Stable</v>
      </c>
    </row>
    <row r="23" spans="1:18" x14ac:dyDescent="0.3">
      <c r="A23" s="3" t="str">
        <f t="shared" si="0"/>
        <v>Monday</v>
      </c>
      <c r="B23" s="3">
        <v>43486</v>
      </c>
      <c r="C23" s="4">
        <v>22151687</v>
      </c>
      <c r="D23" s="4">
        <v>5759438</v>
      </c>
      <c r="E23" s="4">
        <v>2395926</v>
      </c>
      <c r="F23" s="4">
        <v>1818987</v>
      </c>
      <c r="G23" s="4">
        <v>1476653</v>
      </c>
      <c r="H23" s="5">
        <f t="shared" si="1"/>
        <v>6.6660972593193465E-2</v>
      </c>
      <c r="I23" s="8">
        <f t="shared" si="9"/>
        <v>0.23352106416819263</v>
      </c>
      <c r="J23" s="5">
        <f>'Channel wise traffic'!G23/'Channel wise traffic'!G16-1</f>
        <v>5.154634623984955E-2</v>
      </c>
      <c r="K23" s="5">
        <f t="shared" si="10"/>
        <v>0.17305434588235169</v>
      </c>
      <c r="L23" s="5">
        <f t="shared" si="2"/>
        <v>0.25999997201116104</v>
      </c>
      <c r="M23" s="5">
        <f t="shared" si="3"/>
        <v>0.4159999638853652</v>
      </c>
      <c r="N23" s="5">
        <f t="shared" si="4"/>
        <v>0.75919999198639687</v>
      </c>
      <c r="O23" s="5">
        <f t="shared" si="5"/>
        <v>0.81179964452742104</v>
      </c>
      <c r="P23" s="17" t="str">
        <f t="shared" si="6"/>
        <v>High</v>
      </c>
      <c r="Q23" s="17" t="str">
        <f t="shared" si="7"/>
        <v>Stable</v>
      </c>
      <c r="R23" s="17" t="str">
        <f t="shared" si="8"/>
        <v>Stable</v>
      </c>
    </row>
    <row r="24" spans="1:18" x14ac:dyDescent="0.3">
      <c r="A24" s="3" t="str">
        <f t="shared" si="0"/>
        <v>Tuesday</v>
      </c>
      <c r="B24" s="3">
        <v>43487</v>
      </c>
      <c r="C24" s="4">
        <v>37570998</v>
      </c>
      <c r="D24" s="4">
        <v>9768459</v>
      </c>
      <c r="E24" s="4">
        <v>3751088</v>
      </c>
      <c r="F24" s="4">
        <v>2656145</v>
      </c>
      <c r="G24" s="4">
        <v>2221600</v>
      </c>
      <c r="H24" s="5">
        <f t="shared" si="1"/>
        <v>5.9130715665311848E-2</v>
      </c>
      <c r="I24" s="8">
        <f t="shared" si="9"/>
        <v>0.85430485686646174</v>
      </c>
      <c r="J24" s="5">
        <f>'Channel wise traffic'!G24/'Channel wise traffic'!G17-1</f>
        <v>0.76530616559927278</v>
      </c>
      <c r="K24" s="5">
        <f t="shared" si="10"/>
        <v>5.041546377221362E-2</v>
      </c>
      <c r="L24" s="5">
        <f t="shared" si="2"/>
        <v>0.25999998722418821</v>
      </c>
      <c r="M24" s="5">
        <f t="shared" si="3"/>
        <v>0.38399997379320527</v>
      </c>
      <c r="N24" s="5">
        <f t="shared" si="4"/>
        <v>0.70809988995192863</v>
      </c>
      <c r="O24" s="5">
        <f t="shared" si="5"/>
        <v>0.83640012122832152</v>
      </c>
      <c r="P24" s="17" t="str">
        <f t="shared" si="6"/>
        <v>High</v>
      </c>
      <c r="Q24" s="17" t="str">
        <f t="shared" si="7"/>
        <v>High</v>
      </c>
      <c r="R24" s="17" t="str">
        <f t="shared" si="8"/>
        <v>Stable</v>
      </c>
    </row>
    <row r="25" spans="1:18" x14ac:dyDescent="0.3">
      <c r="A25" s="3" t="str">
        <f t="shared" si="0"/>
        <v>Wednesday</v>
      </c>
      <c r="B25" s="3">
        <v>43488</v>
      </c>
      <c r="C25" s="4">
        <v>21500167</v>
      </c>
      <c r="D25" s="4">
        <v>5428792</v>
      </c>
      <c r="E25" s="4">
        <v>2258377</v>
      </c>
      <c r="F25" s="4">
        <v>1648615</v>
      </c>
      <c r="G25" s="4">
        <v>1392420</v>
      </c>
      <c r="H25" s="5">
        <f t="shared" si="1"/>
        <v>6.4763217885702939E-2</v>
      </c>
      <c r="I25" s="8">
        <f t="shared" si="9"/>
        <v>9.8774591206907125E-4</v>
      </c>
      <c r="J25" s="5">
        <f>'Channel wise traffic'!G25/'Channel wise traffic'!G18-1</f>
        <v>2.0618566978098496E-2</v>
      </c>
      <c r="K25" s="5">
        <f t="shared" si="10"/>
        <v>-1.9234237688042999E-2</v>
      </c>
      <c r="L25" s="5">
        <f t="shared" si="2"/>
        <v>0.25249999220936281</v>
      </c>
      <c r="M25" s="5">
        <f t="shared" si="3"/>
        <v>0.41599991305616424</v>
      </c>
      <c r="N25" s="5">
        <f t="shared" si="4"/>
        <v>0.7299999070128681</v>
      </c>
      <c r="O25" s="5">
        <f t="shared" si="5"/>
        <v>0.84459986109552565</v>
      </c>
      <c r="P25" s="17" t="str">
        <f t="shared" si="6"/>
        <v>Stable</v>
      </c>
      <c r="Q25" s="17" t="str">
        <f t="shared" si="7"/>
        <v>Stable</v>
      </c>
      <c r="R25" s="17" t="str">
        <f t="shared" si="8"/>
        <v>Stable</v>
      </c>
    </row>
    <row r="26" spans="1:18" x14ac:dyDescent="0.3">
      <c r="A26" s="3" t="str">
        <f t="shared" si="0"/>
        <v>Thursday</v>
      </c>
      <c r="B26" s="3">
        <v>43489</v>
      </c>
      <c r="C26" s="4">
        <v>20631473</v>
      </c>
      <c r="D26" s="4">
        <v>4899974</v>
      </c>
      <c r="E26" s="4">
        <v>1861990</v>
      </c>
      <c r="F26" s="4">
        <v>1332067</v>
      </c>
      <c r="G26" s="4">
        <v>1059526</v>
      </c>
      <c r="H26" s="5">
        <f t="shared" si="1"/>
        <v>5.1354840248197496E-2</v>
      </c>
      <c r="I26" s="8">
        <f t="shared" si="9"/>
        <v>-0.17516574129721951</v>
      </c>
      <c r="J26" s="5">
        <f>'Channel wise traffic'!G26/'Channel wise traffic'!G19-1</f>
        <v>-7.7669856905524637E-2</v>
      </c>
      <c r="K26" s="5">
        <f t="shared" si="10"/>
        <v>-0.10570602224444781</v>
      </c>
      <c r="L26" s="5">
        <f t="shared" si="2"/>
        <v>0.23749995940667931</v>
      </c>
      <c r="M26" s="5">
        <f t="shared" si="3"/>
        <v>0.37999997551007414</v>
      </c>
      <c r="N26" s="5">
        <f t="shared" si="4"/>
        <v>0.71539965305936126</v>
      </c>
      <c r="O26" s="5">
        <f t="shared" si="5"/>
        <v>0.79539993108454754</v>
      </c>
      <c r="P26" s="17" t="str">
        <f t="shared" si="6"/>
        <v>Stable</v>
      </c>
      <c r="Q26" s="17" t="str">
        <f t="shared" si="7"/>
        <v>Stable</v>
      </c>
      <c r="R26" s="17" t="str">
        <f t="shared" si="8"/>
        <v>Stable</v>
      </c>
    </row>
    <row r="27" spans="1:18" x14ac:dyDescent="0.3">
      <c r="A27" s="3" t="str">
        <f t="shared" si="0"/>
        <v>Friday</v>
      </c>
      <c r="B27" s="3">
        <v>43490</v>
      </c>
      <c r="C27" s="4">
        <v>20631473</v>
      </c>
      <c r="D27" s="4">
        <v>5054710</v>
      </c>
      <c r="E27" s="4">
        <v>2021884</v>
      </c>
      <c r="F27" s="4">
        <v>1520254</v>
      </c>
      <c r="G27" s="4">
        <v>1234142</v>
      </c>
      <c r="H27" s="5">
        <f t="shared" si="1"/>
        <v>5.9818414322622526E-2</v>
      </c>
      <c r="I27" s="8">
        <f t="shared" si="9"/>
        <v>-5.6459868607658614E-2</v>
      </c>
      <c r="J27" s="5">
        <f>'Channel wise traffic'!G27/'Channel wise traffic'!G20-1</f>
        <v>-6.8627420442282427E-2</v>
      </c>
      <c r="K27" s="5">
        <f t="shared" si="10"/>
        <v>1.3064150220491788E-2</v>
      </c>
      <c r="L27" s="5">
        <f t="shared" si="2"/>
        <v>0.24499995710437156</v>
      </c>
      <c r="M27" s="5">
        <f t="shared" si="3"/>
        <v>0.4</v>
      </c>
      <c r="N27" s="5">
        <f t="shared" si="4"/>
        <v>0.75189971333667016</v>
      </c>
      <c r="O27" s="5">
        <f t="shared" si="5"/>
        <v>0.81179987028483402</v>
      </c>
      <c r="P27" s="17" t="str">
        <f t="shared" si="6"/>
        <v>Stable</v>
      </c>
      <c r="Q27" s="17" t="str">
        <f t="shared" si="7"/>
        <v>Stable</v>
      </c>
      <c r="R27" s="17" t="str">
        <f t="shared" si="8"/>
        <v>Stable</v>
      </c>
    </row>
    <row r="28" spans="1:18" x14ac:dyDescent="0.3">
      <c r="A28" s="9" t="str">
        <f t="shared" si="0"/>
        <v>Saturday</v>
      </c>
      <c r="B28" s="9">
        <v>43491</v>
      </c>
      <c r="C28" s="10">
        <v>47134238</v>
      </c>
      <c r="D28" s="10">
        <v>9997171</v>
      </c>
      <c r="E28" s="10">
        <v>3568990</v>
      </c>
      <c r="F28" s="10">
        <v>2378375</v>
      </c>
      <c r="G28" s="10">
        <v>1762376</v>
      </c>
      <c r="H28" s="11">
        <f t="shared" si="1"/>
        <v>3.7390569462478637E-2</v>
      </c>
      <c r="I28" s="12">
        <f t="shared" si="9"/>
        <v>9.2882647461171253E-2</v>
      </c>
      <c r="J28" s="11">
        <f>'Channel wise traffic'!G28/'Channel wise traffic'!G21-1</f>
        <v>0.10526316159725235</v>
      </c>
      <c r="K28" s="11">
        <f t="shared" si="10"/>
        <v>-1.120141309767364E-2</v>
      </c>
      <c r="L28" s="11">
        <f t="shared" si="2"/>
        <v>0.21209998133416308</v>
      </c>
      <c r="M28" s="11">
        <f t="shared" si="3"/>
        <v>0.35699999529866999</v>
      </c>
      <c r="N28" s="11">
        <f t="shared" si="4"/>
        <v>0.66640001793224413</v>
      </c>
      <c r="O28" s="11">
        <f t="shared" si="5"/>
        <v>0.74100005255689283</v>
      </c>
      <c r="P28" s="17" t="str">
        <f t="shared" si="6"/>
        <v>Stable</v>
      </c>
      <c r="Q28" s="17" t="str">
        <f t="shared" si="7"/>
        <v>Stable</v>
      </c>
      <c r="R28" s="17" t="str">
        <f t="shared" si="8"/>
        <v>Stable</v>
      </c>
    </row>
    <row r="29" spans="1:18" x14ac:dyDescent="0.3">
      <c r="A29" s="9" t="str">
        <f t="shared" si="0"/>
        <v>Sunday</v>
      </c>
      <c r="B29" s="9">
        <v>43492</v>
      </c>
      <c r="C29" s="10">
        <v>45338648</v>
      </c>
      <c r="D29" s="10">
        <v>9616327</v>
      </c>
      <c r="E29" s="10">
        <v>3400333</v>
      </c>
      <c r="F29" s="10">
        <v>2358471</v>
      </c>
      <c r="G29" s="10">
        <v>1784419</v>
      </c>
      <c r="H29" s="11">
        <f t="shared" si="1"/>
        <v>3.9357569727266679E-2</v>
      </c>
      <c r="I29" s="12">
        <f t="shared" si="9"/>
        <v>-1.9630799659368758E-2</v>
      </c>
      <c r="J29" s="11">
        <f>'Channel wise traffic'!G29/'Channel wise traffic'!G22-1</f>
        <v>2.0202043385712853E-2</v>
      </c>
      <c r="K29" s="11">
        <f t="shared" si="10"/>
        <v>-3.9044050937170782E-2</v>
      </c>
      <c r="L29" s="11">
        <f t="shared" si="2"/>
        <v>0.21209999468885796</v>
      </c>
      <c r="M29" s="11">
        <f t="shared" si="3"/>
        <v>0.35359997637351559</v>
      </c>
      <c r="N29" s="11">
        <f t="shared" si="4"/>
        <v>0.69360000917557196</v>
      </c>
      <c r="O29" s="11">
        <f t="shared" si="5"/>
        <v>0.75659993275304216</v>
      </c>
      <c r="P29" s="17" t="str">
        <f t="shared" si="6"/>
        <v>Stable</v>
      </c>
      <c r="Q29" s="17" t="str">
        <f t="shared" si="7"/>
        <v>Stable</v>
      </c>
      <c r="R29" s="17" t="str">
        <f t="shared" si="8"/>
        <v>Stable</v>
      </c>
    </row>
    <row r="30" spans="1:18" x14ac:dyDescent="0.3">
      <c r="A30" s="3" t="str">
        <f t="shared" si="0"/>
        <v>Monday</v>
      </c>
      <c r="B30" s="3">
        <v>43493</v>
      </c>
      <c r="C30" s="4">
        <v>21282993</v>
      </c>
      <c r="D30" s="4">
        <v>5267540</v>
      </c>
      <c r="E30" s="4">
        <v>2043805</v>
      </c>
      <c r="F30" s="4">
        <v>1536737</v>
      </c>
      <c r="G30" s="4">
        <v>1310529</v>
      </c>
      <c r="H30" s="5">
        <f t="shared" si="1"/>
        <v>6.157634877763668E-2</v>
      </c>
      <c r="I30" s="8">
        <f t="shared" si="9"/>
        <v>-0.11250036399885421</v>
      </c>
      <c r="J30" s="5">
        <f>'Channel wise traffic'!G30/'Channel wise traffic'!G23-1</f>
        <v>-3.9215662375119531E-2</v>
      </c>
      <c r="K30" s="5">
        <f t="shared" si="10"/>
        <v>-7.6275872039646142E-2</v>
      </c>
      <c r="L30" s="5">
        <f t="shared" si="2"/>
        <v>0.2474999639383427</v>
      </c>
      <c r="M30" s="5">
        <f t="shared" si="3"/>
        <v>0.38799990128219247</v>
      </c>
      <c r="N30" s="5">
        <f t="shared" si="4"/>
        <v>0.75190001003031115</v>
      </c>
      <c r="O30" s="5">
        <f t="shared" si="5"/>
        <v>0.8527997959312491</v>
      </c>
      <c r="P30" s="17" t="str">
        <f t="shared" si="6"/>
        <v>Stable</v>
      </c>
      <c r="Q30" s="17" t="str">
        <f t="shared" si="7"/>
        <v>Stable</v>
      </c>
      <c r="R30" s="17" t="str">
        <f t="shared" si="8"/>
        <v>Stable</v>
      </c>
    </row>
    <row r="31" spans="1:18" x14ac:dyDescent="0.3">
      <c r="A31" s="3" t="str">
        <f t="shared" si="0"/>
        <v>Tuesday</v>
      </c>
      <c r="B31" s="3">
        <v>43494</v>
      </c>
      <c r="C31" s="4">
        <v>22368860</v>
      </c>
      <c r="D31" s="4">
        <v>2628341</v>
      </c>
      <c r="E31" s="4">
        <v>1093389</v>
      </c>
      <c r="F31" s="4">
        <v>790192</v>
      </c>
      <c r="G31" s="4">
        <v>628519</v>
      </c>
      <c r="H31" s="5">
        <f t="shared" si="1"/>
        <v>2.8097945089736356E-2</v>
      </c>
      <c r="I31" s="8">
        <f t="shared" si="9"/>
        <v>-0.71708723442563915</v>
      </c>
      <c r="J31" s="5">
        <f>'Channel wise traffic'!G31/'Channel wise traffic'!G24-1</f>
        <v>-0.40462431699643209</v>
      </c>
      <c r="K31" s="5">
        <f t="shared" si="10"/>
        <v>-0.52481642115115479</v>
      </c>
      <c r="L31" s="5">
        <f t="shared" si="2"/>
        <v>0.11749999776474974</v>
      </c>
      <c r="M31" s="5">
        <f t="shared" si="3"/>
        <v>0.41599967431927592</v>
      </c>
      <c r="N31" s="5">
        <f t="shared" si="4"/>
        <v>0.72269978937048018</v>
      </c>
      <c r="O31" s="5">
        <f t="shared" si="5"/>
        <v>0.79540035839390932</v>
      </c>
      <c r="P31" s="17" t="str">
        <f t="shared" si="6"/>
        <v>Low</v>
      </c>
      <c r="Q31" s="17" t="str">
        <f t="shared" si="7"/>
        <v>Low</v>
      </c>
      <c r="R31" s="17" t="str">
        <f t="shared" si="8"/>
        <v>Low</v>
      </c>
    </row>
    <row r="32" spans="1:18" x14ac:dyDescent="0.3">
      <c r="A32" s="3" t="str">
        <f t="shared" si="0"/>
        <v>Wednesday</v>
      </c>
      <c r="B32" s="3">
        <v>43495</v>
      </c>
      <c r="C32" s="4">
        <v>22368860</v>
      </c>
      <c r="D32" s="4">
        <v>5536293</v>
      </c>
      <c r="E32" s="4">
        <v>2303097</v>
      </c>
      <c r="F32" s="4">
        <v>1614011</v>
      </c>
      <c r="G32" s="4">
        <v>1283784</v>
      </c>
      <c r="H32" s="5">
        <f t="shared" si="1"/>
        <v>5.739157024542154E-2</v>
      </c>
      <c r="I32" s="8">
        <f t="shared" si="9"/>
        <v>-7.8019563062868946E-2</v>
      </c>
      <c r="J32" s="5">
        <f>'Channel wise traffic'!G32/'Channel wise traffic'!G25-1</f>
        <v>4.0403967113556316E-2</v>
      </c>
      <c r="K32" s="5">
        <f t="shared" si="10"/>
        <v>-0.11382460416483964</v>
      </c>
      <c r="L32" s="5">
        <f t="shared" si="2"/>
        <v>0.24750000670575076</v>
      </c>
      <c r="M32" s="5">
        <f t="shared" si="3"/>
        <v>0.41599983960386488</v>
      </c>
      <c r="N32" s="5">
        <f t="shared" si="4"/>
        <v>0.70080027024480518</v>
      </c>
      <c r="O32" s="5">
        <f t="shared" si="5"/>
        <v>0.7953997835206823</v>
      </c>
      <c r="P32" s="17" t="str">
        <f t="shared" si="6"/>
        <v>Stable</v>
      </c>
      <c r="Q32" s="17" t="str">
        <f t="shared" si="7"/>
        <v>Stable</v>
      </c>
      <c r="R32" s="17" t="str">
        <f t="shared" si="8"/>
        <v>Stable</v>
      </c>
    </row>
    <row r="33" spans="1:1540" x14ac:dyDescent="0.3">
      <c r="A33" s="3" t="str">
        <f t="shared" si="0"/>
        <v>Thursday</v>
      </c>
      <c r="B33" s="3">
        <v>43496</v>
      </c>
      <c r="C33" s="4">
        <v>20848646</v>
      </c>
      <c r="D33" s="4">
        <v>5316404</v>
      </c>
      <c r="E33" s="4">
        <v>2147827</v>
      </c>
      <c r="F33" s="4">
        <v>1520876</v>
      </c>
      <c r="G33" s="4">
        <v>1272061</v>
      </c>
      <c r="H33" s="5">
        <f t="shared" si="1"/>
        <v>6.1014082161498638E-2</v>
      </c>
      <c r="I33" s="8">
        <f t="shared" si="9"/>
        <v>0.20059441674862155</v>
      </c>
      <c r="J33" s="5">
        <f>'Channel wise traffic'!G33/'Channel wise traffic'!G26-1</f>
        <v>1.0526296911824717E-2</v>
      </c>
      <c r="K33" s="5">
        <f t="shared" si="10"/>
        <v>0.18808824770202981</v>
      </c>
      <c r="L33" s="5">
        <f t="shared" si="2"/>
        <v>0.25499996498573574</v>
      </c>
      <c r="M33" s="5">
        <f t="shared" si="3"/>
        <v>0.4039999593710335</v>
      </c>
      <c r="N33" s="5">
        <f t="shared" si="4"/>
        <v>0.70809986092920896</v>
      </c>
      <c r="O33" s="5">
        <f t="shared" si="5"/>
        <v>0.83640020619695488</v>
      </c>
      <c r="P33" s="17" t="str">
        <f t="shared" si="6"/>
        <v>High</v>
      </c>
      <c r="Q33" s="17" t="str">
        <f t="shared" si="7"/>
        <v>Stable</v>
      </c>
      <c r="R33" s="17" t="str">
        <f t="shared" si="8"/>
        <v>Stable</v>
      </c>
    </row>
    <row r="34" spans="1:1540" x14ac:dyDescent="0.3">
      <c r="A34" s="3" t="str">
        <f t="shared" si="0"/>
        <v>Friday</v>
      </c>
      <c r="B34" s="3">
        <v>43497</v>
      </c>
      <c r="C34" s="4">
        <v>20631473</v>
      </c>
      <c r="D34" s="4">
        <v>5054710</v>
      </c>
      <c r="E34" s="4">
        <v>2082540</v>
      </c>
      <c r="F34" s="4">
        <v>1565862</v>
      </c>
      <c r="G34" s="4">
        <v>1322527</v>
      </c>
      <c r="H34" s="5">
        <f t="shared" si="1"/>
        <v>6.4102403158514176E-2</v>
      </c>
      <c r="I34" s="8">
        <f t="shared" si="9"/>
        <v>7.1616556279585408E-2</v>
      </c>
      <c r="J34" s="5">
        <f>'Channel wise traffic'!G34/'Channel wise traffic'!G27-1</f>
        <v>0</v>
      </c>
      <c r="K34" s="5">
        <f t="shared" si="10"/>
        <v>7.1616556279585408E-2</v>
      </c>
      <c r="L34" s="5">
        <f t="shared" si="2"/>
        <v>0.24499995710437156</v>
      </c>
      <c r="M34" s="5">
        <f t="shared" si="3"/>
        <v>0.4119998971256511</v>
      </c>
      <c r="N34" s="5">
        <f t="shared" si="4"/>
        <v>0.75190008355181648</v>
      </c>
      <c r="O34" s="5">
        <f t="shared" si="5"/>
        <v>0.84459997113411012</v>
      </c>
      <c r="P34" s="17" t="str">
        <f t="shared" si="6"/>
        <v>Stable</v>
      </c>
      <c r="Q34" s="17" t="str">
        <f t="shared" si="7"/>
        <v>Stable</v>
      </c>
      <c r="R34" s="17" t="str">
        <f t="shared" si="8"/>
        <v>Stable</v>
      </c>
    </row>
    <row r="35" spans="1:1540" x14ac:dyDescent="0.3">
      <c r="A35" s="9" t="str">
        <f t="shared" si="0"/>
        <v>Saturday</v>
      </c>
      <c r="B35" s="9">
        <v>43498</v>
      </c>
      <c r="C35" s="10">
        <v>43543058</v>
      </c>
      <c r="D35" s="10">
        <v>9052601</v>
      </c>
      <c r="E35" s="10">
        <v>2985548</v>
      </c>
      <c r="F35" s="10">
        <v>2070776</v>
      </c>
      <c r="G35" s="10">
        <v>1566749</v>
      </c>
      <c r="H35" s="11">
        <f t="shared" si="1"/>
        <v>3.598160239457688E-2</v>
      </c>
      <c r="I35" s="12">
        <f t="shared" si="9"/>
        <v>-0.11100185204519353</v>
      </c>
      <c r="J35" s="11">
        <f>'Channel wise traffic'!G35/'Channel wise traffic'!G28-1</f>
        <v>-7.6190478615162038E-2</v>
      </c>
      <c r="K35" s="11">
        <f t="shared" si="10"/>
        <v>-3.7682418004241769E-2</v>
      </c>
      <c r="L35" s="11">
        <f t="shared" si="2"/>
        <v>0.20789998258735065</v>
      </c>
      <c r="M35" s="11">
        <f t="shared" si="3"/>
        <v>0.32980002101053607</v>
      </c>
      <c r="N35" s="11">
        <f t="shared" si="4"/>
        <v>0.6935999689169291</v>
      </c>
      <c r="O35" s="11">
        <f t="shared" si="5"/>
        <v>0.7565999412780523</v>
      </c>
      <c r="P35" s="17" t="str">
        <f t="shared" si="6"/>
        <v>Stable</v>
      </c>
      <c r="Q35" s="17" t="str">
        <f t="shared" si="7"/>
        <v>Stable</v>
      </c>
      <c r="R35" s="17" t="str">
        <f t="shared" si="8"/>
        <v>Stable</v>
      </c>
    </row>
    <row r="36" spans="1:1540" x14ac:dyDescent="0.3">
      <c r="A36" s="9" t="str">
        <f t="shared" si="0"/>
        <v>Sunday</v>
      </c>
      <c r="B36" s="9">
        <v>43499</v>
      </c>
      <c r="C36" s="10">
        <v>44889750</v>
      </c>
      <c r="D36" s="10">
        <v>9709653</v>
      </c>
      <c r="E36" s="10">
        <v>3268269</v>
      </c>
      <c r="F36" s="10">
        <v>2333544</v>
      </c>
      <c r="G36" s="10">
        <v>1892971</v>
      </c>
      <c r="H36" s="11">
        <f t="shared" si="1"/>
        <v>4.2169337098112596E-2</v>
      </c>
      <c r="I36" s="12">
        <f t="shared" si="9"/>
        <v>6.0833246003320962E-2</v>
      </c>
      <c r="J36" s="11">
        <f>'Channel wise traffic'!G36/'Channel wise traffic'!G29-1</f>
        <v>-9.9010012363183186E-3</v>
      </c>
      <c r="K36" s="11">
        <f t="shared" si="10"/>
        <v>7.1441590279339273E-2</v>
      </c>
      <c r="L36" s="11">
        <f t="shared" si="2"/>
        <v>0.21630000167076002</v>
      </c>
      <c r="M36" s="11">
        <f t="shared" si="3"/>
        <v>0.33659997942253961</v>
      </c>
      <c r="N36" s="11">
        <f t="shared" si="4"/>
        <v>0.71399997980582386</v>
      </c>
      <c r="O36" s="11">
        <f t="shared" si="5"/>
        <v>0.81120004593870954</v>
      </c>
      <c r="P36" s="17" t="str">
        <f t="shared" si="6"/>
        <v>Stable</v>
      </c>
      <c r="Q36" s="17" t="str">
        <f t="shared" si="7"/>
        <v>Stable</v>
      </c>
      <c r="R36" s="17" t="str">
        <f t="shared" si="8"/>
        <v>Stable</v>
      </c>
    </row>
    <row r="37" spans="1:1540" x14ac:dyDescent="0.3">
      <c r="A37" s="3" t="str">
        <f t="shared" si="0"/>
        <v>Monday</v>
      </c>
      <c r="B37" s="3">
        <v>43500</v>
      </c>
      <c r="C37" s="4">
        <v>21282993</v>
      </c>
      <c r="D37" s="4">
        <v>5054710</v>
      </c>
      <c r="E37" s="4">
        <v>2001665</v>
      </c>
      <c r="F37" s="4">
        <v>1475828</v>
      </c>
      <c r="G37" s="4">
        <v>1198077</v>
      </c>
      <c r="H37" s="5">
        <f t="shared" si="1"/>
        <v>5.6292693419576843E-2</v>
      </c>
      <c r="I37" s="8">
        <f t="shared" si="9"/>
        <v>-8.5806571239552931E-2</v>
      </c>
      <c r="J37" s="5">
        <f>'Channel wise traffic'!G37/'Channel wise traffic'!G30-1</f>
        <v>0</v>
      </c>
      <c r="K37" s="5">
        <f t="shared" si="10"/>
        <v>-8.5806571239552931E-2</v>
      </c>
      <c r="L37" s="5">
        <f t="shared" si="2"/>
        <v>0.2374999606493316</v>
      </c>
      <c r="M37" s="5">
        <f t="shared" si="3"/>
        <v>0.3959999683463542</v>
      </c>
      <c r="N37" s="5">
        <f t="shared" si="4"/>
        <v>0.73730019758551002</v>
      </c>
      <c r="O37" s="5">
        <f t="shared" si="5"/>
        <v>0.81179988453939078</v>
      </c>
      <c r="P37" s="17" t="str">
        <f t="shared" si="6"/>
        <v>Stable</v>
      </c>
      <c r="Q37" s="17" t="str">
        <f t="shared" si="7"/>
        <v>Stable</v>
      </c>
      <c r="R37" s="17" t="str">
        <f t="shared" si="8"/>
        <v>Stable</v>
      </c>
    </row>
    <row r="38" spans="1:1540" x14ac:dyDescent="0.3">
      <c r="A38" s="3" t="str">
        <f t="shared" si="0"/>
        <v>Tuesday</v>
      </c>
      <c r="B38" s="3">
        <v>43501</v>
      </c>
      <c r="C38" s="4">
        <v>22368860</v>
      </c>
      <c r="D38" s="4">
        <v>5871825</v>
      </c>
      <c r="E38" s="4">
        <v>2372217</v>
      </c>
      <c r="F38" s="4">
        <v>1679767</v>
      </c>
      <c r="G38" s="4">
        <v>1349861</v>
      </c>
      <c r="H38" s="5">
        <f t="shared" si="1"/>
        <v>6.0345542866288224E-2</v>
      </c>
      <c r="I38" s="8">
        <f t="shared" si="9"/>
        <v>1.1476852728398028</v>
      </c>
      <c r="J38" s="5">
        <f>'Channel wise traffic'!G38/'Channel wise traffic'!G31-1</f>
        <v>0</v>
      </c>
      <c r="K38" s="5">
        <f t="shared" si="10"/>
        <v>1.1476852728398028</v>
      </c>
      <c r="L38" s="5">
        <f t="shared" si="2"/>
        <v>0.26249996647124618</v>
      </c>
      <c r="M38" s="5">
        <f t="shared" si="3"/>
        <v>0.40399994890855911</v>
      </c>
      <c r="N38" s="5">
        <f t="shared" si="4"/>
        <v>0.7081000599860805</v>
      </c>
      <c r="O38" s="5">
        <f t="shared" si="5"/>
        <v>0.80360014216257369</v>
      </c>
      <c r="P38" s="17" t="str">
        <f t="shared" si="6"/>
        <v>High</v>
      </c>
      <c r="Q38" s="17" t="str">
        <f t="shared" si="7"/>
        <v>Stable</v>
      </c>
      <c r="R38" s="17" t="str">
        <f t="shared" si="8"/>
        <v>High</v>
      </c>
    </row>
    <row r="39" spans="1:1540" x14ac:dyDescent="0.3">
      <c r="A39" s="3" t="str">
        <f t="shared" si="0"/>
        <v>Wednesday</v>
      </c>
      <c r="B39" s="3">
        <v>43502</v>
      </c>
      <c r="C39" s="4">
        <v>20631473</v>
      </c>
      <c r="D39" s="4">
        <v>5364183</v>
      </c>
      <c r="E39" s="4">
        <v>2145673</v>
      </c>
      <c r="F39" s="4">
        <v>1488024</v>
      </c>
      <c r="G39" s="4">
        <v>1281189</v>
      </c>
      <c r="H39" s="5">
        <f t="shared" si="1"/>
        <v>6.2098765318404553E-2</v>
      </c>
      <c r="I39" s="8">
        <f t="shared" si="9"/>
        <v>-2.0213680806117074E-3</v>
      </c>
      <c r="J39" s="5">
        <f>'Channel wise traffic'!G39/'Channel wise traffic'!G32-1</f>
        <v>-7.7669856905524637E-2</v>
      </c>
      <c r="K39" s="5">
        <f t="shared" si="10"/>
        <v>8.2018928090899168E-2</v>
      </c>
      <c r="L39" s="5">
        <f t="shared" si="2"/>
        <v>0.26000000096939274</v>
      </c>
      <c r="M39" s="5">
        <f t="shared" si="3"/>
        <v>0.39999996271566424</v>
      </c>
      <c r="N39" s="5">
        <f t="shared" si="4"/>
        <v>0.69349989490476882</v>
      </c>
      <c r="O39" s="5">
        <f t="shared" si="5"/>
        <v>0.86100022580280966</v>
      </c>
      <c r="P39" s="17" t="str">
        <f t="shared" si="6"/>
        <v>Stable</v>
      </c>
      <c r="Q39" s="17" t="str">
        <f t="shared" si="7"/>
        <v>Stable</v>
      </c>
      <c r="R39" s="17" t="str">
        <f t="shared" si="8"/>
        <v>Stable</v>
      </c>
    </row>
    <row r="40" spans="1:1540" x14ac:dyDescent="0.3">
      <c r="A40" s="3" t="str">
        <f t="shared" si="0"/>
        <v>Thursday</v>
      </c>
      <c r="B40" s="3">
        <v>43503</v>
      </c>
      <c r="C40" s="4">
        <v>22151687</v>
      </c>
      <c r="D40" s="4">
        <v>5482542</v>
      </c>
      <c r="E40" s="4">
        <v>2193017</v>
      </c>
      <c r="F40" s="4">
        <v>1616911</v>
      </c>
      <c r="G40" s="4">
        <v>1378902</v>
      </c>
      <c r="H40" s="5">
        <f t="shared" si="1"/>
        <v>6.2248170985803472E-2</v>
      </c>
      <c r="I40" s="8">
        <f t="shared" si="9"/>
        <v>8.3990469010527091E-2</v>
      </c>
      <c r="J40" s="5">
        <f>'Channel wise traffic'!G40/'Channel wise traffic'!G33-1</f>
        <v>6.249998501101639E-2</v>
      </c>
      <c r="K40" s="5">
        <f t="shared" si="10"/>
        <v>2.0226294989381444E-2</v>
      </c>
      <c r="L40" s="5">
        <f t="shared" si="2"/>
        <v>0.2474999759611988</v>
      </c>
      <c r="M40" s="5">
        <f t="shared" si="3"/>
        <v>0.40000003647942872</v>
      </c>
      <c r="N40" s="5">
        <f t="shared" si="4"/>
        <v>0.73729980205351808</v>
      </c>
      <c r="O40" s="5">
        <f t="shared" si="5"/>
        <v>0.85280018504419852</v>
      </c>
      <c r="P40" s="17" t="str">
        <f t="shared" si="6"/>
        <v>Stable</v>
      </c>
      <c r="Q40" s="17" t="str">
        <f t="shared" si="7"/>
        <v>Stable</v>
      </c>
      <c r="R40" s="17" t="str">
        <f t="shared" si="8"/>
        <v>Stable</v>
      </c>
    </row>
    <row r="41" spans="1:1540" x14ac:dyDescent="0.3">
      <c r="A41" s="3" t="str">
        <f t="shared" si="0"/>
        <v>Friday</v>
      </c>
      <c r="B41" s="3">
        <v>43504</v>
      </c>
      <c r="C41" s="4">
        <v>21934513</v>
      </c>
      <c r="D41" s="4">
        <v>5209447</v>
      </c>
      <c r="E41" s="4">
        <v>2104616</v>
      </c>
      <c r="F41" s="4">
        <v>1490279</v>
      </c>
      <c r="G41" s="4">
        <v>1246469</v>
      </c>
      <c r="H41" s="5">
        <f t="shared" si="1"/>
        <v>5.6826837231353164E-2</v>
      </c>
      <c r="I41" s="8">
        <f t="shared" si="9"/>
        <v>-5.7509600938203898E-2</v>
      </c>
      <c r="J41" s="5">
        <f>'Channel wise traffic'!G41/'Channel wise traffic'!G34-1</f>
        <v>6.315782994058794E-2</v>
      </c>
      <c r="K41" s="5">
        <f t="shared" si="10"/>
        <v>-0.11349911342902064</v>
      </c>
      <c r="L41" s="5">
        <f t="shared" si="2"/>
        <v>0.23750000740841615</v>
      </c>
      <c r="M41" s="5">
        <f t="shared" si="3"/>
        <v>0.40399988712813473</v>
      </c>
      <c r="N41" s="5">
        <f t="shared" si="4"/>
        <v>0.70810019499994303</v>
      </c>
      <c r="O41" s="5">
        <f t="shared" si="5"/>
        <v>0.83639976138696182</v>
      </c>
      <c r="P41" s="17" t="str">
        <f t="shared" si="6"/>
        <v>Stable</v>
      </c>
      <c r="Q41" s="17" t="str">
        <f t="shared" si="7"/>
        <v>Stable</v>
      </c>
      <c r="R41" s="17" t="str">
        <f t="shared" si="8"/>
        <v>Stable</v>
      </c>
    </row>
    <row r="42" spans="1:1540" s="13" customFormat="1" x14ac:dyDescent="0.3">
      <c r="A42" s="9" t="str">
        <f t="shared" si="0"/>
        <v>Saturday</v>
      </c>
      <c r="B42" s="9">
        <v>43505</v>
      </c>
      <c r="C42" s="10">
        <v>43991955</v>
      </c>
      <c r="D42" s="10">
        <v>9145927</v>
      </c>
      <c r="E42" s="10">
        <v>3265096</v>
      </c>
      <c r="F42" s="10">
        <v>2286873</v>
      </c>
      <c r="G42" s="10">
        <v>1855111</v>
      </c>
      <c r="H42" s="11">
        <f t="shared" si="1"/>
        <v>4.2169323913883797E-2</v>
      </c>
      <c r="I42" s="12">
        <f t="shared" si="9"/>
        <v>0.1840511785869976</v>
      </c>
      <c r="J42" s="11">
        <f>'Channel wise traffic'!G42/'Channel wise traffic'!G35-1</f>
        <v>1.0309313154317934E-2</v>
      </c>
      <c r="K42" s="11">
        <f t="shared" si="10"/>
        <v>0.1719690371610445</v>
      </c>
      <c r="L42" s="11">
        <f t="shared" si="2"/>
        <v>0.20789998989587982</v>
      </c>
      <c r="M42" s="11">
        <f t="shared" si="3"/>
        <v>0.35700000666963555</v>
      </c>
      <c r="N42" s="11">
        <f t="shared" si="4"/>
        <v>0.70039992698530151</v>
      </c>
      <c r="O42" s="11">
        <f t="shared" si="5"/>
        <v>0.81119983488370362</v>
      </c>
      <c r="P42" s="17" t="str">
        <f t="shared" si="6"/>
        <v>Stable</v>
      </c>
      <c r="Q42" s="17" t="str">
        <f t="shared" si="7"/>
        <v>Stable</v>
      </c>
      <c r="R42" s="17" t="str">
        <f t="shared" si="8"/>
        <v>Stable</v>
      </c>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c r="AQF42"/>
      <c r="AQG42"/>
      <c r="AQH42"/>
      <c r="AQI42"/>
      <c r="AQJ42"/>
      <c r="AQK42"/>
      <c r="AQL42"/>
      <c r="AQM42"/>
      <c r="AQN42"/>
      <c r="AQO42"/>
      <c r="AQP42"/>
      <c r="AQQ42"/>
      <c r="AQR42"/>
      <c r="AQS42"/>
      <c r="AQT42"/>
      <c r="AQU42"/>
      <c r="AQV42"/>
      <c r="AQW42"/>
      <c r="AQX42"/>
      <c r="AQY42"/>
      <c r="AQZ42"/>
      <c r="ARA42"/>
      <c r="ARB42"/>
      <c r="ARC42"/>
      <c r="ARD42"/>
      <c r="ARE42"/>
      <c r="ARF42"/>
      <c r="ARG42"/>
      <c r="ARH42"/>
      <c r="ARI42"/>
      <c r="ARJ42"/>
      <c r="ARK42"/>
      <c r="ARL42"/>
      <c r="ARM42"/>
      <c r="ARN42"/>
      <c r="ARO42"/>
      <c r="ARP42"/>
      <c r="ARQ42"/>
      <c r="ARR42"/>
      <c r="ARS42"/>
      <c r="ART42"/>
      <c r="ARU42"/>
      <c r="ARV42"/>
      <c r="ARW42"/>
      <c r="ARX42"/>
      <c r="ARY42"/>
      <c r="ARZ42"/>
      <c r="ASA42"/>
      <c r="ASB42"/>
      <c r="ASC42"/>
      <c r="ASD42"/>
      <c r="ASE42"/>
      <c r="ASF42"/>
      <c r="ASG42"/>
      <c r="ASH42"/>
      <c r="ASI42"/>
      <c r="ASJ42"/>
      <c r="ASK42"/>
      <c r="ASL42"/>
      <c r="ASM42"/>
      <c r="ASN42"/>
      <c r="ASO42"/>
      <c r="ASP42"/>
      <c r="ASQ42"/>
      <c r="ASR42"/>
      <c r="ASS42"/>
      <c r="AST42"/>
      <c r="ASU42"/>
      <c r="ASV42"/>
      <c r="ASW42"/>
      <c r="ASX42"/>
      <c r="ASY42"/>
      <c r="ASZ42"/>
      <c r="ATA42"/>
      <c r="ATB42"/>
      <c r="ATC42"/>
      <c r="ATD42"/>
      <c r="ATE42"/>
      <c r="ATF42"/>
      <c r="ATG42"/>
      <c r="ATH42"/>
      <c r="ATI42"/>
      <c r="ATJ42"/>
      <c r="ATK42"/>
      <c r="ATL42"/>
      <c r="ATM42"/>
      <c r="ATN42"/>
      <c r="ATO42"/>
      <c r="ATP42"/>
      <c r="ATQ42"/>
      <c r="ATR42"/>
      <c r="ATS42"/>
      <c r="ATT42"/>
      <c r="ATU42"/>
      <c r="ATV42"/>
      <c r="ATW42"/>
      <c r="ATX42"/>
      <c r="ATY42"/>
      <c r="ATZ42"/>
      <c r="AUA42"/>
      <c r="AUB42"/>
      <c r="AUC42"/>
      <c r="AUD42"/>
      <c r="AUE42"/>
      <c r="AUF42"/>
      <c r="AUG42"/>
      <c r="AUH42"/>
      <c r="AUI42"/>
      <c r="AUJ42"/>
      <c r="AUK42"/>
      <c r="AUL42"/>
      <c r="AUM42"/>
      <c r="AUN42"/>
      <c r="AUO42"/>
      <c r="AUP42"/>
      <c r="AUQ42"/>
      <c r="AUR42"/>
      <c r="AUS42"/>
      <c r="AUT42"/>
      <c r="AUU42"/>
      <c r="AUV42"/>
      <c r="AUW42"/>
      <c r="AUX42"/>
      <c r="AUY42"/>
      <c r="AUZ42"/>
      <c r="AVA42"/>
      <c r="AVB42"/>
      <c r="AVC42"/>
      <c r="AVD42"/>
      <c r="AVE42"/>
      <c r="AVF42"/>
      <c r="AVG42"/>
      <c r="AVH42"/>
      <c r="AVI42"/>
      <c r="AVJ42"/>
      <c r="AVK42"/>
      <c r="AVL42"/>
      <c r="AVM42"/>
      <c r="AVN42"/>
      <c r="AVO42"/>
      <c r="AVP42"/>
      <c r="AVQ42"/>
      <c r="AVR42"/>
      <c r="AVS42"/>
      <c r="AVT42"/>
      <c r="AVU42"/>
      <c r="AVV42"/>
      <c r="AVW42"/>
      <c r="AVX42"/>
      <c r="AVY42"/>
      <c r="AVZ42"/>
      <c r="AWA42"/>
      <c r="AWB42"/>
      <c r="AWC42"/>
      <c r="AWD42"/>
      <c r="AWE42"/>
      <c r="AWF42"/>
      <c r="AWG42"/>
      <c r="AWH42"/>
      <c r="AWI42"/>
      <c r="AWJ42"/>
      <c r="AWK42"/>
      <c r="AWL42"/>
      <c r="AWM42"/>
      <c r="AWN42"/>
      <c r="AWO42"/>
      <c r="AWP42"/>
      <c r="AWQ42"/>
      <c r="AWR42"/>
      <c r="AWS42"/>
      <c r="AWT42"/>
      <c r="AWU42"/>
      <c r="AWV42"/>
      <c r="AWW42"/>
      <c r="AWX42"/>
      <c r="AWY42"/>
      <c r="AWZ42"/>
      <c r="AXA42"/>
      <c r="AXB42"/>
      <c r="AXC42"/>
      <c r="AXD42"/>
      <c r="AXE42"/>
      <c r="AXF42"/>
      <c r="AXG42"/>
      <c r="AXH42"/>
      <c r="AXI42"/>
      <c r="AXJ42"/>
      <c r="AXK42"/>
      <c r="AXL42"/>
      <c r="AXM42"/>
      <c r="AXN42"/>
      <c r="AXO42"/>
      <c r="AXP42"/>
      <c r="AXQ42"/>
      <c r="AXR42"/>
      <c r="AXS42"/>
      <c r="AXT42"/>
      <c r="AXU42"/>
      <c r="AXV42"/>
      <c r="AXW42"/>
      <c r="AXX42"/>
      <c r="AXY42"/>
      <c r="AXZ42"/>
      <c r="AYA42"/>
      <c r="AYB42"/>
      <c r="AYC42"/>
      <c r="AYD42"/>
      <c r="AYE42"/>
      <c r="AYF42"/>
      <c r="AYG42"/>
      <c r="AYH42"/>
      <c r="AYI42"/>
      <c r="AYJ42"/>
      <c r="AYK42"/>
      <c r="AYL42"/>
      <c r="AYM42"/>
      <c r="AYN42"/>
      <c r="AYO42"/>
      <c r="AYP42"/>
      <c r="AYQ42"/>
      <c r="AYR42"/>
      <c r="AYS42"/>
      <c r="AYT42"/>
      <c r="AYU42"/>
      <c r="AYV42"/>
      <c r="AYW42"/>
      <c r="AYX42"/>
      <c r="AYY42"/>
      <c r="AYZ42"/>
      <c r="AZA42"/>
      <c r="AZB42"/>
      <c r="AZC42"/>
      <c r="AZD42"/>
      <c r="AZE42"/>
      <c r="AZF42"/>
      <c r="AZG42"/>
      <c r="AZH42"/>
      <c r="AZI42"/>
      <c r="AZJ42"/>
      <c r="AZK42"/>
      <c r="AZL42"/>
      <c r="AZM42"/>
      <c r="AZN42"/>
      <c r="AZO42"/>
      <c r="AZP42"/>
      <c r="AZQ42"/>
      <c r="AZR42"/>
      <c r="AZS42"/>
      <c r="AZT42"/>
      <c r="AZU42"/>
      <c r="AZV42"/>
      <c r="AZW42"/>
      <c r="AZX42"/>
      <c r="AZY42"/>
      <c r="AZZ42"/>
      <c r="BAA42"/>
      <c r="BAB42"/>
      <c r="BAC42"/>
      <c r="BAD42"/>
      <c r="BAE42"/>
      <c r="BAF42"/>
      <c r="BAG42"/>
      <c r="BAH42"/>
      <c r="BAI42"/>
      <c r="BAJ42"/>
      <c r="BAK42"/>
      <c r="BAL42"/>
      <c r="BAM42"/>
      <c r="BAN42"/>
      <c r="BAO42"/>
      <c r="BAP42"/>
      <c r="BAQ42"/>
      <c r="BAR42"/>
      <c r="BAS42"/>
      <c r="BAT42"/>
      <c r="BAU42"/>
      <c r="BAV42"/>
      <c r="BAW42"/>
      <c r="BAX42"/>
      <c r="BAY42"/>
      <c r="BAZ42"/>
      <c r="BBA42"/>
      <c r="BBB42"/>
      <c r="BBC42"/>
      <c r="BBD42"/>
      <c r="BBE42"/>
      <c r="BBF42"/>
      <c r="BBG42"/>
      <c r="BBH42"/>
      <c r="BBI42"/>
      <c r="BBJ42"/>
      <c r="BBK42"/>
      <c r="BBL42"/>
      <c r="BBM42"/>
      <c r="BBN42"/>
      <c r="BBO42"/>
      <c r="BBP42"/>
      <c r="BBQ42"/>
      <c r="BBR42"/>
      <c r="BBS42"/>
      <c r="BBT42"/>
      <c r="BBU42"/>
      <c r="BBV42"/>
      <c r="BBW42"/>
      <c r="BBX42"/>
      <c r="BBY42"/>
      <c r="BBZ42"/>
      <c r="BCA42"/>
      <c r="BCB42"/>
      <c r="BCC42"/>
      <c r="BCD42"/>
      <c r="BCE42"/>
      <c r="BCF42"/>
      <c r="BCG42"/>
      <c r="BCH42"/>
      <c r="BCI42"/>
      <c r="BCJ42"/>
      <c r="BCK42"/>
      <c r="BCL42"/>
      <c r="BCM42"/>
      <c r="BCN42"/>
      <c r="BCO42"/>
      <c r="BCP42"/>
      <c r="BCQ42"/>
      <c r="BCR42"/>
      <c r="BCS42"/>
      <c r="BCT42"/>
      <c r="BCU42"/>
      <c r="BCV42"/>
      <c r="BCW42"/>
      <c r="BCX42"/>
      <c r="BCY42"/>
      <c r="BCZ42"/>
      <c r="BDA42"/>
      <c r="BDB42"/>
      <c r="BDC42"/>
      <c r="BDD42"/>
      <c r="BDE42"/>
      <c r="BDF42"/>
      <c r="BDG42"/>
      <c r="BDH42"/>
      <c r="BDI42"/>
      <c r="BDJ42"/>
      <c r="BDK42"/>
      <c r="BDL42"/>
      <c r="BDM42"/>
      <c r="BDN42"/>
      <c r="BDO42"/>
      <c r="BDP42"/>
      <c r="BDQ42"/>
      <c r="BDR42"/>
      <c r="BDS42"/>
      <c r="BDT42"/>
      <c r="BDU42"/>
      <c r="BDV42"/>
      <c r="BDW42"/>
      <c r="BDX42"/>
      <c r="BDY42"/>
      <c r="BDZ42"/>
      <c r="BEA42"/>
      <c r="BEB42"/>
      <c r="BEC42"/>
      <c r="BED42"/>
      <c r="BEE42"/>
      <c r="BEF42"/>
      <c r="BEG42"/>
      <c r="BEH42"/>
      <c r="BEI42"/>
      <c r="BEJ42"/>
      <c r="BEK42"/>
      <c r="BEL42"/>
      <c r="BEM42"/>
      <c r="BEN42"/>
      <c r="BEO42"/>
      <c r="BEP42"/>
      <c r="BEQ42"/>
      <c r="BER42"/>
      <c r="BES42"/>
      <c r="BET42"/>
      <c r="BEU42"/>
      <c r="BEV42"/>
      <c r="BEW42"/>
      <c r="BEX42"/>
      <c r="BEY42"/>
      <c r="BEZ42"/>
      <c r="BFA42"/>
      <c r="BFB42"/>
      <c r="BFC42"/>
      <c r="BFD42"/>
      <c r="BFE42"/>
      <c r="BFF42"/>
      <c r="BFG42"/>
      <c r="BFH42"/>
      <c r="BFI42"/>
      <c r="BFJ42"/>
      <c r="BFK42"/>
      <c r="BFL42"/>
      <c r="BFM42"/>
      <c r="BFN42"/>
      <c r="BFO42"/>
      <c r="BFP42"/>
      <c r="BFQ42"/>
      <c r="BFR42"/>
      <c r="BFS42"/>
      <c r="BFT42"/>
      <c r="BFU42"/>
      <c r="BFV42"/>
      <c r="BFW42"/>
      <c r="BFX42"/>
      <c r="BFY42"/>
      <c r="BFZ42"/>
      <c r="BGA42"/>
      <c r="BGB42"/>
      <c r="BGC42"/>
      <c r="BGD42"/>
      <c r="BGE42"/>
      <c r="BGF42"/>
    </row>
    <row r="43" spans="1:1540" s="13" customFormat="1" x14ac:dyDescent="0.3">
      <c r="A43" s="9" t="str">
        <f t="shared" si="0"/>
        <v>Sunday</v>
      </c>
      <c r="B43" s="9">
        <v>43506</v>
      </c>
      <c r="C43" s="10">
        <v>46236443</v>
      </c>
      <c r="D43" s="10">
        <v>10000942</v>
      </c>
      <c r="E43" s="10">
        <v>3366317</v>
      </c>
      <c r="F43" s="10">
        <v>2197531</v>
      </c>
      <c r="G43" s="10">
        <v>1799778</v>
      </c>
      <c r="H43" s="11">
        <f t="shared" si="1"/>
        <v>3.892552893828792E-2</v>
      </c>
      <c r="I43" s="12">
        <f t="shared" si="9"/>
        <v>-4.9231076440156785E-2</v>
      </c>
      <c r="J43" s="11">
        <f>'Channel wise traffic'!G43/'Channel wise traffic'!G36-1</f>
        <v>2.9999989529903681E-2</v>
      </c>
      <c r="K43" s="11">
        <f t="shared" si="10"/>
        <v>-7.6923385166750902E-2</v>
      </c>
      <c r="L43" s="11">
        <f t="shared" si="2"/>
        <v>0.21629998657119884</v>
      </c>
      <c r="M43" s="11">
        <f t="shared" si="3"/>
        <v>0.33659999228072718</v>
      </c>
      <c r="N43" s="11">
        <f t="shared" si="4"/>
        <v>0.65279978088813384</v>
      </c>
      <c r="O43" s="11">
        <f t="shared" si="5"/>
        <v>0.81900005051123281</v>
      </c>
      <c r="P43" s="17" t="str">
        <f t="shared" si="6"/>
        <v>Stable</v>
      </c>
      <c r="Q43" s="17" t="str">
        <f t="shared" si="7"/>
        <v>Stable</v>
      </c>
      <c r="R43" s="17" t="str">
        <f t="shared" si="8"/>
        <v>Stable</v>
      </c>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c r="AQF43"/>
      <c r="AQG43"/>
      <c r="AQH43"/>
      <c r="AQI43"/>
      <c r="AQJ43"/>
      <c r="AQK43"/>
      <c r="AQL43"/>
      <c r="AQM43"/>
      <c r="AQN43"/>
      <c r="AQO43"/>
      <c r="AQP43"/>
      <c r="AQQ43"/>
      <c r="AQR43"/>
      <c r="AQS43"/>
      <c r="AQT43"/>
      <c r="AQU43"/>
      <c r="AQV43"/>
      <c r="AQW43"/>
      <c r="AQX43"/>
      <c r="AQY43"/>
      <c r="AQZ43"/>
      <c r="ARA43"/>
      <c r="ARB43"/>
      <c r="ARC43"/>
      <c r="ARD43"/>
      <c r="ARE43"/>
      <c r="ARF43"/>
      <c r="ARG43"/>
      <c r="ARH43"/>
      <c r="ARI43"/>
      <c r="ARJ43"/>
      <c r="ARK43"/>
      <c r="ARL43"/>
      <c r="ARM43"/>
      <c r="ARN43"/>
      <c r="ARO43"/>
      <c r="ARP43"/>
      <c r="ARQ43"/>
      <c r="ARR43"/>
      <c r="ARS43"/>
      <c r="ART43"/>
      <c r="ARU43"/>
      <c r="ARV43"/>
      <c r="ARW43"/>
      <c r="ARX43"/>
      <c r="ARY43"/>
      <c r="ARZ43"/>
      <c r="ASA43"/>
      <c r="ASB43"/>
      <c r="ASC43"/>
      <c r="ASD43"/>
      <c r="ASE43"/>
      <c r="ASF43"/>
      <c r="ASG43"/>
      <c r="ASH43"/>
      <c r="ASI43"/>
      <c r="ASJ43"/>
      <c r="ASK43"/>
      <c r="ASL43"/>
      <c r="ASM43"/>
      <c r="ASN43"/>
      <c r="ASO43"/>
      <c r="ASP43"/>
      <c r="ASQ43"/>
      <c r="ASR43"/>
      <c r="ASS43"/>
      <c r="AST43"/>
      <c r="ASU43"/>
      <c r="ASV43"/>
      <c r="ASW43"/>
      <c r="ASX43"/>
      <c r="ASY43"/>
      <c r="ASZ43"/>
      <c r="ATA43"/>
      <c r="ATB43"/>
      <c r="ATC43"/>
      <c r="ATD43"/>
      <c r="ATE43"/>
      <c r="ATF43"/>
      <c r="ATG43"/>
      <c r="ATH43"/>
      <c r="ATI43"/>
      <c r="ATJ43"/>
      <c r="ATK43"/>
      <c r="ATL43"/>
      <c r="ATM43"/>
      <c r="ATN43"/>
      <c r="ATO43"/>
      <c r="ATP43"/>
      <c r="ATQ43"/>
      <c r="ATR43"/>
      <c r="ATS43"/>
      <c r="ATT43"/>
      <c r="ATU43"/>
      <c r="ATV43"/>
      <c r="ATW43"/>
      <c r="ATX43"/>
      <c r="ATY43"/>
      <c r="ATZ43"/>
      <c r="AUA43"/>
      <c r="AUB43"/>
      <c r="AUC43"/>
      <c r="AUD43"/>
      <c r="AUE43"/>
      <c r="AUF43"/>
      <c r="AUG43"/>
      <c r="AUH43"/>
      <c r="AUI43"/>
      <c r="AUJ43"/>
      <c r="AUK43"/>
      <c r="AUL43"/>
      <c r="AUM43"/>
      <c r="AUN43"/>
      <c r="AUO43"/>
      <c r="AUP43"/>
      <c r="AUQ43"/>
      <c r="AUR43"/>
      <c r="AUS43"/>
      <c r="AUT43"/>
      <c r="AUU43"/>
      <c r="AUV43"/>
      <c r="AUW43"/>
      <c r="AUX43"/>
      <c r="AUY43"/>
      <c r="AUZ43"/>
      <c r="AVA43"/>
      <c r="AVB43"/>
      <c r="AVC43"/>
      <c r="AVD43"/>
      <c r="AVE43"/>
      <c r="AVF43"/>
      <c r="AVG43"/>
      <c r="AVH43"/>
      <c r="AVI43"/>
      <c r="AVJ43"/>
      <c r="AVK43"/>
      <c r="AVL43"/>
      <c r="AVM43"/>
      <c r="AVN43"/>
      <c r="AVO43"/>
      <c r="AVP43"/>
      <c r="AVQ43"/>
      <c r="AVR43"/>
      <c r="AVS43"/>
      <c r="AVT43"/>
      <c r="AVU43"/>
      <c r="AVV43"/>
      <c r="AVW43"/>
      <c r="AVX43"/>
      <c r="AVY43"/>
      <c r="AVZ43"/>
      <c r="AWA43"/>
      <c r="AWB43"/>
      <c r="AWC43"/>
      <c r="AWD43"/>
      <c r="AWE43"/>
      <c r="AWF43"/>
      <c r="AWG43"/>
      <c r="AWH43"/>
      <c r="AWI43"/>
      <c r="AWJ43"/>
      <c r="AWK43"/>
      <c r="AWL43"/>
      <c r="AWM43"/>
      <c r="AWN43"/>
      <c r="AWO43"/>
      <c r="AWP43"/>
      <c r="AWQ43"/>
      <c r="AWR43"/>
      <c r="AWS43"/>
      <c r="AWT43"/>
      <c r="AWU43"/>
      <c r="AWV43"/>
      <c r="AWW43"/>
      <c r="AWX43"/>
      <c r="AWY43"/>
      <c r="AWZ43"/>
      <c r="AXA43"/>
      <c r="AXB43"/>
      <c r="AXC43"/>
      <c r="AXD43"/>
      <c r="AXE43"/>
      <c r="AXF43"/>
      <c r="AXG43"/>
      <c r="AXH43"/>
      <c r="AXI43"/>
      <c r="AXJ43"/>
      <c r="AXK43"/>
      <c r="AXL43"/>
      <c r="AXM43"/>
      <c r="AXN43"/>
      <c r="AXO43"/>
      <c r="AXP43"/>
      <c r="AXQ43"/>
      <c r="AXR43"/>
      <c r="AXS43"/>
      <c r="AXT43"/>
      <c r="AXU43"/>
      <c r="AXV43"/>
      <c r="AXW43"/>
      <c r="AXX43"/>
      <c r="AXY43"/>
      <c r="AXZ43"/>
      <c r="AYA43"/>
      <c r="AYB43"/>
      <c r="AYC43"/>
      <c r="AYD43"/>
      <c r="AYE43"/>
      <c r="AYF43"/>
      <c r="AYG43"/>
      <c r="AYH43"/>
      <c r="AYI43"/>
      <c r="AYJ43"/>
      <c r="AYK43"/>
      <c r="AYL43"/>
      <c r="AYM43"/>
      <c r="AYN43"/>
      <c r="AYO43"/>
      <c r="AYP43"/>
      <c r="AYQ43"/>
      <c r="AYR43"/>
      <c r="AYS43"/>
      <c r="AYT43"/>
      <c r="AYU43"/>
      <c r="AYV43"/>
      <c r="AYW43"/>
      <c r="AYX43"/>
      <c r="AYY43"/>
      <c r="AYZ43"/>
      <c r="AZA43"/>
      <c r="AZB43"/>
      <c r="AZC43"/>
      <c r="AZD43"/>
      <c r="AZE43"/>
      <c r="AZF43"/>
      <c r="AZG43"/>
      <c r="AZH43"/>
      <c r="AZI43"/>
      <c r="AZJ43"/>
      <c r="AZK43"/>
      <c r="AZL43"/>
      <c r="AZM43"/>
      <c r="AZN43"/>
      <c r="AZO43"/>
      <c r="AZP43"/>
      <c r="AZQ43"/>
      <c r="AZR43"/>
      <c r="AZS43"/>
      <c r="AZT43"/>
      <c r="AZU43"/>
      <c r="AZV43"/>
      <c r="AZW43"/>
      <c r="AZX43"/>
      <c r="AZY43"/>
      <c r="AZZ43"/>
      <c r="BAA43"/>
      <c r="BAB43"/>
      <c r="BAC43"/>
      <c r="BAD43"/>
      <c r="BAE43"/>
      <c r="BAF43"/>
      <c r="BAG43"/>
      <c r="BAH43"/>
      <c r="BAI43"/>
      <c r="BAJ43"/>
      <c r="BAK43"/>
      <c r="BAL43"/>
      <c r="BAM43"/>
      <c r="BAN43"/>
      <c r="BAO43"/>
      <c r="BAP43"/>
      <c r="BAQ43"/>
      <c r="BAR43"/>
      <c r="BAS43"/>
      <c r="BAT43"/>
      <c r="BAU43"/>
      <c r="BAV43"/>
      <c r="BAW43"/>
      <c r="BAX43"/>
      <c r="BAY43"/>
      <c r="BAZ43"/>
      <c r="BBA43"/>
      <c r="BBB43"/>
      <c r="BBC43"/>
      <c r="BBD43"/>
      <c r="BBE43"/>
      <c r="BBF43"/>
      <c r="BBG43"/>
      <c r="BBH43"/>
      <c r="BBI43"/>
      <c r="BBJ43"/>
      <c r="BBK43"/>
      <c r="BBL43"/>
      <c r="BBM43"/>
      <c r="BBN43"/>
      <c r="BBO43"/>
      <c r="BBP43"/>
      <c r="BBQ43"/>
      <c r="BBR43"/>
      <c r="BBS43"/>
      <c r="BBT43"/>
      <c r="BBU43"/>
      <c r="BBV43"/>
      <c r="BBW43"/>
      <c r="BBX43"/>
      <c r="BBY43"/>
      <c r="BBZ43"/>
      <c r="BCA43"/>
      <c r="BCB43"/>
      <c r="BCC43"/>
      <c r="BCD43"/>
      <c r="BCE43"/>
      <c r="BCF43"/>
      <c r="BCG43"/>
      <c r="BCH43"/>
      <c r="BCI43"/>
      <c r="BCJ43"/>
      <c r="BCK43"/>
      <c r="BCL43"/>
      <c r="BCM43"/>
      <c r="BCN43"/>
      <c r="BCO43"/>
      <c r="BCP43"/>
      <c r="BCQ43"/>
      <c r="BCR43"/>
      <c r="BCS43"/>
      <c r="BCT43"/>
      <c r="BCU43"/>
      <c r="BCV43"/>
      <c r="BCW43"/>
      <c r="BCX43"/>
      <c r="BCY43"/>
      <c r="BCZ43"/>
      <c r="BDA43"/>
      <c r="BDB43"/>
      <c r="BDC43"/>
      <c r="BDD43"/>
      <c r="BDE43"/>
      <c r="BDF43"/>
      <c r="BDG43"/>
      <c r="BDH43"/>
      <c r="BDI43"/>
      <c r="BDJ43"/>
      <c r="BDK43"/>
      <c r="BDL43"/>
      <c r="BDM43"/>
      <c r="BDN43"/>
      <c r="BDO43"/>
      <c r="BDP43"/>
      <c r="BDQ43"/>
      <c r="BDR43"/>
      <c r="BDS43"/>
      <c r="BDT43"/>
      <c r="BDU43"/>
      <c r="BDV43"/>
      <c r="BDW43"/>
      <c r="BDX43"/>
      <c r="BDY43"/>
      <c r="BDZ43"/>
      <c r="BEA43"/>
      <c r="BEB43"/>
      <c r="BEC43"/>
      <c r="BED43"/>
      <c r="BEE43"/>
      <c r="BEF43"/>
      <c r="BEG43"/>
      <c r="BEH43"/>
      <c r="BEI43"/>
      <c r="BEJ43"/>
      <c r="BEK43"/>
      <c r="BEL43"/>
      <c r="BEM43"/>
      <c r="BEN43"/>
      <c r="BEO43"/>
      <c r="BEP43"/>
      <c r="BEQ43"/>
      <c r="BER43"/>
      <c r="BES43"/>
      <c r="BET43"/>
      <c r="BEU43"/>
      <c r="BEV43"/>
      <c r="BEW43"/>
      <c r="BEX43"/>
      <c r="BEY43"/>
      <c r="BEZ43"/>
      <c r="BFA43"/>
      <c r="BFB43"/>
      <c r="BFC43"/>
      <c r="BFD43"/>
      <c r="BFE43"/>
      <c r="BFF43"/>
      <c r="BFG43"/>
      <c r="BFH43"/>
      <c r="BFI43"/>
      <c r="BFJ43"/>
      <c r="BFK43"/>
      <c r="BFL43"/>
      <c r="BFM43"/>
      <c r="BFN43"/>
      <c r="BFO43"/>
      <c r="BFP43"/>
      <c r="BFQ43"/>
      <c r="BFR43"/>
      <c r="BFS43"/>
      <c r="BFT43"/>
      <c r="BFU43"/>
      <c r="BFV43"/>
      <c r="BFW43"/>
      <c r="BFX43"/>
      <c r="BFY43"/>
      <c r="BFZ43"/>
      <c r="BGA43"/>
      <c r="BGB43"/>
      <c r="BGC43"/>
      <c r="BGD43"/>
      <c r="BGE43"/>
      <c r="BGF43"/>
    </row>
    <row r="44" spans="1:1540" x14ac:dyDescent="0.3">
      <c r="A44" s="3" t="str">
        <f t="shared" si="0"/>
        <v>Monday</v>
      </c>
      <c r="B44" s="3">
        <v>43507</v>
      </c>
      <c r="C44" s="4">
        <v>22368860</v>
      </c>
      <c r="D44" s="4">
        <v>5312604</v>
      </c>
      <c r="E44" s="4">
        <v>2125041</v>
      </c>
      <c r="F44" s="4">
        <v>1582306</v>
      </c>
      <c r="G44" s="4">
        <v>1297491</v>
      </c>
      <c r="H44" s="5">
        <f t="shared" si="1"/>
        <v>5.8004341750093655E-2</v>
      </c>
      <c r="I44" s="8">
        <f t="shared" si="9"/>
        <v>8.2977972200451333E-2</v>
      </c>
      <c r="J44" s="5">
        <f>'Channel wise traffic'!G44/'Channel wise traffic'!G37-1</f>
        <v>5.1020364054076506E-2</v>
      </c>
      <c r="K44" s="5">
        <f t="shared" si="10"/>
        <v>3.0406225507084272E-2</v>
      </c>
      <c r="L44" s="5">
        <f t="shared" si="2"/>
        <v>0.23749998882374873</v>
      </c>
      <c r="M44" s="5">
        <f t="shared" si="3"/>
        <v>0.39999988706103445</v>
      </c>
      <c r="N44" s="5">
        <f t="shared" si="4"/>
        <v>0.74460022183101404</v>
      </c>
      <c r="O44" s="5">
        <f t="shared" si="5"/>
        <v>0.82000005055912073</v>
      </c>
      <c r="P44" s="17" t="str">
        <f t="shared" si="6"/>
        <v>Stable</v>
      </c>
      <c r="Q44" s="17" t="str">
        <f t="shared" si="7"/>
        <v>Stable</v>
      </c>
      <c r="R44" s="17" t="str">
        <f t="shared" si="8"/>
        <v>Stable</v>
      </c>
    </row>
    <row r="45" spans="1:1540" x14ac:dyDescent="0.3">
      <c r="A45" s="3" t="str">
        <f t="shared" si="0"/>
        <v>Tuesday</v>
      </c>
      <c r="B45" s="3">
        <v>43508</v>
      </c>
      <c r="C45" s="4">
        <v>22803207</v>
      </c>
      <c r="D45" s="4">
        <v>5814817</v>
      </c>
      <c r="E45" s="4">
        <v>2256149</v>
      </c>
      <c r="F45" s="4">
        <v>1712868</v>
      </c>
      <c r="G45" s="4">
        <v>1404552</v>
      </c>
      <c r="H45" s="5">
        <f t="shared" si="1"/>
        <v>6.1594494142863325E-2</v>
      </c>
      <c r="I45" s="8">
        <f t="shared" si="9"/>
        <v>4.0516023501679044E-2</v>
      </c>
      <c r="J45" s="5">
        <f>'Channel wise traffic'!G45/'Channel wise traffic'!G38-1</f>
        <v>1.9417486578885645E-2</v>
      </c>
      <c r="K45" s="5">
        <f t="shared" si="10"/>
        <v>2.0696661547025652E-2</v>
      </c>
      <c r="L45" s="5">
        <f t="shared" si="2"/>
        <v>0.25499996557501758</v>
      </c>
      <c r="M45" s="5">
        <f t="shared" si="3"/>
        <v>0.38800000068789781</v>
      </c>
      <c r="N45" s="5">
        <f t="shared" si="4"/>
        <v>0.75919985781080945</v>
      </c>
      <c r="O45" s="5">
        <f t="shared" si="5"/>
        <v>0.82000014011587585</v>
      </c>
      <c r="P45" s="17" t="str">
        <f t="shared" si="6"/>
        <v>Stable</v>
      </c>
      <c r="Q45" s="17" t="str">
        <f t="shared" si="7"/>
        <v>Stable</v>
      </c>
      <c r="R45" s="17" t="str">
        <f t="shared" si="8"/>
        <v>Stable</v>
      </c>
    </row>
    <row r="46" spans="1:1540" x14ac:dyDescent="0.3">
      <c r="A46" s="3" t="str">
        <f t="shared" si="0"/>
        <v>Wednesday</v>
      </c>
      <c r="B46" s="3">
        <v>43509</v>
      </c>
      <c r="C46" s="4">
        <v>21717340</v>
      </c>
      <c r="D46" s="4">
        <v>5483628</v>
      </c>
      <c r="E46" s="4">
        <v>2259254</v>
      </c>
      <c r="F46" s="4">
        <v>1682241</v>
      </c>
      <c r="G46" s="4">
        <v>1393232</v>
      </c>
      <c r="H46" s="5">
        <f t="shared" si="1"/>
        <v>6.4152976377401652E-2</v>
      </c>
      <c r="I46" s="8">
        <f t="shared" si="9"/>
        <v>8.7452358707419409E-2</v>
      </c>
      <c r="J46" s="5">
        <f>'Channel wise traffic'!G46/'Channel wise traffic'!G39-1</f>
        <v>5.2631533028763E-2</v>
      </c>
      <c r="K46" s="5">
        <f t="shared" si="10"/>
        <v>3.3079740772048449E-2</v>
      </c>
      <c r="L46" s="5">
        <f t="shared" si="2"/>
        <v>0.25249998388384581</v>
      </c>
      <c r="M46" s="5">
        <f t="shared" si="3"/>
        <v>0.41199986578228864</v>
      </c>
      <c r="N46" s="5">
        <f t="shared" si="4"/>
        <v>0.74460020874146948</v>
      </c>
      <c r="O46" s="5">
        <f t="shared" si="5"/>
        <v>0.82820000225889157</v>
      </c>
      <c r="P46" s="17" t="str">
        <f t="shared" si="6"/>
        <v>Stable</v>
      </c>
      <c r="Q46" s="17" t="str">
        <f t="shared" si="7"/>
        <v>Stable</v>
      </c>
      <c r="R46" s="17" t="str">
        <f t="shared" si="8"/>
        <v>Stable</v>
      </c>
    </row>
    <row r="47" spans="1:1540" x14ac:dyDescent="0.3">
      <c r="A47" s="3" t="str">
        <f t="shared" si="0"/>
        <v>Thursday</v>
      </c>
      <c r="B47" s="3">
        <v>43510</v>
      </c>
      <c r="C47" s="4">
        <v>21500167</v>
      </c>
      <c r="D47" s="4">
        <v>5213790</v>
      </c>
      <c r="E47" s="4">
        <v>1981240</v>
      </c>
      <c r="F47" s="4">
        <v>1402916</v>
      </c>
      <c r="G47" s="4">
        <v>1184903</v>
      </c>
      <c r="H47" s="5">
        <f t="shared" si="1"/>
        <v>5.5111339367736073E-2</v>
      </c>
      <c r="I47" s="8">
        <f t="shared" si="9"/>
        <v>-0.14069092654880477</v>
      </c>
      <c r="J47" s="5">
        <f>'Channel wise traffic'!G47/'Channel wise traffic'!G40-1</f>
        <v>-2.9411712923870126E-2</v>
      </c>
      <c r="K47" s="5">
        <f t="shared" si="10"/>
        <v>-0.1146512661343102</v>
      </c>
      <c r="L47" s="5">
        <f t="shared" si="2"/>
        <v>0.24249997686064484</v>
      </c>
      <c r="M47" s="5">
        <f t="shared" si="3"/>
        <v>0.37999996164018879</v>
      </c>
      <c r="N47" s="5">
        <f t="shared" si="4"/>
        <v>0.70809997779168599</v>
      </c>
      <c r="O47" s="5">
        <f t="shared" si="5"/>
        <v>0.84460010435407396</v>
      </c>
      <c r="P47" s="17" t="str">
        <f t="shared" si="6"/>
        <v>Stable</v>
      </c>
      <c r="Q47" s="17" t="str">
        <f t="shared" si="7"/>
        <v>Stable</v>
      </c>
      <c r="R47" s="17" t="str">
        <f t="shared" si="8"/>
        <v>Stable</v>
      </c>
    </row>
    <row r="48" spans="1:1540" x14ac:dyDescent="0.3">
      <c r="A48" s="3" t="str">
        <f t="shared" si="0"/>
        <v>Friday</v>
      </c>
      <c r="B48" s="3">
        <v>43511</v>
      </c>
      <c r="C48" s="4">
        <v>21500167</v>
      </c>
      <c r="D48" s="4">
        <v>5482542</v>
      </c>
      <c r="E48" s="4">
        <v>2214947</v>
      </c>
      <c r="F48" s="4">
        <v>1633080</v>
      </c>
      <c r="G48" s="4">
        <v>1285561</v>
      </c>
      <c r="H48" s="5">
        <f t="shared" si="1"/>
        <v>5.9793070444522596E-2</v>
      </c>
      <c r="I48" s="8">
        <f t="shared" si="9"/>
        <v>3.1362191919734883E-2</v>
      </c>
      <c r="J48" s="5">
        <f>'Channel wise traffic'!G48/'Channel wise traffic'!G41-1</f>
        <v>-1.9801900302222397E-2</v>
      </c>
      <c r="K48" s="5">
        <f t="shared" si="10"/>
        <v>5.2197752992891644E-2</v>
      </c>
      <c r="L48" s="5">
        <f t="shared" si="2"/>
        <v>0.25499997279090902</v>
      </c>
      <c r="M48" s="5">
        <f t="shared" si="3"/>
        <v>0.40400000583670859</v>
      </c>
      <c r="N48" s="5">
        <f t="shared" si="4"/>
        <v>0.73729980897962799</v>
      </c>
      <c r="O48" s="5">
        <f t="shared" si="5"/>
        <v>0.78720025963210616</v>
      </c>
      <c r="P48" s="17" t="str">
        <f t="shared" si="6"/>
        <v>Stable</v>
      </c>
      <c r="Q48" s="17" t="str">
        <f t="shared" si="7"/>
        <v>Stable</v>
      </c>
      <c r="R48" s="17" t="str">
        <f t="shared" si="8"/>
        <v>Stable</v>
      </c>
    </row>
    <row r="49" spans="1:1540" s="13" customFormat="1" x14ac:dyDescent="0.3">
      <c r="A49" s="9" t="str">
        <f t="shared" si="0"/>
        <v>Saturday</v>
      </c>
      <c r="B49" s="9">
        <v>43512</v>
      </c>
      <c r="C49" s="10">
        <v>45787545</v>
      </c>
      <c r="D49" s="10">
        <v>9807692</v>
      </c>
      <c r="E49" s="10">
        <v>3334615</v>
      </c>
      <c r="F49" s="10">
        <v>2290213</v>
      </c>
      <c r="G49" s="10">
        <v>1768503</v>
      </c>
      <c r="H49" s="11">
        <f t="shared" si="1"/>
        <v>3.8624106184334629E-2</v>
      </c>
      <c r="I49" s="12">
        <f t="shared" si="9"/>
        <v>-4.6686155168073507E-2</v>
      </c>
      <c r="J49" s="11">
        <f>'Channel wise traffic'!G49/'Channel wise traffic'!G42-1</f>
        <v>4.0816303799183329E-2</v>
      </c>
      <c r="K49" s="11">
        <f t="shared" si="10"/>
        <v>-8.4071011828148912E-2</v>
      </c>
      <c r="L49" s="11">
        <f t="shared" si="2"/>
        <v>0.21419999696423994</v>
      </c>
      <c r="M49" s="11">
        <f t="shared" si="3"/>
        <v>0.33999997145097949</v>
      </c>
      <c r="N49" s="11">
        <f t="shared" si="4"/>
        <v>0.68679982546710794</v>
      </c>
      <c r="O49" s="11">
        <f t="shared" si="5"/>
        <v>0.77220022766441376</v>
      </c>
      <c r="P49" s="17" t="str">
        <f t="shared" si="6"/>
        <v>Stable</v>
      </c>
      <c r="Q49" s="17" t="str">
        <f t="shared" si="7"/>
        <v>Stable</v>
      </c>
      <c r="R49" s="17" t="str">
        <f t="shared" si="8"/>
        <v>Stable</v>
      </c>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c r="AQF49"/>
      <c r="AQG49"/>
      <c r="AQH49"/>
      <c r="AQI49"/>
      <c r="AQJ49"/>
      <c r="AQK49"/>
      <c r="AQL49"/>
      <c r="AQM49"/>
      <c r="AQN49"/>
      <c r="AQO49"/>
      <c r="AQP49"/>
      <c r="AQQ49"/>
      <c r="AQR49"/>
      <c r="AQS49"/>
      <c r="AQT49"/>
      <c r="AQU49"/>
      <c r="AQV49"/>
      <c r="AQW49"/>
      <c r="AQX49"/>
      <c r="AQY49"/>
      <c r="AQZ49"/>
      <c r="ARA49"/>
      <c r="ARB49"/>
      <c r="ARC49"/>
      <c r="ARD49"/>
      <c r="ARE49"/>
      <c r="ARF49"/>
      <c r="ARG49"/>
      <c r="ARH49"/>
      <c r="ARI49"/>
      <c r="ARJ49"/>
      <c r="ARK49"/>
      <c r="ARL49"/>
      <c r="ARM49"/>
      <c r="ARN49"/>
      <c r="ARO49"/>
      <c r="ARP49"/>
      <c r="ARQ49"/>
      <c r="ARR49"/>
      <c r="ARS49"/>
      <c r="ART49"/>
      <c r="ARU49"/>
      <c r="ARV49"/>
      <c r="ARW49"/>
      <c r="ARX49"/>
      <c r="ARY49"/>
      <c r="ARZ49"/>
      <c r="ASA49"/>
      <c r="ASB49"/>
      <c r="ASC49"/>
      <c r="ASD49"/>
      <c r="ASE49"/>
      <c r="ASF49"/>
      <c r="ASG49"/>
      <c r="ASH49"/>
      <c r="ASI49"/>
      <c r="ASJ49"/>
      <c r="ASK49"/>
      <c r="ASL49"/>
      <c r="ASM49"/>
      <c r="ASN49"/>
      <c r="ASO49"/>
      <c r="ASP49"/>
      <c r="ASQ49"/>
      <c r="ASR49"/>
      <c r="ASS49"/>
      <c r="AST49"/>
      <c r="ASU49"/>
      <c r="ASV49"/>
      <c r="ASW49"/>
      <c r="ASX49"/>
      <c r="ASY49"/>
      <c r="ASZ49"/>
      <c r="ATA49"/>
      <c r="ATB49"/>
      <c r="ATC49"/>
      <c r="ATD49"/>
      <c r="ATE49"/>
      <c r="ATF49"/>
      <c r="ATG49"/>
      <c r="ATH49"/>
      <c r="ATI49"/>
      <c r="ATJ49"/>
      <c r="ATK49"/>
      <c r="ATL49"/>
      <c r="ATM49"/>
      <c r="ATN49"/>
      <c r="ATO49"/>
      <c r="ATP49"/>
      <c r="ATQ49"/>
      <c r="ATR49"/>
      <c r="ATS49"/>
      <c r="ATT49"/>
      <c r="ATU49"/>
      <c r="ATV49"/>
      <c r="ATW49"/>
      <c r="ATX49"/>
      <c r="ATY49"/>
      <c r="ATZ49"/>
      <c r="AUA49"/>
      <c r="AUB49"/>
      <c r="AUC49"/>
      <c r="AUD49"/>
      <c r="AUE49"/>
      <c r="AUF49"/>
      <c r="AUG49"/>
      <c r="AUH49"/>
      <c r="AUI49"/>
      <c r="AUJ49"/>
      <c r="AUK49"/>
      <c r="AUL49"/>
      <c r="AUM49"/>
      <c r="AUN49"/>
      <c r="AUO49"/>
      <c r="AUP49"/>
      <c r="AUQ49"/>
      <c r="AUR49"/>
      <c r="AUS49"/>
      <c r="AUT49"/>
      <c r="AUU49"/>
      <c r="AUV49"/>
      <c r="AUW49"/>
      <c r="AUX49"/>
      <c r="AUY49"/>
      <c r="AUZ49"/>
      <c r="AVA49"/>
      <c r="AVB49"/>
      <c r="AVC49"/>
      <c r="AVD49"/>
      <c r="AVE49"/>
      <c r="AVF49"/>
      <c r="AVG49"/>
      <c r="AVH49"/>
      <c r="AVI49"/>
      <c r="AVJ49"/>
      <c r="AVK49"/>
      <c r="AVL49"/>
      <c r="AVM49"/>
      <c r="AVN49"/>
      <c r="AVO49"/>
      <c r="AVP49"/>
      <c r="AVQ49"/>
      <c r="AVR49"/>
      <c r="AVS49"/>
      <c r="AVT49"/>
      <c r="AVU49"/>
      <c r="AVV49"/>
      <c r="AVW49"/>
      <c r="AVX49"/>
      <c r="AVY49"/>
      <c r="AVZ49"/>
      <c r="AWA49"/>
      <c r="AWB49"/>
      <c r="AWC49"/>
      <c r="AWD49"/>
      <c r="AWE49"/>
      <c r="AWF49"/>
      <c r="AWG49"/>
      <c r="AWH49"/>
      <c r="AWI49"/>
      <c r="AWJ49"/>
      <c r="AWK49"/>
      <c r="AWL49"/>
      <c r="AWM49"/>
      <c r="AWN49"/>
      <c r="AWO49"/>
      <c r="AWP49"/>
      <c r="AWQ49"/>
      <c r="AWR49"/>
      <c r="AWS49"/>
      <c r="AWT49"/>
      <c r="AWU49"/>
      <c r="AWV49"/>
      <c r="AWW49"/>
      <c r="AWX49"/>
      <c r="AWY49"/>
      <c r="AWZ49"/>
      <c r="AXA49"/>
      <c r="AXB49"/>
      <c r="AXC49"/>
      <c r="AXD49"/>
      <c r="AXE49"/>
      <c r="AXF49"/>
      <c r="AXG49"/>
      <c r="AXH49"/>
      <c r="AXI49"/>
      <c r="AXJ49"/>
      <c r="AXK49"/>
      <c r="AXL49"/>
      <c r="AXM49"/>
      <c r="AXN49"/>
      <c r="AXO49"/>
      <c r="AXP49"/>
      <c r="AXQ49"/>
      <c r="AXR49"/>
      <c r="AXS49"/>
      <c r="AXT49"/>
      <c r="AXU49"/>
      <c r="AXV49"/>
      <c r="AXW49"/>
      <c r="AXX49"/>
      <c r="AXY49"/>
      <c r="AXZ49"/>
      <c r="AYA49"/>
      <c r="AYB49"/>
      <c r="AYC49"/>
      <c r="AYD49"/>
      <c r="AYE49"/>
      <c r="AYF49"/>
      <c r="AYG49"/>
      <c r="AYH49"/>
      <c r="AYI49"/>
      <c r="AYJ49"/>
      <c r="AYK49"/>
      <c r="AYL49"/>
      <c r="AYM49"/>
      <c r="AYN49"/>
      <c r="AYO49"/>
      <c r="AYP49"/>
      <c r="AYQ49"/>
      <c r="AYR49"/>
      <c r="AYS49"/>
      <c r="AYT49"/>
      <c r="AYU49"/>
      <c r="AYV49"/>
      <c r="AYW49"/>
      <c r="AYX49"/>
      <c r="AYY49"/>
      <c r="AYZ49"/>
      <c r="AZA49"/>
      <c r="AZB49"/>
      <c r="AZC49"/>
      <c r="AZD49"/>
      <c r="AZE49"/>
      <c r="AZF49"/>
      <c r="AZG49"/>
      <c r="AZH49"/>
      <c r="AZI49"/>
      <c r="AZJ49"/>
      <c r="AZK49"/>
      <c r="AZL49"/>
      <c r="AZM49"/>
      <c r="AZN49"/>
      <c r="AZO49"/>
      <c r="AZP49"/>
      <c r="AZQ49"/>
      <c r="AZR49"/>
      <c r="AZS49"/>
      <c r="AZT49"/>
      <c r="AZU49"/>
      <c r="AZV49"/>
      <c r="AZW49"/>
      <c r="AZX49"/>
      <c r="AZY49"/>
      <c r="AZZ49"/>
      <c r="BAA49"/>
      <c r="BAB49"/>
      <c r="BAC49"/>
      <c r="BAD49"/>
      <c r="BAE49"/>
      <c r="BAF49"/>
      <c r="BAG49"/>
      <c r="BAH49"/>
      <c r="BAI49"/>
      <c r="BAJ49"/>
      <c r="BAK49"/>
      <c r="BAL49"/>
      <c r="BAM49"/>
      <c r="BAN49"/>
      <c r="BAO49"/>
      <c r="BAP49"/>
      <c r="BAQ49"/>
      <c r="BAR49"/>
      <c r="BAS49"/>
      <c r="BAT49"/>
      <c r="BAU49"/>
      <c r="BAV49"/>
      <c r="BAW49"/>
      <c r="BAX49"/>
      <c r="BAY49"/>
      <c r="BAZ49"/>
      <c r="BBA49"/>
      <c r="BBB49"/>
      <c r="BBC49"/>
      <c r="BBD49"/>
      <c r="BBE49"/>
      <c r="BBF49"/>
      <c r="BBG49"/>
      <c r="BBH49"/>
      <c r="BBI49"/>
      <c r="BBJ49"/>
      <c r="BBK49"/>
      <c r="BBL49"/>
      <c r="BBM49"/>
      <c r="BBN49"/>
      <c r="BBO49"/>
      <c r="BBP49"/>
      <c r="BBQ49"/>
      <c r="BBR49"/>
      <c r="BBS49"/>
      <c r="BBT49"/>
      <c r="BBU49"/>
      <c r="BBV49"/>
      <c r="BBW49"/>
      <c r="BBX49"/>
      <c r="BBY49"/>
      <c r="BBZ49"/>
      <c r="BCA49"/>
      <c r="BCB49"/>
      <c r="BCC49"/>
      <c r="BCD49"/>
      <c r="BCE49"/>
      <c r="BCF49"/>
      <c r="BCG49"/>
      <c r="BCH49"/>
      <c r="BCI49"/>
      <c r="BCJ49"/>
      <c r="BCK49"/>
      <c r="BCL49"/>
      <c r="BCM49"/>
      <c r="BCN49"/>
      <c r="BCO49"/>
      <c r="BCP49"/>
      <c r="BCQ49"/>
      <c r="BCR49"/>
      <c r="BCS49"/>
      <c r="BCT49"/>
      <c r="BCU49"/>
      <c r="BCV49"/>
      <c r="BCW49"/>
      <c r="BCX49"/>
      <c r="BCY49"/>
      <c r="BCZ49"/>
      <c r="BDA49"/>
      <c r="BDB49"/>
      <c r="BDC49"/>
      <c r="BDD49"/>
      <c r="BDE49"/>
      <c r="BDF49"/>
      <c r="BDG49"/>
      <c r="BDH49"/>
      <c r="BDI49"/>
      <c r="BDJ49"/>
      <c r="BDK49"/>
      <c r="BDL49"/>
      <c r="BDM49"/>
      <c r="BDN49"/>
      <c r="BDO49"/>
      <c r="BDP49"/>
      <c r="BDQ49"/>
      <c r="BDR49"/>
      <c r="BDS49"/>
      <c r="BDT49"/>
      <c r="BDU49"/>
      <c r="BDV49"/>
      <c r="BDW49"/>
      <c r="BDX49"/>
      <c r="BDY49"/>
      <c r="BDZ49"/>
      <c r="BEA49"/>
      <c r="BEB49"/>
      <c r="BEC49"/>
      <c r="BED49"/>
      <c r="BEE49"/>
      <c r="BEF49"/>
      <c r="BEG49"/>
      <c r="BEH49"/>
      <c r="BEI49"/>
      <c r="BEJ49"/>
      <c r="BEK49"/>
      <c r="BEL49"/>
      <c r="BEM49"/>
      <c r="BEN49"/>
      <c r="BEO49"/>
      <c r="BEP49"/>
      <c r="BEQ49"/>
      <c r="BER49"/>
      <c r="BES49"/>
      <c r="BET49"/>
      <c r="BEU49"/>
      <c r="BEV49"/>
      <c r="BEW49"/>
      <c r="BEX49"/>
      <c r="BEY49"/>
      <c r="BEZ49"/>
      <c r="BFA49"/>
      <c r="BFB49"/>
      <c r="BFC49"/>
      <c r="BFD49"/>
      <c r="BFE49"/>
      <c r="BFF49"/>
      <c r="BFG49"/>
      <c r="BFH49"/>
      <c r="BFI49"/>
      <c r="BFJ49"/>
      <c r="BFK49"/>
      <c r="BFL49"/>
      <c r="BFM49"/>
      <c r="BFN49"/>
      <c r="BFO49"/>
      <c r="BFP49"/>
      <c r="BFQ49"/>
      <c r="BFR49"/>
      <c r="BFS49"/>
      <c r="BFT49"/>
      <c r="BFU49"/>
      <c r="BFV49"/>
      <c r="BFW49"/>
      <c r="BFX49"/>
      <c r="BFY49"/>
      <c r="BFZ49"/>
      <c r="BGA49"/>
      <c r="BGB49"/>
      <c r="BGC49"/>
      <c r="BGD49"/>
      <c r="BGE49"/>
      <c r="BGF49"/>
    </row>
    <row r="50" spans="1:1540" s="13" customFormat="1" x14ac:dyDescent="0.3">
      <c r="A50" s="9" t="str">
        <f t="shared" si="0"/>
        <v>Sunday</v>
      </c>
      <c r="B50" s="9">
        <v>43513</v>
      </c>
      <c r="C50" s="10">
        <v>45338648</v>
      </c>
      <c r="D50" s="10">
        <v>9901960</v>
      </c>
      <c r="E50" s="10">
        <v>3232000</v>
      </c>
      <c r="F50" s="10">
        <v>2087872</v>
      </c>
      <c r="G50" s="10">
        <v>1579683</v>
      </c>
      <c r="H50" s="11">
        <f t="shared" si="1"/>
        <v>3.4841863833257665E-2</v>
      </c>
      <c r="I50" s="12">
        <f t="shared" si="9"/>
        <v>-0.12229008244350137</v>
      </c>
      <c r="J50" s="11">
        <f>'Channel wise traffic'!G50/'Channel wise traffic'!G43-1</f>
        <v>-1.9417454730133787E-2</v>
      </c>
      <c r="K50" s="11">
        <f t="shared" si="10"/>
        <v>-0.10490968822811508</v>
      </c>
      <c r="L50" s="11">
        <f t="shared" si="2"/>
        <v>0.21839998404892885</v>
      </c>
      <c r="M50" s="11">
        <f t="shared" si="3"/>
        <v>0.32640002585346739</v>
      </c>
      <c r="N50" s="11">
        <f t="shared" si="4"/>
        <v>0.64600000000000002</v>
      </c>
      <c r="O50" s="11">
        <f t="shared" si="5"/>
        <v>0.75659954250068973</v>
      </c>
      <c r="P50" s="17" t="str">
        <f t="shared" si="6"/>
        <v>Stable</v>
      </c>
      <c r="Q50" s="17" t="str">
        <f t="shared" si="7"/>
        <v>Stable</v>
      </c>
      <c r="R50" s="17" t="str">
        <f t="shared" si="8"/>
        <v>Stable</v>
      </c>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c r="AQF50"/>
      <c r="AQG50"/>
      <c r="AQH50"/>
      <c r="AQI50"/>
      <c r="AQJ50"/>
      <c r="AQK50"/>
      <c r="AQL50"/>
      <c r="AQM50"/>
      <c r="AQN50"/>
      <c r="AQO50"/>
      <c r="AQP50"/>
      <c r="AQQ50"/>
      <c r="AQR50"/>
      <c r="AQS50"/>
      <c r="AQT50"/>
      <c r="AQU50"/>
      <c r="AQV50"/>
      <c r="AQW50"/>
      <c r="AQX50"/>
      <c r="AQY50"/>
      <c r="AQZ50"/>
      <c r="ARA50"/>
      <c r="ARB50"/>
      <c r="ARC50"/>
      <c r="ARD50"/>
      <c r="ARE50"/>
      <c r="ARF50"/>
      <c r="ARG50"/>
      <c r="ARH50"/>
      <c r="ARI50"/>
      <c r="ARJ50"/>
      <c r="ARK50"/>
      <c r="ARL50"/>
      <c r="ARM50"/>
      <c r="ARN50"/>
      <c r="ARO50"/>
      <c r="ARP50"/>
      <c r="ARQ50"/>
      <c r="ARR50"/>
      <c r="ARS50"/>
      <c r="ART50"/>
      <c r="ARU50"/>
      <c r="ARV50"/>
      <c r="ARW50"/>
      <c r="ARX50"/>
      <c r="ARY50"/>
      <c r="ARZ50"/>
      <c r="ASA50"/>
      <c r="ASB50"/>
      <c r="ASC50"/>
      <c r="ASD50"/>
      <c r="ASE50"/>
      <c r="ASF50"/>
      <c r="ASG50"/>
      <c r="ASH50"/>
      <c r="ASI50"/>
      <c r="ASJ50"/>
      <c r="ASK50"/>
      <c r="ASL50"/>
      <c r="ASM50"/>
      <c r="ASN50"/>
      <c r="ASO50"/>
      <c r="ASP50"/>
      <c r="ASQ50"/>
      <c r="ASR50"/>
      <c r="ASS50"/>
      <c r="AST50"/>
      <c r="ASU50"/>
      <c r="ASV50"/>
      <c r="ASW50"/>
      <c r="ASX50"/>
      <c r="ASY50"/>
      <c r="ASZ50"/>
      <c r="ATA50"/>
      <c r="ATB50"/>
      <c r="ATC50"/>
      <c r="ATD50"/>
      <c r="ATE50"/>
      <c r="ATF50"/>
      <c r="ATG50"/>
      <c r="ATH50"/>
      <c r="ATI50"/>
      <c r="ATJ50"/>
      <c r="ATK50"/>
      <c r="ATL50"/>
      <c r="ATM50"/>
      <c r="ATN50"/>
      <c r="ATO50"/>
      <c r="ATP50"/>
      <c r="ATQ50"/>
      <c r="ATR50"/>
      <c r="ATS50"/>
      <c r="ATT50"/>
      <c r="ATU50"/>
      <c r="ATV50"/>
      <c r="ATW50"/>
      <c r="ATX50"/>
      <c r="ATY50"/>
      <c r="ATZ50"/>
      <c r="AUA50"/>
      <c r="AUB50"/>
      <c r="AUC50"/>
      <c r="AUD50"/>
      <c r="AUE50"/>
      <c r="AUF50"/>
      <c r="AUG50"/>
      <c r="AUH50"/>
      <c r="AUI50"/>
      <c r="AUJ50"/>
      <c r="AUK50"/>
      <c r="AUL50"/>
      <c r="AUM50"/>
      <c r="AUN50"/>
      <c r="AUO50"/>
      <c r="AUP50"/>
      <c r="AUQ50"/>
      <c r="AUR50"/>
      <c r="AUS50"/>
      <c r="AUT50"/>
      <c r="AUU50"/>
      <c r="AUV50"/>
      <c r="AUW50"/>
      <c r="AUX50"/>
      <c r="AUY50"/>
      <c r="AUZ50"/>
      <c r="AVA50"/>
      <c r="AVB50"/>
      <c r="AVC50"/>
      <c r="AVD50"/>
      <c r="AVE50"/>
      <c r="AVF50"/>
      <c r="AVG50"/>
      <c r="AVH50"/>
      <c r="AVI50"/>
      <c r="AVJ50"/>
      <c r="AVK50"/>
      <c r="AVL50"/>
      <c r="AVM50"/>
      <c r="AVN50"/>
      <c r="AVO50"/>
      <c r="AVP50"/>
      <c r="AVQ50"/>
      <c r="AVR50"/>
      <c r="AVS50"/>
      <c r="AVT50"/>
      <c r="AVU50"/>
      <c r="AVV50"/>
      <c r="AVW50"/>
      <c r="AVX50"/>
      <c r="AVY50"/>
      <c r="AVZ50"/>
      <c r="AWA50"/>
      <c r="AWB50"/>
      <c r="AWC50"/>
      <c r="AWD50"/>
      <c r="AWE50"/>
      <c r="AWF50"/>
      <c r="AWG50"/>
      <c r="AWH50"/>
      <c r="AWI50"/>
      <c r="AWJ50"/>
      <c r="AWK50"/>
      <c r="AWL50"/>
      <c r="AWM50"/>
      <c r="AWN50"/>
      <c r="AWO50"/>
      <c r="AWP50"/>
      <c r="AWQ50"/>
      <c r="AWR50"/>
      <c r="AWS50"/>
      <c r="AWT50"/>
      <c r="AWU50"/>
      <c r="AWV50"/>
      <c r="AWW50"/>
      <c r="AWX50"/>
      <c r="AWY50"/>
      <c r="AWZ50"/>
      <c r="AXA50"/>
      <c r="AXB50"/>
      <c r="AXC50"/>
      <c r="AXD50"/>
      <c r="AXE50"/>
      <c r="AXF50"/>
      <c r="AXG50"/>
      <c r="AXH50"/>
      <c r="AXI50"/>
      <c r="AXJ50"/>
      <c r="AXK50"/>
      <c r="AXL50"/>
      <c r="AXM50"/>
      <c r="AXN50"/>
      <c r="AXO50"/>
      <c r="AXP50"/>
      <c r="AXQ50"/>
      <c r="AXR50"/>
      <c r="AXS50"/>
      <c r="AXT50"/>
      <c r="AXU50"/>
      <c r="AXV50"/>
      <c r="AXW50"/>
      <c r="AXX50"/>
      <c r="AXY50"/>
      <c r="AXZ50"/>
      <c r="AYA50"/>
      <c r="AYB50"/>
      <c r="AYC50"/>
      <c r="AYD50"/>
      <c r="AYE50"/>
      <c r="AYF50"/>
      <c r="AYG50"/>
      <c r="AYH50"/>
      <c r="AYI50"/>
      <c r="AYJ50"/>
      <c r="AYK50"/>
      <c r="AYL50"/>
      <c r="AYM50"/>
      <c r="AYN50"/>
      <c r="AYO50"/>
      <c r="AYP50"/>
      <c r="AYQ50"/>
      <c r="AYR50"/>
      <c r="AYS50"/>
      <c r="AYT50"/>
      <c r="AYU50"/>
      <c r="AYV50"/>
      <c r="AYW50"/>
      <c r="AYX50"/>
      <c r="AYY50"/>
      <c r="AYZ50"/>
      <c r="AZA50"/>
      <c r="AZB50"/>
      <c r="AZC50"/>
      <c r="AZD50"/>
      <c r="AZE50"/>
      <c r="AZF50"/>
      <c r="AZG50"/>
      <c r="AZH50"/>
      <c r="AZI50"/>
      <c r="AZJ50"/>
      <c r="AZK50"/>
      <c r="AZL50"/>
      <c r="AZM50"/>
      <c r="AZN50"/>
      <c r="AZO50"/>
      <c r="AZP50"/>
      <c r="AZQ50"/>
      <c r="AZR50"/>
      <c r="AZS50"/>
      <c r="AZT50"/>
      <c r="AZU50"/>
      <c r="AZV50"/>
      <c r="AZW50"/>
      <c r="AZX50"/>
      <c r="AZY50"/>
      <c r="AZZ50"/>
      <c r="BAA50"/>
      <c r="BAB50"/>
      <c r="BAC50"/>
      <c r="BAD50"/>
      <c r="BAE50"/>
      <c r="BAF50"/>
      <c r="BAG50"/>
      <c r="BAH50"/>
      <c r="BAI50"/>
      <c r="BAJ50"/>
      <c r="BAK50"/>
      <c r="BAL50"/>
      <c r="BAM50"/>
      <c r="BAN50"/>
      <c r="BAO50"/>
      <c r="BAP50"/>
      <c r="BAQ50"/>
      <c r="BAR50"/>
      <c r="BAS50"/>
      <c r="BAT50"/>
      <c r="BAU50"/>
      <c r="BAV50"/>
      <c r="BAW50"/>
      <c r="BAX50"/>
      <c r="BAY50"/>
      <c r="BAZ50"/>
      <c r="BBA50"/>
      <c r="BBB50"/>
      <c r="BBC50"/>
      <c r="BBD50"/>
      <c r="BBE50"/>
      <c r="BBF50"/>
      <c r="BBG50"/>
      <c r="BBH50"/>
      <c r="BBI50"/>
      <c r="BBJ50"/>
      <c r="BBK50"/>
      <c r="BBL50"/>
      <c r="BBM50"/>
      <c r="BBN50"/>
      <c r="BBO50"/>
      <c r="BBP50"/>
      <c r="BBQ50"/>
      <c r="BBR50"/>
      <c r="BBS50"/>
      <c r="BBT50"/>
      <c r="BBU50"/>
      <c r="BBV50"/>
      <c r="BBW50"/>
      <c r="BBX50"/>
      <c r="BBY50"/>
      <c r="BBZ50"/>
      <c r="BCA50"/>
      <c r="BCB50"/>
      <c r="BCC50"/>
      <c r="BCD50"/>
      <c r="BCE50"/>
      <c r="BCF50"/>
      <c r="BCG50"/>
      <c r="BCH50"/>
      <c r="BCI50"/>
      <c r="BCJ50"/>
      <c r="BCK50"/>
      <c r="BCL50"/>
      <c r="BCM50"/>
      <c r="BCN50"/>
      <c r="BCO50"/>
      <c r="BCP50"/>
      <c r="BCQ50"/>
      <c r="BCR50"/>
      <c r="BCS50"/>
      <c r="BCT50"/>
      <c r="BCU50"/>
      <c r="BCV50"/>
      <c r="BCW50"/>
      <c r="BCX50"/>
      <c r="BCY50"/>
      <c r="BCZ50"/>
      <c r="BDA50"/>
      <c r="BDB50"/>
      <c r="BDC50"/>
      <c r="BDD50"/>
      <c r="BDE50"/>
      <c r="BDF50"/>
      <c r="BDG50"/>
      <c r="BDH50"/>
      <c r="BDI50"/>
      <c r="BDJ50"/>
      <c r="BDK50"/>
      <c r="BDL50"/>
      <c r="BDM50"/>
      <c r="BDN50"/>
      <c r="BDO50"/>
      <c r="BDP50"/>
      <c r="BDQ50"/>
      <c r="BDR50"/>
      <c r="BDS50"/>
      <c r="BDT50"/>
      <c r="BDU50"/>
      <c r="BDV50"/>
      <c r="BDW50"/>
      <c r="BDX50"/>
      <c r="BDY50"/>
      <c r="BDZ50"/>
      <c r="BEA50"/>
      <c r="BEB50"/>
      <c r="BEC50"/>
      <c r="BED50"/>
      <c r="BEE50"/>
      <c r="BEF50"/>
      <c r="BEG50"/>
      <c r="BEH50"/>
      <c r="BEI50"/>
      <c r="BEJ50"/>
      <c r="BEK50"/>
      <c r="BEL50"/>
      <c r="BEM50"/>
      <c r="BEN50"/>
      <c r="BEO50"/>
      <c r="BEP50"/>
      <c r="BEQ50"/>
      <c r="BER50"/>
      <c r="BES50"/>
      <c r="BET50"/>
      <c r="BEU50"/>
      <c r="BEV50"/>
      <c r="BEW50"/>
      <c r="BEX50"/>
      <c r="BEY50"/>
      <c r="BEZ50"/>
      <c r="BFA50"/>
      <c r="BFB50"/>
      <c r="BFC50"/>
      <c r="BFD50"/>
      <c r="BFE50"/>
      <c r="BFF50"/>
      <c r="BFG50"/>
      <c r="BFH50"/>
      <c r="BFI50"/>
      <c r="BFJ50"/>
      <c r="BFK50"/>
      <c r="BFL50"/>
      <c r="BFM50"/>
      <c r="BFN50"/>
      <c r="BFO50"/>
      <c r="BFP50"/>
      <c r="BFQ50"/>
      <c r="BFR50"/>
      <c r="BFS50"/>
      <c r="BFT50"/>
      <c r="BFU50"/>
      <c r="BFV50"/>
      <c r="BFW50"/>
      <c r="BFX50"/>
      <c r="BFY50"/>
      <c r="BFZ50"/>
      <c r="BGA50"/>
      <c r="BGB50"/>
      <c r="BGC50"/>
      <c r="BGD50"/>
      <c r="BGE50"/>
      <c r="BGF50"/>
    </row>
    <row r="51" spans="1:1540" x14ac:dyDescent="0.3">
      <c r="A51" s="3" t="str">
        <f t="shared" si="0"/>
        <v>Monday</v>
      </c>
      <c r="B51" s="3">
        <v>43514</v>
      </c>
      <c r="C51" s="4">
        <v>21717340</v>
      </c>
      <c r="D51" s="4">
        <v>5592215</v>
      </c>
      <c r="E51" s="4">
        <v>2348730</v>
      </c>
      <c r="F51" s="4">
        <v>1800301</v>
      </c>
      <c r="G51" s="4">
        <v>1431960</v>
      </c>
      <c r="H51" s="5">
        <f t="shared" si="1"/>
        <v>6.5936251861415815E-2</v>
      </c>
      <c r="I51" s="8">
        <f t="shared" si="9"/>
        <v>0.10363771309396363</v>
      </c>
      <c r="J51" s="5">
        <f>'Channel wise traffic'!G51/'Channel wise traffic'!G44-1</f>
        <v>-2.9126207515823954E-2</v>
      </c>
      <c r="K51" s="5">
        <f t="shared" si="10"/>
        <v>0.13674683432312817</v>
      </c>
      <c r="L51" s="5">
        <f t="shared" si="2"/>
        <v>0.25749999769769227</v>
      </c>
      <c r="M51" s="5">
        <f t="shared" si="3"/>
        <v>0.4199999463539939</v>
      </c>
      <c r="N51" s="5">
        <f t="shared" si="4"/>
        <v>0.76649976795970587</v>
      </c>
      <c r="O51" s="5">
        <f t="shared" si="5"/>
        <v>0.79540032472347677</v>
      </c>
      <c r="P51" s="17" t="str">
        <f t="shared" si="6"/>
        <v>Stable</v>
      </c>
      <c r="Q51" s="17" t="str">
        <f t="shared" si="7"/>
        <v>Stable</v>
      </c>
      <c r="R51" s="17" t="str">
        <f t="shared" si="8"/>
        <v>Stable</v>
      </c>
    </row>
    <row r="52" spans="1:1540" x14ac:dyDescent="0.3">
      <c r="A52" s="3" t="str">
        <f t="shared" si="0"/>
        <v>Tuesday</v>
      </c>
      <c r="B52" s="3">
        <v>43515</v>
      </c>
      <c r="C52" s="4">
        <v>21934513</v>
      </c>
      <c r="D52" s="4">
        <v>5648137</v>
      </c>
      <c r="E52" s="4">
        <v>948887</v>
      </c>
      <c r="F52" s="4">
        <v>727321</v>
      </c>
      <c r="G52" s="4">
        <v>620260</v>
      </c>
      <c r="H52" s="5">
        <f t="shared" si="1"/>
        <v>2.8277810407735061E-2</v>
      </c>
      <c r="I52" s="8">
        <f t="shared" si="9"/>
        <v>-0.55839299648571217</v>
      </c>
      <c r="J52" s="5">
        <f>'Channel wise traffic'!G52/'Channel wise traffic'!G45-1</f>
        <v>-3.8095258977849822E-2</v>
      </c>
      <c r="K52" s="5">
        <f t="shared" si="10"/>
        <v>-0.54090360183579034</v>
      </c>
      <c r="L52" s="5">
        <f t="shared" si="2"/>
        <v>0.25749999555495034</v>
      </c>
      <c r="M52" s="5">
        <f t="shared" si="3"/>
        <v>0.16799999716720751</v>
      </c>
      <c r="N52" s="5">
        <f t="shared" si="4"/>
        <v>0.76649906680142099</v>
      </c>
      <c r="O52" s="5">
        <f t="shared" si="5"/>
        <v>0.8528008953405718</v>
      </c>
      <c r="P52" s="17" t="str">
        <f t="shared" si="6"/>
        <v>Low</v>
      </c>
      <c r="Q52" s="17" t="str">
        <f t="shared" si="7"/>
        <v>Stable</v>
      </c>
      <c r="R52" s="17" t="str">
        <f t="shared" si="8"/>
        <v>Low</v>
      </c>
    </row>
    <row r="53" spans="1:1540" x14ac:dyDescent="0.3">
      <c r="A53" s="3" t="str">
        <f t="shared" si="0"/>
        <v>Wednesday</v>
      </c>
      <c r="B53" s="3">
        <v>43516</v>
      </c>
      <c r="C53" s="4">
        <v>22151687</v>
      </c>
      <c r="D53" s="4">
        <v>5427163</v>
      </c>
      <c r="E53" s="4">
        <v>2105739</v>
      </c>
      <c r="F53" s="4">
        <v>1537189</v>
      </c>
      <c r="G53" s="4">
        <v>1222680</v>
      </c>
      <c r="H53" s="5">
        <f t="shared" si="1"/>
        <v>5.5195796148618387E-2</v>
      </c>
      <c r="I53" s="8">
        <f t="shared" si="9"/>
        <v>-0.12241464451003137</v>
      </c>
      <c r="J53" s="5">
        <f>'Channel wise traffic'!G53/'Channel wise traffic'!G46-1</f>
        <v>2.000001105107807E-2</v>
      </c>
      <c r="K53" s="5">
        <f t="shared" si="10"/>
        <v>-0.13962220826808736</v>
      </c>
      <c r="L53" s="5">
        <f t="shared" si="2"/>
        <v>0.24499998577986409</v>
      </c>
      <c r="M53" s="5">
        <f t="shared" si="3"/>
        <v>0.38799995504096707</v>
      </c>
      <c r="N53" s="5">
        <f t="shared" si="4"/>
        <v>0.7299997768004487</v>
      </c>
      <c r="O53" s="5">
        <f t="shared" si="5"/>
        <v>0.79539991503972507</v>
      </c>
      <c r="P53" s="17" t="str">
        <f t="shared" si="6"/>
        <v>Stable</v>
      </c>
      <c r="Q53" s="17" t="str">
        <f t="shared" si="7"/>
        <v>Stable</v>
      </c>
      <c r="R53" s="17" t="str">
        <f t="shared" si="8"/>
        <v>Stable</v>
      </c>
    </row>
    <row r="54" spans="1:1540" x14ac:dyDescent="0.3">
      <c r="A54" s="3" t="str">
        <f t="shared" si="0"/>
        <v>Thursday</v>
      </c>
      <c r="B54" s="3">
        <v>43517</v>
      </c>
      <c r="C54" s="4">
        <v>20848646</v>
      </c>
      <c r="D54" s="4">
        <v>5003675</v>
      </c>
      <c r="E54" s="4">
        <v>1921411</v>
      </c>
      <c r="F54" s="4">
        <v>1444709</v>
      </c>
      <c r="G54" s="4">
        <v>1149121</v>
      </c>
      <c r="H54" s="5">
        <f t="shared" si="1"/>
        <v>5.5117296346247138E-2</v>
      </c>
      <c r="I54" s="8">
        <f t="shared" si="9"/>
        <v>-3.019825251518482E-2</v>
      </c>
      <c r="J54" s="5">
        <f>'Channel wise traffic'!G54/'Channel wise traffic'!G47-1</f>
        <v>-3.0303068357704799E-2</v>
      </c>
      <c r="K54" s="5">
        <f t="shared" si="10"/>
        <v>1.0808988820465437E-4</v>
      </c>
      <c r="L54" s="5">
        <f t="shared" si="2"/>
        <v>0.23999999808141018</v>
      </c>
      <c r="M54" s="5">
        <f t="shared" si="3"/>
        <v>0.38399996002937842</v>
      </c>
      <c r="N54" s="5">
        <f t="shared" si="4"/>
        <v>0.75190003596315413</v>
      </c>
      <c r="O54" s="5">
        <f t="shared" si="5"/>
        <v>0.79539962719135826</v>
      </c>
      <c r="P54" s="17" t="str">
        <f t="shared" si="6"/>
        <v>Stable</v>
      </c>
      <c r="Q54" s="17" t="str">
        <f t="shared" si="7"/>
        <v>Stable</v>
      </c>
      <c r="R54" s="17" t="str">
        <f t="shared" si="8"/>
        <v>Stable</v>
      </c>
    </row>
    <row r="55" spans="1:1540" x14ac:dyDescent="0.3">
      <c r="A55" s="3" t="str">
        <f t="shared" si="0"/>
        <v>Friday</v>
      </c>
      <c r="B55" s="3">
        <v>43518</v>
      </c>
      <c r="C55" s="4">
        <v>22151687</v>
      </c>
      <c r="D55" s="4">
        <v>5704059</v>
      </c>
      <c r="E55" s="4">
        <v>2304440</v>
      </c>
      <c r="F55" s="4">
        <v>1749530</v>
      </c>
      <c r="G55" s="4">
        <v>1377230</v>
      </c>
      <c r="H55" s="5">
        <f t="shared" si="1"/>
        <v>6.2172691407205237E-2</v>
      </c>
      <c r="I55" s="8">
        <f t="shared" si="9"/>
        <v>7.1306612443905903E-2</v>
      </c>
      <c r="J55" s="5">
        <f>'Channel wise traffic'!G55/'Channel wise traffic'!G48-1</f>
        <v>3.0302975335167126E-2</v>
      </c>
      <c r="K55" s="5">
        <f t="shared" si="10"/>
        <v>3.9797604387794561E-2</v>
      </c>
      <c r="L55" s="5">
        <f t="shared" si="2"/>
        <v>0.25749998182982631</v>
      </c>
      <c r="M55" s="5">
        <f t="shared" si="3"/>
        <v>0.40400002875145574</v>
      </c>
      <c r="N55" s="5">
        <f t="shared" si="4"/>
        <v>0.75919963201471941</v>
      </c>
      <c r="O55" s="5">
        <f t="shared" si="5"/>
        <v>0.78719999085468673</v>
      </c>
      <c r="P55" s="17" t="str">
        <f t="shared" si="6"/>
        <v>Stable</v>
      </c>
      <c r="Q55" s="17" t="str">
        <f t="shared" si="7"/>
        <v>Stable</v>
      </c>
      <c r="R55" s="17" t="str">
        <f t="shared" si="8"/>
        <v>Stable</v>
      </c>
    </row>
    <row r="56" spans="1:1540" s="13" customFormat="1" x14ac:dyDescent="0.3">
      <c r="A56" s="9" t="str">
        <f t="shared" si="0"/>
        <v>Saturday</v>
      </c>
      <c r="B56" s="9">
        <v>43519</v>
      </c>
      <c r="C56" s="10">
        <v>43094160</v>
      </c>
      <c r="D56" s="10">
        <v>9049773</v>
      </c>
      <c r="E56" s="10">
        <v>2923076</v>
      </c>
      <c r="F56" s="10">
        <v>1908184</v>
      </c>
      <c r="G56" s="10">
        <v>1443732</v>
      </c>
      <c r="H56" s="11">
        <f t="shared" si="1"/>
        <v>3.3501801636230989E-2</v>
      </c>
      <c r="I56" s="12">
        <f t="shared" si="9"/>
        <v>-0.18364175802924843</v>
      </c>
      <c r="J56" s="11">
        <f>'Channel wise traffic'!G56/'Channel wise traffic'!G49-1</f>
        <v>-5.8823552536471535E-2</v>
      </c>
      <c r="K56" s="11">
        <f t="shared" si="10"/>
        <v>-0.13261936790607654</v>
      </c>
      <c r="L56" s="11">
        <f t="shared" si="2"/>
        <v>0.20999998607699977</v>
      </c>
      <c r="M56" s="11">
        <f t="shared" si="3"/>
        <v>0.32299992497049373</v>
      </c>
      <c r="N56" s="11">
        <f t="shared" si="4"/>
        <v>0.65279999562105129</v>
      </c>
      <c r="O56" s="11">
        <f t="shared" si="5"/>
        <v>0.75659999245355791</v>
      </c>
      <c r="P56" s="17" t="str">
        <f t="shared" si="6"/>
        <v>Stable</v>
      </c>
      <c r="Q56" s="17" t="str">
        <f t="shared" si="7"/>
        <v>Stable</v>
      </c>
      <c r="R56" s="17" t="str">
        <f t="shared" si="8"/>
        <v>Stable</v>
      </c>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c r="AQF56"/>
      <c r="AQG56"/>
      <c r="AQH56"/>
      <c r="AQI56"/>
      <c r="AQJ56"/>
      <c r="AQK56"/>
      <c r="AQL56"/>
      <c r="AQM56"/>
      <c r="AQN56"/>
      <c r="AQO56"/>
      <c r="AQP56"/>
      <c r="AQQ56"/>
      <c r="AQR56"/>
      <c r="AQS56"/>
      <c r="AQT56"/>
      <c r="AQU56"/>
      <c r="AQV56"/>
      <c r="AQW56"/>
      <c r="AQX56"/>
      <c r="AQY56"/>
      <c r="AQZ56"/>
      <c r="ARA56"/>
      <c r="ARB56"/>
      <c r="ARC56"/>
      <c r="ARD56"/>
      <c r="ARE56"/>
      <c r="ARF56"/>
      <c r="ARG56"/>
      <c r="ARH56"/>
      <c r="ARI56"/>
      <c r="ARJ56"/>
      <c r="ARK56"/>
      <c r="ARL56"/>
      <c r="ARM56"/>
      <c r="ARN56"/>
      <c r="ARO56"/>
      <c r="ARP56"/>
      <c r="ARQ56"/>
      <c r="ARR56"/>
      <c r="ARS56"/>
      <c r="ART56"/>
      <c r="ARU56"/>
      <c r="ARV56"/>
      <c r="ARW56"/>
      <c r="ARX56"/>
      <c r="ARY56"/>
      <c r="ARZ56"/>
      <c r="ASA56"/>
      <c r="ASB56"/>
      <c r="ASC56"/>
      <c r="ASD56"/>
      <c r="ASE56"/>
      <c r="ASF56"/>
      <c r="ASG56"/>
      <c r="ASH56"/>
      <c r="ASI56"/>
      <c r="ASJ56"/>
      <c r="ASK56"/>
      <c r="ASL56"/>
      <c r="ASM56"/>
      <c r="ASN56"/>
      <c r="ASO56"/>
      <c r="ASP56"/>
      <c r="ASQ56"/>
      <c r="ASR56"/>
      <c r="ASS56"/>
      <c r="AST56"/>
      <c r="ASU56"/>
      <c r="ASV56"/>
      <c r="ASW56"/>
      <c r="ASX56"/>
      <c r="ASY56"/>
      <c r="ASZ56"/>
      <c r="ATA56"/>
      <c r="ATB56"/>
      <c r="ATC56"/>
      <c r="ATD56"/>
      <c r="ATE56"/>
      <c r="ATF56"/>
      <c r="ATG56"/>
      <c r="ATH56"/>
      <c r="ATI56"/>
      <c r="ATJ56"/>
      <c r="ATK56"/>
      <c r="ATL56"/>
      <c r="ATM56"/>
      <c r="ATN56"/>
      <c r="ATO56"/>
      <c r="ATP56"/>
      <c r="ATQ56"/>
      <c r="ATR56"/>
      <c r="ATS56"/>
      <c r="ATT56"/>
      <c r="ATU56"/>
      <c r="ATV56"/>
      <c r="ATW56"/>
      <c r="ATX56"/>
      <c r="ATY56"/>
      <c r="ATZ56"/>
      <c r="AUA56"/>
      <c r="AUB56"/>
      <c r="AUC56"/>
      <c r="AUD56"/>
      <c r="AUE56"/>
      <c r="AUF56"/>
      <c r="AUG56"/>
      <c r="AUH56"/>
      <c r="AUI56"/>
      <c r="AUJ56"/>
      <c r="AUK56"/>
      <c r="AUL56"/>
      <c r="AUM56"/>
      <c r="AUN56"/>
      <c r="AUO56"/>
      <c r="AUP56"/>
      <c r="AUQ56"/>
      <c r="AUR56"/>
      <c r="AUS56"/>
      <c r="AUT56"/>
      <c r="AUU56"/>
      <c r="AUV56"/>
      <c r="AUW56"/>
      <c r="AUX56"/>
      <c r="AUY56"/>
      <c r="AUZ56"/>
      <c r="AVA56"/>
      <c r="AVB56"/>
      <c r="AVC56"/>
      <c r="AVD56"/>
      <c r="AVE56"/>
      <c r="AVF56"/>
      <c r="AVG56"/>
      <c r="AVH56"/>
      <c r="AVI56"/>
      <c r="AVJ56"/>
      <c r="AVK56"/>
      <c r="AVL56"/>
      <c r="AVM56"/>
      <c r="AVN56"/>
      <c r="AVO56"/>
      <c r="AVP56"/>
      <c r="AVQ56"/>
      <c r="AVR56"/>
      <c r="AVS56"/>
      <c r="AVT56"/>
      <c r="AVU56"/>
      <c r="AVV56"/>
      <c r="AVW56"/>
      <c r="AVX56"/>
      <c r="AVY56"/>
      <c r="AVZ56"/>
      <c r="AWA56"/>
      <c r="AWB56"/>
      <c r="AWC56"/>
      <c r="AWD56"/>
      <c r="AWE56"/>
      <c r="AWF56"/>
      <c r="AWG56"/>
      <c r="AWH56"/>
      <c r="AWI56"/>
      <c r="AWJ56"/>
      <c r="AWK56"/>
      <c r="AWL56"/>
      <c r="AWM56"/>
      <c r="AWN56"/>
      <c r="AWO56"/>
      <c r="AWP56"/>
      <c r="AWQ56"/>
      <c r="AWR56"/>
      <c r="AWS56"/>
      <c r="AWT56"/>
      <c r="AWU56"/>
      <c r="AWV56"/>
      <c r="AWW56"/>
      <c r="AWX56"/>
      <c r="AWY56"/>
      <c r="AWZ56"/>
      <c r="AXA56"/>
      <c r="AXB56"/>
      <c r="AXC56"/>
      <c r="AXD56"/>
      <c r="AXE56"/>
      <c r="AXF56"/>
      <c r="AXG56"/>
      <c r="AXH56"/>
      <c r="AXI56"/>
      <c r="AXJ56"/>
      <c r="AXK56"/>
      <c r="AXL56"/>
      <c r="AXM56"/>
      <c r="AXN56"/>
      <c r="AXO56"/>
      <c r="AXP56"/>
      <c r="AXQ56"/>
      <c r="AXR56"/>
      <c r="AXS56"/>
      <c r="AXT56"/>
      <c r="AXU56"/>
      <c r="AXV56"/>
      <c r="AXW56"/>
      <c r="AXX56"/>
      <c r="AXY56"/>
      <c r="AXZ56"/>
      <c r="AYA56"/>
      <c r="AYB56"/>
      <c r="AYC56"/>
      <c r="AYD56"/>
      <c r="AYE56"/>
      <c r="AYF56"/>
      <c r="AYG56"/>
      <c r="AYH56"/>
      <c r="AYI56"/>
      <c r="AYJ56"/>
      <c r="AYK56"/>
      <c r="AYL56"/>
      <c r="AYM56"/>
      <c r="AYN56"/>
      <c r="AYO56"/>
      <c r="AYP56"/>
      <c r="AYQ56"/>
      <c r="AYR56"/>
      <c r="AYS56"/>
      <c r="AYT56"/>
      <c r="AYU56"/>
      <c r="AYV56"/>
      <c r="AYW56"/>
      <c r="AYX56"/>
      <c r="AYY56"/>
      <c r="AYZ56"/>
      <c r="AZA56"/>
      <c r="AZB56"/>
      <c r="AZC56"/>
      <c r="AZD56"/>
      <c r="AZE56"/>
      <c r="AZF56"/>
      <c r="AZG56"/>
      <c r="AZH56"/>
      <c r="AZI56"/>
      <c r="AZJ56"/>
      <c r="AZK56"/>
      <c r="AZL56"/>
      <c r="AZM56"/>
      <c r="AZN56"/>
      <c r="AZO56"/>
      <c r="AZP56"/>
      <c r="AZQ56"/>
      <c r="AZR56"/>
      <c r="AZS56"/>
      <c r="AZT56"/>
      <c r="AZU56"/>
      <c r="AZV56"/>
      <c r="AZW56"/>
      <c r="AZX56"/>
      <c r="AZY56"/>
      <c r="AZZ56"/>
      <c r="BAA56"/>
      <c r="BAB56"/>
      <c r="BAC56"/>
      <c r="BAD56"/>
      <c r="BAE56"/>
      <c r="BAF56"/>
      <c r="BAG56"/>
      <c r="BAH56"/>
      <c r="BAI56"/>
      <c r="BAJ56"/>
      <c r="BAK56"/>
      <c r="BAL56"/>
      <c r="BAM56"/>
      <c r="BAN56"/>
      <c r="BAO56"/>
      <c r="BAP56"/>
      <c r="BAQ56"/>
      <c r="BAR56"/>
      <c r="BAS56"/>
      <c r="BAT56"/>
      <c r="BAU56"/>
      <c r="BAV56"/>
      <c r="BAW56"/>
      <c r="BAX56"/>
      <c r="BAY56"/>
      <c r="BAZ56"/>
      <c r="BBA56"/>
      <c r="BBB56"/>
      <c r="BBC56"/>
      <c r="BBD56"/>
      <c r="BBE56"/>
      <c r="BBF56"/>
      <c r="BBG56"/>
      <c r="BBH56"/>
      <c r="BBI56"/>
      <c r="BBJ56"/>
      <c r="BBK56"/>
      <c r="BBL56"/>
      <c r="BBM56"/>
      <c r="BBN56"/>
      <c r="BBO56"/>
      <c r="BBP56"/>
      <c r="BBQ56"/>
      <c r="BBR56"/>
      <c r="BBS56"/>
      <c r="BBT56"/>
      <c r="BBU56"/>
      <c r="BBV56"/>
      <c r="BBW56"/>
      <c r="BBX56"/>
      <c r="BBY56"/>
      <c r="BBZ56"/>
      <c r="BCA56"/>
      <c r="BCB56"/>
      <c r="BCC56"/>
      <c r="BCD56"/>
      <c r="BCE56"/>
      <c r="BCF56"/>
      <c r="BCG56"/>
      <c r="BCH56"/>
      <c r="BCI56"/>
      <c r="BCJ56"/>
      <c r="BCK56"/>
      <c r="BCL56"/>
      <c r="BCM56"/>
      <c r="BCN56"/>
      <c r="BCO56"/>
      <c r="BCP56"/>
      <c r="BCQ56"/>
      <c r="BCR56"/>
      <c r="BCS56"/>
      <c r="BCT56"/>
      <c r="BCU56"/>
      <c r="BCV56"/>
      <c r="BCW56"/>
      <c r="BCX56"/>
      <c r="BCY56"/>
      <c r="BCZ56"/>
      <c r="BDA56"/>
      <c r="BDB56"/>
      <c r="BDC56"/>
      <c r="BDD56"/>
      <c r="BDE56"/>
      <c r="BDF56"/>
      <c r="BDG56"/>
      <c r="BDH56"/>
      <c r="BDI56"/>
      <c r="BDJ56"/>
      <c r="BDK56"/>
      <c r="BDL56"/>
      <c r="BDM56"/>
      <c r="BDN56"/>
      <c r="BDO56"/>
      <c r="BDP56"/>
      <c r="BDQ56"/>
      <c r="BDR56"/>
      <c r="BDS56"/>
      <c r="BDT56"/>
      <c r="BDU56"/>
      <c r="BDV56"/>
      <c r="BDW56"/>
      <c r="BDX56"/>
      <c r="BDY56"/>
      <c r="BDZ56"/>
      <c r="BEA56"/>
      <c r="BEB56"/>
      <c r="BEC56"/>
      <c r="BED56"/>
      <c r="BEE56"/>
      <c r="BEF56"/>
      <c r="BEG56"/>
      <c r="BEH56"/>
      <c r="BEI56"/>
      <c r="BEJ56"/>
      <c r="BEK56"/>
      <c r="BEL56"/>
      <c r="BEM56"/>
      <c r="BEN56"/>
      <c r="BEO56"/>
      <c r="BEP56"/>
      <c r="BEQ56"/>
      <c r="BER56"/>
      <c r="BES56"/>
      <c r="BET56"/>
      <c r="BEU56"/>
      <c r="BEV56"/>
      <c r="BEW56"/>
      <c r="BEX56"/>
      <c r="BEY56"/>
      <c r="BEZ56"/>
      <c r="BFA56"/>
      <c r="BFB56"/>
      <c r="BFC56"/>
      <c r="BFD56"/>
      <c r="BFE56"/>
      <c r="BFF56"/>
      <c r="BFG56"/>
      <c r="BFH56"/>
      <c r="BFI56"/>
      <c r="BFJ56"/>
      <c r="BFK56"/>
      <c r="BFL56"/>
      <c r="BFM56"/>
      <c r="BFN56"/>
      <c r="BFO56"/>
      <c r="BFP56"/>
      <c r="BFQ56"/>
      <c r="BFR56"/>
      <c r="BFS56"/>
      <c r="BFT56"/>
      <c r="BFU56"/>
      <c r="BFV56"/>
      <c r="BFW56"/>
      <c r="BFX56"/>
      <c r="BFY56"/>
      <c r="BFZ56"/>
      <c r="BGA56"/>
      <c r="BGB56"/>
      <c r="BGC56"/>
      <c r="BGD56"/>
      <c r="BGE56"/>
      <c r="BGF56"/>
    </row>
    <row r="57" spans="1:1540" s="13" customFormat="1" x14ac:dyDescent="0.3">
      <c r="A57" s="9" t="str">
        <f t="shared" si="0"/>
        <v>Sunday</v>
      </c>
      <c r="B57" s="9">
        <v>43520</v>
      </c>
      <c r="C57" s="10">
        <v>44440853</v>
      </c>
      <c r="D57" s="10">
        <v>8959276</v>
      </c>
      <c r="E57" s="10">
        <v>3168000</v>
      </c>
      <c r="F57" s="10">
        <v>2046528</v>
      </c>
      <c r="G57" s="10">
        <v>1644180</v>
      </c>
      <c r="H57" s="11">
        <f t="shared" si="1"/>
        <v>3.699703963828057E-2</v>
      </c>
      <c r="I57" s="12">
        <f t="shared" si="9"/>
        <v>4.0829077732684294E-2</v>
      </c>
      <c r="J57" s="11">
        <f>'Channel wise traffic'!G57/'Channel wise traffic'!G50-1</f>
        <v>-1.9802002472636637E-2</v>
      </c>
      <c r="K57" s="11">
        <f t="shared" si="10"/>
        <v>6.1855927551318857E-2</v>
      </c>
      <c r="L57" s="11">
        <f t="shared" si="2"/>
        <v>0.201600000792064</v>
      </c>
      <c r="M57" s="11">
        <f t="shared" si="3"/>
        <v>0.35360000071434344</v>
      </c>
      <c r="N57" s="11">
        <f t="shared" si="4"/>
        <v>0.64600000000000002</v>
      </c>
      <c r="O57" s="11">
        <f t="shared" si="5"/>
        <v>0.80339970916596304</v>
      </c>
      <c r="P57" s="17" t="str">
        <f t="shared" si="6"/>
        <v>Stable</v>
      </c>
      <c r="Q57" s="17" t="str">
        <f t="shared" si="7"/>
        <v>Stable</v>
      </c>
      <c r="R57" s="17" t="str">
        <f t="shared" si="8"/>
        <v>Stable</v>
      </c>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c r="AQF57"/>
      <c r="AQG57"/>
      <c r="AQH57"/>
      <c r="AQI57"/>
      <c r="AQJ57"/>
      <c r="AQK57"/>
      <c r="AQL57"/>
      <c r="AQM57"/>
      <c r="AQN57"/>
      <c r="AQO57"/>
      <c r="AQP57"/>
      <c r="AQQ57"/>
      <c r="AQR57"/>
      <c r="AQS57"/>
      <c r="AQT57"/>
      <c r="AQU57"/>
      <c r="AQV57"/>
      <c r="AQW57"/>
      <c r="AQX57"/>
      <c r="AQY57"/>
      <c r="AQZ57"/>
      <c r="ARA57"/>
      <c r="ARB57"/>
      <c r="ARC57"/>
      <c r="ARD57"/>
      <c r="ARE57"/>
      <c r="ARF57"/>
      <c r="ARG57"/>
      <c r="ARH57"/>
      <c r="ARI57"/>
      <c r="ARJ57"/>
      <c r="ARK57"/>
      <c r="ARL57"/>
      <c r="ARM57"/>
      <c r="ARN57"/>
      <c r="ARO57"/>
      <c r="ARP57"/>
      <c r="ARQ57"/>
      <c r="ARR57"/>
      <c r="ARS57"/>
      <c r="ART57"/>
      <c r="ARU57"/>
      <c r="ARV57"/>
      <c r="ARW57"/>
      <c r="ARX57"/>
      <c r="ARY57"/>
      <c r="ARZ57"/>
      <c r="ASA57"/>
      <c r="ASB57"/>
      <c r="ASC57"/>
      <c r="ASD57"/>
      <c r="ASE57"/>
      <c r="ASF57"/>
      <c r="ASG57"/>
      <c r="ASH57"/>
      <c r="ASI57"/>
      <c r="ASJ57"/>
      <c r="ASK57"/>
      <c r="ASL57"/>
      <c r="ASM57"/>
      <c r="ASN57"/>
      <c r="ASO57"/>
      <c r="ASP57"/>
      <c r="ASQ57"/>
      <c r="ASR57"/>
      <c r="ASS57"/>
      <c r="AST57"/>
      <c r="ASU57"/>
      <c r="ASV57"/>
      <c r="ASW57"/>
      <c r="ASX57"/>
      <c r="ASY57"/>
      <c r="ASZ57"/>
      <c r="ATA57"/>
      <c r="ATB57"/>
      <c r="ATC57"/>
      <c r="ATD57"/>
      <c r="ATE57"/>
      <c r="ATF57"/>
      <c r="ATG57"/>
      <c r="ATH57"/>
      <c r="ATI57"/>
      <c r="ATJ57"/>
      <c r="ATK57"/>
      <c r="ATL57"/>
      <c r="ATM57"/>
      <c r="ATN57"/>
      <c r="ATO57"/>
      <c r="ATP57"/>
      <c r="ATQ57"/>
      <c r="ATR57"/>
      <c r="ATS57"/>
      <c r="ATT57"/>
      <c r="ATU57"/>
      <c r="ATV57"/>
      <c r="ATW57"/>
      <c r="ATX57"/>
      <c r="ATY57"/>
      <c r="ATZ57"/>
      <c r="AUA57"/>
      <c r="AUB57"/>
      <c r="AUC57"/>
      <c r="AUD57"/>
      <c r="AUE57"/>
      <c r="AUF57"/>
      <c r="AUG57"/>
      <c r="AUH57"/>
      <c r="AUI57"/>
      <c r="AUJ57"/>
      <c r="AUK57"/>
      <c r="AUL57"/>
      <c r="AUM57"/>
      <c r="AUN57"/>
      <c r="AUO57"/>
      <c r="AUP57"/>
      <c r="AUQ57"/>
      <c r="AUR57"/>
      <c r="AUS57"/>
      <c r="AUT57"/>
      <c r="AUU57"/>
      <c r="AUV57"/>
      <c r="AUW57"/>
      <c r="AUX57"/>
      <c r="AUY57"/>
      <c r="AUZ57"/>
      <c r="AVA57"/>
      <c r="AVB57"/>
      <c r="AVC57"/>
      <c r="AVD57"/>
      <c r="AVE57"/>
      <c r="AVF57"/>
      <c r="AVG57"/>
      <c r="AVH57"/>
      <c r="AVI57"/>
      <c r="AVJ57"/>
      <c r="AVK57"/>
      <c r="AVL57"/>
      <c r="AVM57"/>
      <c r="AVN57"/>
      <c r="AVO57"/>
      <c r="AVP57"/>
      <c r="AVQ57"/>
      <c r="AVR57"/>
      <c r="AVS57"/>
      <c r="AVT57"/>
      <c r="AVU57"/>
      <c r="AVV57"/>
      <c r="AVW57"/>
      <c r="AVX57"/>
      <c r="AVY57"/>
      <c r="AVZ57"/>
      <c r="AWA57"/>
      <c r="AWB57"/>
      <c r="AWC57"/>
      <c r="AWD57"/>
      <c r="AWE57"/>
      <c r="AWF57"/>
      <c r="AWG57"/>
      <c r="AWH57"/>
      <c r="AWI57"/>
      <c r="AWJ57"/>
      <c r="AWK57"/>
      <c r="AWL57"/>
      <c r="AWM57"/>
      <c r="AWN57"/>
      <c r="AWO57"/>
      <c r="AWP57"/>
      <c r="AWQ57"/>
      <c r="AWR57"/>
      <c r="AWS57"/>
      <c r="AWT57"/>
      <c r="AWU57"/>
      <c r="AWV57"/>
      <c r="AWW57"/>
      <c r="AWX57"/>
      <c r="AWY57"/>
      <c r="AWZ57"/>
      <c r="AXA57"/>
      <c r="AXB57"/>
      <c r="AXC57"/>
      <c r="AXD57"/>
      <c r="AXE57"/>
      <c r="AXF57"/>
      <c r="AXG57"/>
      <c r="AXH57"/>
      <c r="AXI57"/>
      <c r="AXJ57"/>
      <c r="AXK57"/>
      <c r="AXL57"/>
      <c r="AXM57"/>
      <c r="AXN57"/>
      <c r="AXO57"/>
      <c r="AXP57"/>
      <c r="AXQ57"/>
      <c r="AXR57"/>
      <c r="AXS57"/>
      <c r="AXT57"/>
      <c r="AXU57"/>
      <c r="AXV57"/>
      <c r="AXW57"/>
      <c r="AXX57"/>
      <c r="AXY57"/>
      <c r="AXZ57"/>
      <c r="AYA57"/>
      <c r="AYB57"/>
      <c r="AYC57"/>
      <c r="AYD57"/>
      <c r="AYE57"/>
      <c r="AYF57"/>
      <c r="AYG57"/>
      <c r="AYH57"/>
      <c r="AYI57"/>
      <c r="AYJ57"/>
      <c r="AYK57"/>
      <c r="AYL57"/>
      <c r="AYM57"/>
      <c r="AYN57"/>
      <c r="AYO57"/>
      <c r="AYP57"/>
      <c r="AYQ57"/>
      <c r="AYR57"/>
      <c r="AYS57"/>
      <c r="AYT57"/>
      <c r="AYU57"/>
      <c r="AYV57"/>
      <c r="AYW57"/>
      <c r="AYX57"/>
      <c r="AYY57"/>
      <c r="AYZ57"/>
      <c r="AZA57"/>
      <c r="AZB57"/>
      <c r="AZC57"/>
      <c r="AZD57"/>
      <c r="AZE57"/>
      <c r="AZF57"/>
      <c r="AZG57"/>
      <c r="AZH57"/>
      <c r="AZI57"/>
      <c r="AZJ57"/>
      <c r="AZK57"/>
      <c r="AZL57"/>
      <c r="AZM57"/>
      <c r="AZN57"/>
      <c r="AZO57"/>
      <c r="AZP57"/>
      <c r="AZQ57"/>
      <c r="AZR57"/>
      <c r="AZS57"/>
      <c r="AZT57"/>
      <c r="AZU57"/>
      <c r="AZV57"/>
      <c r="AZW57"/>
      <c r="AZX57"/>
      <c r="AZY57"/>
      <c r="AZZ57"/>
      <c r="BAA57"/>
      <c r="BAB57"/>
      <c r="BAC57"/>
      <c r="BAD57"/>
      <c r="BAE57"/>
      <c r="BAF57"/>
      <c r="BAG57"/>
      <c r="BAH57"/>
      <c r="BAI57"/>
      <c r="BAJ57"/>
      <c r="BAK57"/>
      <c r="BAL57"/>
      <c r="BAM57"/>
      <c r="BAN57"/>
      <c r="BAO57"/>
      <c r="BAP57"/>
      <c r="BAQ57"/>
      <c r="BAR57"/>
      <c r="BAS57"/>
      <c r="BAT57"/>
      <c r="BAU57"/>
      <c r="BAV57"/>
      <c r="BAW57"/>
      <c r="BAX57"/>
      <c r="BAY57"/>
      <c r="BAZ57"/>
      <c r="BBA57"/>
      <c r="BBB57"/>
      <c r="BBC57"/>
      <c r="BBD57"/>
      <c r="BBE57"/>
      <c r="BBF57"/>
      <c r="BBG57"/>
      <c r="BBH57"/>
      <c r="BBI57"/>
      <c r="BBJ57"/>
      <c r="BBK57"/>
      <c r="BBL57"/>
      <c r="BBM57"/>
      <c r="BBN57"/>
      <c r="BBO57"/>
      <c r="BBP57"/>
      <c r="BBQ57"/>
      <c r="BBR57"/>
      <c r="BBS57"/>
      <c r="BBT57"/>
      <c r="BBU57"/>
      <c r="BBV57"/>
      <c r="BBW57"/>
      <c r="BBX57"/>
      <c r="BBY57"/>
      <c r="BBZ57"/>
      <c r="BCA57"/>
      <c r="BCB57"/>
      <c r="BCC57"/>
      <c r="BCD57"/>
      <c r="BCE57"/>
      <c r="BCF57"/>
      <c r="BCG57"/>
      <c r="BCH57"/>
      <c r="BCI57"/>
      <c r="BCJ57"/>
      <c r="BCK57"/>
      <c r="BCL57"/>
      <c r="BCM57"/>
      <c r="BCN57"/>
      <c r="BCO57"/>
      <c r="BCP57"/>
      <c r="BCQ57"/>
      <c r="BCR57"/>
      <c r="BCS57"/>
      <c r="BCT57"/>
      <c r="BCU57"/>
      <c r="BCV57"/>
      <c r="BCW57"/>
      <c r="BCX57"/>
      <c r="BCY57"/>
      <c r="BCZ57"/>
      <c r="BDA57"/>
      <c r="BDB57"/>
      <c r="BDC57"/>
      <c r="BDD57"/>
      <c r="BDE57"/>
      <c r="BDF57"/>
      <c r="BDG57"/>
      <c r="BDH57"/>
      <c r="BDI57"/>
      <c r="BDJ57"/>
      <c r="BDK57"/>
      <c r="BDL57"/>
      <c r="BDM57"/>
      <c r="BDN57"/>
      <c r="BDO57"/>
      <c r="BDP57"/>
      <c r="BDQ57"/>
      <c r="BDR57"/>
      <c r="BDS57"/>
      <c r="BDT57"/>
      <c r="BDU57"/>
      <c r="BDV57"/>
      <c r="BDW57"/>
      <c r="BDX57"/>
      <c r="BDY57"/>
      <c r="BDZ57"/>
      <c r="BEA57"/>
      <c r="BEB57"/>
      <c r="BEC57"/>
      <c r="BED57"/>
      <c r="BEE57"/>
      <c r="BEF57"/>
      <c r="BEG57"/>
      <c r="BEH57"/>
      <c r="BEI57"/>
      <c r="BEJ57"/>
      <c r="BEK57"/>
      <c r="BEL57"/>
      <c r="BEM57"/>
      <c r="BEN57"/>
      <c r="BEO57"/>
      <c r="BEP57"/>
      <c r="BEQ57"/>
      <c r="BER57"/>
      <c r="BES57"/>
      <c r="BET57"/>
      <c r="BEU57"/>
      <c r="BEV57"/>
      <c r="BEW57"/>
      <c r="BEX57"/>
      <c r="BEY57"/>
      <c r="BEZ57"/>
      <c r="BFA57"/>
      <c r="BFB57"/>
      <c r="BFC57"/>
      <c r="BFD57"/>
      <c r="BFE57"/>
      <c r="BFF57"/>
      <c r="BFG57"/>
      <c r="BFH57"/>
      <c r="BFI57"/>
      <c r="BFJ57"/>
      <c r="BFK57"/>
      <c r="BFL57"/>
      <c r="BFM57"/>
      <c r="BFN57"/>
      <c r="BFO57"/>
      <c r="BFP57"/>
      <c r="BFQ57"/>
      <c r="BFR57"/>
      <c r="BFS57"/>
      <c r="BFT57"/>
      <c r="BFU57"/>
      <c r="BFV57"/>
      <c r="BFW57"/>
      <c r="BFX57"/>
      <c r="BFY57"/>
      <c r="BFZ57"/>
      <c r="BGA57"/>
      <c r="BGB57"/>
      <c r="BGC57"/>
      <c r="BGD57"/>
      <c r="BGE57"/>
      <c r="BGF57"/>
    </row>
    <row r="58" spans="1:1540" x14ac:dyDescent="0.3">
      <c r="A58" s="3" t="str">
        <f t="shared" si="0"/>
        <v>Monday</v>
      </c>
      <c r="B58" s="3">
        <v>43521</v>
      </c>
      <c r="C58" s="4">
        <v>21065820</v>
      </c>
      <c r="D58" s="4">
        <v>5055796</v>
      </c>
      <c r="E58" s="4">
        <v>2042541</v>
      </c>
      <c r="F58" s="4">
        <v>1505966</v>
      </c>
      <c r="G58" s="4">
        <v>1271939</v>
      </c>
      <c r="H58" s="5">
        <f t="shared" si="1"/>
        <v>6.0379277901358691E-2</v>
      </c>
      <c r="I58" s="8">
        <f t="shared" si="9"/>
        <v>-0.11174962987792958</v>
      </c>
      <c r="J58" s="5">
        <f>'Channel wise traffic'!G58/'Channel wise traffic'!G51-1</f>
        <v>-2.9999947507378666E-2</v>
      </c>
      <c r="K58" s="5">
        <f t="shared" si="10"/>
        <v>-8.427797764023226E-2</v>
      </c>
      <c r="L58" s="5">
        <f t="shared" si="2"/>
        <v>0.2399999620237902</v>
      </c>
      <c r="M58" s="5">
        <f t="shared" si="3"/>
        <v>0.40399988448901025</v>
      </c>
      <c r="N58" s="5">
        <f t="shared" si="4"/>
        <v>0.73730025492756324</v>
      </c>
      <c r="O58" s="5">
        <f t="shared" si="5"/>
        <v>0.84460007729258169</v>
      </c>
      <c r="P58" s="17" t="str">
        <f t="shared" si="6"/>
        <v>Stable</v>
      </c>
      <c r="Q58" s="17" t="str">
        <f t="shared" si="7"/>
        <v>Stable</v>
      </c>
      <c r="R58" s="17" t="str">
        <f t="shared" si="8"/>
        <v>Stable</v>
      </c>
    </row>
    <row r="59" spans="1:1540" x14ac:dyDescent="0.3">
      <c r="A59" s="3" t="str">
        <f t="shared" si="0"/>
        <v>Tuesday</v>
      </c>
      <c r="B59" s="3">
        <v>43522</v>
      </c>
      <c r="C59" s="4">
        <v>22368860</v>
      </c>
      <c r="D59" s="4">
        <v>5480370</v>
      </c>
      <c r="E59" s="4">
        <v>2257912</v>
      </c>
      <c r="F59" s="4">
        <v>1681241</v>
      </c>
      <c r="G59" s="4">
        <v>1364832</v>
      </c>
      <c r="H59" s="5">
        <f t="shared" si="1"/>
        <v>6.1014821497385206E-2</v>
      </c>
      <c r="I59" s="8">
        <f t="shared" si="9"/>
        <v>1.2004191790539451</v>
      </c>
      <c r="J59" s="5">
        <f>'Channel wise traffic'!G59/'Channel wise traffic'!G52-1</f>
        <v>1.980199148273698E-2</v>
      </c>
      <c r="K59" s="5">
        <f t="shared" si="10"/>
        <v>1.157692572996929</v>
      </c>
      <c r="L59" s="5">
        <f t="shared" si="2"/>
        <v>0.24499996870649643</v>
      </c>
      <c r="M59" s="5">
        <f t="shared" si="3"/>
        <v>0.41199991971345001</v>
      </c>
      <c r="N59" s="5">
        <f t="shared" si="4"/>
        <v>0.74459987811748196</v>
      </c>
      <c r="O59" s="5">
        <f t="shared" si="5"/>
        <v>0.81180033082704983</v>
      </c>
      <c r="P59" s="17" t="str">
        <f t="shared" si="6"/>
        <v>High</v>
      </c>
      <c r="Q59" s="17" t="str">
        <f t="shared" si="7"/>
        <v>Stable</v>
      </c>
      <c r="R59" s="17" t="str">
        <f t="shared" si="8"/>
        <v>High</v>
      </c>
    </row>
    <row r="60" spans="1:1540" x14ac:dyDescent="0.3">
      <c r="A60" s="3" t="str">
        <f t="shared" si="0"/>
        <v>Wednesday</v>
      </c>
      <c r="B60" s="3">
        <v>43523</v>
      </c>
      <c r="C60" s="4">
        <v>21500167</v>
      </c>
      <c r="D60" s="4">
        <v>5482542</v>
      </c>
      <c r="E60" s="4">
        <v>2105296</v>
      </c>
      <c r="F60" s="4">
        <v>1613709</v>
      </c>
      <c r="G60" s="4">
        <v>1323241</v>
      </c>
      <c r="H60" s="5">
        <f t="shared" si="1"/>
        <v>6.1545614971269758E-2</v>
      </c>
      <c r="I60" s="8">
        <f t="shared" si="9"/>
        <v>8.2246376811594191E-2</v>
      </c>
      <c r="J60" s="5">
        <f>'Channel wise traffic'!G60/'Channel wise traffic'!G53-1</f>
        <v>-2.9411712923870126E-2</v>
      </c>
      <c r="K60" s="5">
        <f t="shared" si="10"/>
        <v>0.11504171088598958</v>
      </c>
      <c r="L60" s="5">
        <f t="shared" si="2"/>
        <v>0.25499997279090902</v>
      </c>
      <c r="M60" s="5">
        <f t="shared" si="3"/>
        <v>0.38399997665316565</v>
      </c>
      <c r="N60" s="5">
        <f t="shared" si="4"/>
        <v>0.76649981760284536</v>
      </c>
      <c r="O60" s="5">
        <f t="shared" si="5"/>
        <v>0.81999976451764223</v>
      </c>
      <c r="P60" s="17" t="str">
        <f t="shared" si="6"/>
        <v>Stable</v>
      </c>
      <c r="Q60" s="17" t="str">
        <f t="shared" si="7"/>
        <v>Stable</v>
      </c>
      <c r="R60" s="17" t="str">
        <f t="shared" si="8"/>
        <v>Stable</v>
      </c>
    </row>
    <row r="61" spans="1:1540" x14ac:dyDescent="0.3">
      <c r="A61" s="3" t="str">
        <f t="shared" si="0"/>
        <v>Thursday</v>
      </c>
      <c r="B61" s="3">
        <v>43524</v>
      </c>
      <c r="C61" s="4">
        <v>22586034</v>
      </c>
      <c r="D61" s="4">
        <v>5759438</v>
      </c>
      <c r="E61" s="4">
        <v>2280737</v>
      </c>
      <c r="F61" s="4">
        <v>1648289</v>
      </c>
      <c r="G61" s="4">
        <v>1405660</v>
      </c>
      <c r="H61" s="5">
        <f t="shared" si="1"/>
        <v>6.2235804656984049E-2</v>
      </c>
      <c r="I61" s="8">
        <f t="shared" si="9"/>
        <v>0.22324803045110131</v>
      </c>
      <c r="J61" s="5">
        <f>'Channel wise traffic'!G61/'Channel wise traffic'!G54-1</f>
        <v>8.3333329336271023E-2</v>
      </c>
      <c r="K61" s="5">
        <f t="shared" si="10"/>
        <v>0.12915198644756454</v>
      </c>
      <c r="L61" s="5">
        <f t="shared" si="2"/>
        <v>0.25499997033565081</v>
      </c>
      <c r="M61" s="5">
        <f t="shared" si="3"/>
        <v>0.39599992221463276</v>
      </c>
      <c r="N61" s="5">
        <f t="shared" si="4"/>
        <v>0.72270016227210765</v>
      </c>
      <c r="O61" s="5">
        <f t="shared" si="5"/>
        <v>0.85279947873218831</v>
      </c>
      <c r="P61" s="17" t="str">
        <f t="shared" si="6"/>
        <v>High</v>
      </c>
      <c r="Q61" s="17" t="str">
        <f t="shared" si="7"/>
        <v>Stable</v>
      </c>
      <c r="R61" s="17" t="str">
        <f t="shared" si="8"/>
        <v>Stable</v>
      </c>
    </row>
    <row r="62" spans="1:1540" x14ac:dyDescent="0.3">
      <c r="A62" s="3" t="str">
        <f t="shared" si="0"/>
        <v>Friday</v>
      </c>
      <c r="B62" s="3">
        <v>43525</v>
      </c>
      <c r="C62" s="4">
        <v>22368860</v>
      </c>
      <c r="D62" s="4">
        <v>5815903</v>
      </c>
      <c r="E62" s="4">
        <v>2442679</v>
      </c>
      <c r="F62" s="4">
        <v>1872313</v>
      </c>
      <c r="G62" s="4">
        <v>1458532</v>
      </c>
      <c r="H62" s="5">
        <f t="shared" si="1"/>
        <v>6.5203680473658474E-2</v>
      </c>
      <c r="I62" s="8">
        <f t="shared" si="9"/>
        <v>5.9032986501891482E-2</v>
      </c>
      <c r="J62" s="5">
        <f>'Channel wise traffic'!G62/'Channel wise traffic'!G55-1</f>
        <v>9.8039043079567456E-3</v>
      </c>
      <c r="K62" s="5">
        <f t="shared" si="10"/>
        <v>4.8751131692233107E-2</v>
      </c>
      <c r="L62" s="5">
        <f t="shared" si="2"/>
        <v>0.25999997317699697</v>
      </c>
      <c r="M62" s="5">
        <f t="shared" si="3"/>
        <v>0.41999995529499029</v>
      </c>
      <c r="N62" s="5">
        <f t="shared" si="4"/>
        <v>0.76649981434318626</v>
      </c>
      <c r="O62" s="5">
        <f t="shared" si="5"/>
        <v>0.77900009239908075</v>
      </c>
      <c r="P62" s="17" t="str">
        <f t="shared" si="6"/>
        <v>Stable</v>
      </c>
      <c r="Q62" s="17" t="str">
        <f t="shared" si="7"/>
        <v>Stable</v>
      </c>
      <c r="R62" s="17" t="str">
        <f t="shared" si="8"/>
        <v>Stable</v>
      </c>
    </row>
    <row r="63" spans="1:1540" s="13" customFormat="1" x14ac:dyDescent="0.3">
      <c r="A63" s="9" t="str">
        <f t="shared" si="0"/>
        <v>Saturday</v>
      </c>
      <c r="B63" s="9">
        <v>43526</v>
      </c>
      <c r="C63" s="10">
        <v>46685340</v>
      </c>
      <c r="D63" s="10">
        <v>9803921</v>
      </c>
      <c r="E63" s="10">
        <v>3333333</v>
      </c>
      <c r="F63" s="10">
        <v>1110666</v>
      </c>
      <c r="G63" s="10">
        <v>900972</v>
      </c>
      <c r="H63" s="11">
        <f t="shared" si="1"/>
        <v>1.9298820571939712E-2</v>
      </c>
      <c r="I63" s="12">
        <f t="shared" si="9"/>
        <v>-0.37594234941110949</v>
      </c>
      <c r="J63" s="11">
        <f>'Channel wise traffic'!G63/'Channel wise traffic'!G56-1</f>
        <v>8.3333360405835055E-2</v>
      </c>
      <c r="K63" s="11">
        <f t="shared" si="10"/>
        <v>-0.42394678407179354</v>
      </c>
      <c r="L63" s="11">
        <f t="shared" si="2"/>
        <v>0.20999999143199985</v>
      </c>
      <c r="M63" s="11">
        <f t="shared" si="3"/>
        <v>0.33999998571999918</v>
      </c>
      <c r="N63" s="11">
        <f t="shared" si="4"/>
        <v>0.33319983331998332</v>
      </c>
      <c r="O63" s="11">
        <f t="shared" si="5"/>
        <v>0.81119976662651061</v>
      </c>
      <c r="P63" s="17" t="str">
        <f t="shared" si="6"/>
        <v>Low</v>
      </c>
      <c r="Q63" s="17" t="str">
        <f t="shared" si="7"/>
        <v>Stable</v>
      </c>
      <c r="R63" s="17" t="str">
        <f t="shared" si="8"/>
        <v>Low</v>
      </c>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c r="AQF63"/>
      <c r="AQG63"/>
      <c r="AQH63"/>
      <c r="AQI63"/>
      <c r="AQJ63"/>
      <c r="AQK63"/>
      <c r="AQL63"/>
      <c r="AQM63"/>
      <c r="AQN63"/>
      <c r="AQO63"/>
      <c r="AQP63"/>
      <c r="AQQ63"/>
      <c r="AQR63"/>
      <c r="AQS63"/>
      <c r="AQT63"/>
      <c r="AQU63"/>
      <c r="AQV63"/>
      <c r="AQW63"/>
      <c r="AQX63"/>
      <c r="AQY63"/>
      <c r="AQZ63"/>
      <c r="ARA63"/>
      <c r="ARB63"/>
      <c r="ARC63"/>
      <c r="ARD63"/>
      <c r="ARE63"/>
      <c r="ARF63"/>
      <c r="ARG63"/>
      <c r="ARH63"/>
      <c r="ARI63"/>
      <c r="ARJ63"/>
      <c r="ARK63"/>
      <c r="ARL63"/>
      <c r="ARM63"/>
      <c r="ARN63"/>
      <c r="ARO63"/>
      <c r="ARP63"/>
      <c r="ARQ63"/>
      <c r="ARR63"/>
      <c r="ARS63"/>
      <c r="ART63"/>
      <c r="ARU63"/>
      <c r="ARV63"/>
      <c r="ARW63"/>
      <c r="ARX63"/>
      <c r="ARY63"/>
      <c r="ARZ63"/>
      <c r="ASA63"/>
      <c r="ASB63"/>
      <c r="ASC63"/>
      <c r="ASD63"/>
      <c r="ASE63"/>
      <c r="ASF63"/>
      <c r="ASG63"/>
      <c r="ASH63"/>
      <c r="ASI63"/>
      <c r="ASJ63"/>
      <c r="ASK63"/>
      <c r="ASL63"/>
      <c r="ASM63"/>
      <c r="ASN63"/>
      <c r="ASO63"/>
      <c r="ASP63"/>
      <c r="ASQ63"/>
      <c r="ASR63"/>
      <c r="ASS63"/>
      <c r="AST63"/>
      <c r="ASU63"/>
      <c r="ASV63"/>
      <c r="ASW63"/>
      <c r="ASX63"/>
      <c r="ASY63"/>
      <c r="ASZ63"/>
      <c r="ATA63"/>
      <c r="ATB63"/>
      <c r="ATC63"/>
      <c r="ATD63"/>
      <c r="ATE63"/>
      <c r="ATF63"/>
      <c r="ATG63"/>
      <c r="ATH63"/>
      <c r="ATI63"/>
      <c r="ATJ63"/>
      <c r="ATK63"/>
      <c r="ATL63"/>
      <c r="ATM63"/>
      <c r="ATN63"/>
      <c r="ATO63"/>
      <c r="ATP63"/>
      <c r="ATQ63"/>
      <c r="ATR63"/>
      <c r="ATS63"/>
      <c r="ATT63"/>
      <c r="ATU63"/>
      <c r="ATV63"/>
      <c r="ATW63"/>
      <c r="ATX63"/>
      <c r="ATY63"/>
      <c r="ATZ63"/>
      <c r="AUA63"/>
      <c r="AUB63"/>
      <c r="AUC63"/>
      <c r="AUD63"/>
      <c r="AUE63"/>
      <c r="AUF63"/>
      <c r="AUG63"/>
      <c r="AUH63"/>
      <c r="AUI63"/>
      <c r="AUJ63"/>
      <c r="AUK63"/>
      <c r="AUL63"/>
      <c r="AUM63"/>
      <c r="AUN63"/>
      <c r="AUO63"/>
      <c r="AUP63"/>
      <c r="AUQ63"/>
      <c r="AUR63"/>
      <c r="AUS63"/>
      <c r="AUT63"/>
      <c r="AUU63"/>
      <c r="AUV63"/>
      <c r="AUW63"/>
      <c r="AUX63"/>
      <c r="AUY63"/>
      <c r="AUZ63"/>
      <c r="AVA63"/>
      <c r="AVB63"/>
      <c r="AVC63"/>
      <c r="AVD63"/>
      <c r="AVE63"/>
      <c r="AVF63"/>
      <c r="AVG63"/>
      <c r="AVH63"/>
      <c r="AVI63"/>
      <c r="AVJ63"/>
      <c r="AVK63"/>
      <c r="AVL63"/>
      <c r="AVM63"/>
      <c r="AVN63"/>
      <c r="AVO63"/>
      <c r="AVP63"/>
      <c r="AVQ63"/>
      <c r="AVR63"/>
      <c r="AVS63"/>
      <c r="AVT63"/>
      <c r="AVU63"/>
      <c r="AVV63"/>
      <c r="AVW63"/>
      <c r="AVX63"/>
      <c r="AVY63"/>
      <c r="AVZ63"/>
      <c r="AWA63"/>
      <c r="AWB63"/>
      <c r="AWC63"/>
      <c r="AWD63"/>
      <c r="AWE63"/>
      <c r="AWF63"/>
      <c r="AWG63"/>
      <c r="AWH63"/>
      <c r="AWI63"/>
      <c r="AWJ63"/>
      <c r="AWK63"/>
      <c r="AWL63"/>
      <c r="AWM63"/>
      <c r="AWN63"/>
      <c r="AWO63"/>
      <c r="AWP63"/>
      <c r="AWQ63"/>
      <c r="AWR63"/>
      <c r="AWS63"/>
      <c r="AWT63"/>
      <c r="AWU63"/>
      <c r="AWV63"/>
      <c r="AWW63"/>
      <c r="AWX63"/>
      <c r="AWY63"/>
      <c r="AWZ63"/>
      <c r="AXA63"/>
      <c r="AXB63"/>
      <c r="AXC63"/>
      <c r="AXD63"/>
      <c r="AXE63"/>
      <c r="AXF63"/>
      <c r="AXG63"/>
      <c r="AXH63"/>
      <c r="AXI63"/>
      <c r="AXJ63"/>
      <c r="AXK63"/>
      <c r="AXL63"/>
      <c r="AXM63"/>
      <c r="AXN63"/>
      <c r="AXO63"/>
      <c r="AXP63"/>
      <c r="AXQ63"/>
      <c r="AXR63"/>
      <c r="AXS63"/>
      <c r="AXT63"/>
      <c r="AXU63"/>
      <c r="AXV63"/>
      <c r="AXW63"/>
      <c r="AXX63"/>
      <c r="AXY63"/>
      <c r="AXZ63"/>
      <c r="AYA63"/>
      <c r="AYB63"/>
      <c r="AYC63"/>
      <c r="AYD63"/>
      <c r="AYE63"/>
      <c r="AYF63"/>
      <c r="AYG63"/>
      <c r="AYH63"/>
      <c r="AYI63"/>
      <c r="AYJ63"/>
      <c r="AYK63"/>
      <c r="AYL63"/>
      <c r="AYM63"/>
      <c r="AYN63"/>
      <c r="AYO63"/>
      <c r="AYP63"/>
      <c r="AYQ63"/>
      <c r="AYR63"/>
      <c r="AYS63"/>
      <c r="AYT63"/>
      <c r="AYU63"/>
      <c r="AYV63"/>
      <c r="AYW63"/>
      <c r="AYX63"/>
      <c r="AYY63"/>
      <c r="AYZ63"/>
      <c r="AZA63"/>
      <c r="AZB63"/>
      <c r="AZC63"/>
      <c r="AZD63"/>
      <c r="AZE63"/>
      <c r="AZF63"/>
      <c r="AZG63"/>
      <c r="AZH63"/>
      <c r="AZI63"/>
      <c r="AZJ63"/>
      <c r="AZK63"/>
      <c r="AZL63"/>
      <c r="AZM63"/>
      <c r="AZN63"/>
      <c r="AZO63"/>
      <c r="AZP63"/>
      <c r="AZQ63"/>
      <c r="AZR63"/>
      <c r="AZS63"/>
      <c r="AZT63"/>
      <c r="AZU63"/>
      <c r="AZV63"/>
      <c r="AZW63"/>
      <c r="AZX63"/>
      <c r="AZY63"/>
      <c r="AZZ63"/>
      <c r="BAA63"/>
      <c r="BAB63"/>
      <c r="BAC63"/>
      <c r="BAD63"/>
      <c r="BAE63"/>
      <c r="BAF63"/>
      <c r="BAG63"/>
      <c r="BAH63"/>
      <c r="BAI63"/>
      <c r="BAJ63"/>
      <c r="BAK63"/>
      <c r="BAL63"/>
      <c r="BAM63"/>
      <c r="BAN63"/>
      <c r="BAO63"/>
      <c r="BAP63"/>
      <c r="BAQ63"/>
      <c r="BAR63"/>
      <c r="BAS63"/>
      <c r="BAT63"/>
      <c r="BAU63"/>
      <c r="BAV63"/>
      <c r="BAW63"/>
      <c r="BAX63"/>
      <c r="BAY63"/>
      <c r="BAZ63"/>
      <c r="BBA63"/>
      <c r="BBB63"/>
      <c r="BBC63"/>
      <c r="BBD63"/>
      <c r="BBE63"/>
      <c r="BBF63"/>
      <c r="BBG63"/>
      <c r="BBH63"/>
      <c r="BBI63"/>
      <c r="BBJ63"/>
      <c r="BBK63"/>
      <c r="BBL63"/>
      <c r="BBM63"/>
      <c r="BBN63"/>
      <c r="BBO63"/>
      <c r="BBP63"/>
      <c r="BBQ63"/>
      <c r="BBR63"/>
      <c r="BBS63"/>
      <c r="BBT63"/>
      <c r="BBU63"/>
      <c r="BBV63"/>
      <c r="BBW63"/>
      <c r="BBX63"/>
      <c r="BBY63"/>
      <c r="BBZ63"/>
      <c r="BCA63"/>
      <c r="BCB63"/>
      <c r="BCC63"/>
      <c r="BCD63"/>
      <c r="BCE63"/>
      <c r="BCF63"/>
      <c r="BCG63"/>
      <c r="BCH63"/>
      <c r="BCI63"/>
      <c r="BCJ63"/>
      <c r="BCK63"/>
      <c r="BCL63"/>
      <c r="BCM63"/>
      <c r="BCN63"/>
      <c r="BCO63"/>
      <c r="BCP63"/>
      <c r="BCQ63"/>
      <c r="BCR63"/>
      <c r="BCS63"/>
      <c r="BCT63"/>
      <c r="BCU63"/>
      <c r="BCV63"/>
      <c r="BCW63"/>
      <c r="BCX63"/>
      <c r="BCY63"/>
      <c r="BCZ63"/>
      <c r="BDA63"/>
      <c r="BDB63"/>
      <c r="BDC63"/>
      <c r="BDD63"/>
      <c r="BDE63"/>
      <c r="BDF63"/>
      <c r="BDG63"/>
      <c r="BDH63"/>
      <c r="BDI63"/>
      <c r="BDJ63"/>
      <c r="BDK63"/>
      <c r="BDL63"/>
      <c r="BDM63"/>
      <c r="BDN63"/>
      <c r="BDO63"/>
      <c r="BDP63"/>
      <c r="BDQ63"/>
      <c r="BDR63"/>
      <c r="BDS63"/>
      <c r="BDT63"/>
      <c r="BDU63"/>
      <c r="BDV63"/>
      <c r="BDW63"/>
      <c r="BDX63"/>
      <c r="BDY63"/>
      <c r="BDZ63"/>
      <c r="BEA63"/>
      <c r="BEB63"/>
      <c r="BEC63"/>
      <c r="BED63"/>
      <c r="BEE63"/>
      <c r="BEF63"/>
      <c r="BEG63"/>
      <c r="BEH63"/>
      <c r="BEI63"/>
      <c r="BEJ63"/>
      <c r="BEK63"/>
      <c r="BEL63"/>
      <c r="BEM63"/>
      <c r="BEN63"/>
      <c r="BEO63"/>
      <c r="BEP63"/>
      <c r="BEQ63"/>
      <c r="BER63"/>
      <c r="BES63"/>
      <c r="BET63"/>
      <c r="BEU63"/>
      <c r="BEV63"/>
      <c r="BEW63"/>
      <c r="BEX63"/>
      <c r="BEY63"/>
      <c r="BEZ63"/>
      <c r="BFA63"/>
      <c r="BFB63"/>
      <c r="BFC63"/>
      <c r="BFD63"/>
      <c r="BFE63"/>
      <c r="BFF63"/>
      <c r="BFG63"/>
      <c r="BFH63"/>
      <c r="BFI63"/>
      <c r="BFJ63"/>
      <c r="BFK63"/>
      <c r="BFL63"/>
      <c r="BFM63"/>
      <c r="BFN63"/>
      <c r="BFO63"/>
      <c r="BFP63"/>
      <c r="BFQ63"/>
      <c r="BFR63"/>
      <c r="BFS63"/>
      <c r="BFT63"/>
      <c r="BFU63"/>
      <c r="BFV63"/>
      <c r="BFW63"/>
      <c r="BFX63"/>
      <c r="BFY63"/>
      <c r="BFZ63"/>
      <c r="BGA63"/>
      <c r="BGB63"/>
      <c r="BGC63"/>
      <c r="BGD63"/>
      <c r="BGE63"/>
      <c r="BGF63"/>
    </row>
    <row r="64" spans="1:1540" s="13" customFormat="1" x14ac:dyDescent="0.3">
      <c r="A64" s="9" t="str">
        <f t="shared" si="0"/>
        <v>Sunday</v>
      </c>
      <c r="B64" s="9">
        <v>43527</v>
      </c>
      <c r="C64" s="10">
        <v>43991955</v>
      </c>
      <c r="D64" s="10">
        <v>8961161</v>
      </c>
      <c r="E64" s="10">
        <v>2924923</v>
      </c>
      <c r="F64" s="10">
        <v>2088395</v>
      </c>
      <c r="G64" s="10">
        <v>1694106</v>
      </c>
      <c r="H64" s="11">
        <f t="shared" si="1"/>
        <v>3.8509450193791116E-2</v>
      </c>
      <c r="I64" s="12">
        <f t="shared" si="9"/>
        <v>3.03652884720651E-2</v>
      </c>
      <c r="J64" s="11">
        <f>'Channel wise traffic'!G64/'Channel wise traffic'!G57-1</f>
        <v>-1.0100976689217722E-2</v>
      </c>
      <c r="K64" s="11">
        <f t="shared" si="10"/>
        <v>4.0879231697923846E-2</v>
      </c>
      <c r="L64" s="11">
        <f t="shared" si="2"/>
        <v>0.20369999469221134</v>
      </c>
      <c r="M64" s="11">
        <f t="shared" si="3"/>
        <v>0.3264000055349971</v>
      </c>
      <c r="N64" s="11">
        <f t="shared" si="4"/>
        <v>0.71399999247843449</v>
      </c>
      <c r="O64" s="11">
        <f t="shared" si="5"/>
        <v>0.81119998850792119</v>
      </c>
      <c r="P64" s="17" t="str">
        <f t="shared" si="6"/>
        <v>Stable</v>
      </c>
      <c r="Q64" s="17" t="str">
        <f t="shared" si="7"/>
        <v>Stable</v>
      </c>
      <c r="R64" s="17" t="str">
        <f t="shared" si="8"/>
        <v>Stable</v>
      </c>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c r="AQF64"/>
      <c r="AQG64"/>
      <c r="AQH64"/>
      <c r="AQI64"/>
      <c r="AQJ64"/>
      <c r="AQK64"/>
      <c r="AQL64"/>
      <c r="AQM64"/>
      <c r="AQN64"/>
      <c r="AQO64"/>
      <c r="AQP64"/>
      <c r="AQQ64"/>
      <c r="AQR64"/>
      <c r="AQS64"/>
      <c r="AQT64"/>
      <c r="AQU64"/>
      <c r="AQV64"/>
      <c r="AQW64"/>
      <c r="AQX64"/>
      <c r="AQY64"/>
      <c r="AQZ64"/>
      <c r="ARA64"/>
      <c r="ARB64"/>
      <c r="ARC64"/>
      <c r="ARD64"/>
      <c r="ARE64"/>
      <c r="ARF64"/>
      <c r="ARG64"/>
      <c r="ARH64"/>
      <c r="ARI64"/>
      <c r="ARJ64"/>
      <c r="ARK64"/>
      <c r="ARL64"/>
      <c r="ARM64"/>
      <c r="ARN64"/>
      <c r="ARO64"/>
      <c r="ARP64"/>
      <c r="ARQ64"/>
      <c r="ARR64"/>
      <c r="ARS64"/>
      <c r="ART64"/>
      <c r="ARU64"/>
      <c r="ARV64"/>
      <c r="ARW64"/>
      <c r="ARX64"/>
      <c r="ARY64"/>
      <c r="ARZ64"/>
      <c r="ASA64"/>
      <c r="ASB64"/>
      <c r="ASC64"/>
      <c r="ASD64"/>
      <c r="ASE64"/>
      <c r="ASF64"/>
      <c r="ASG64"/>
      <c r="ASH64"/>
      <c r="ASI64"/>
      <c r="ASJ64"/>
      <c r="ASK64"/>
      <c r="ASL64"/>
      <c r="ASM64"/>
      <c r="ASN64"/>
      <c r="ASO64"/>
      <c r="ASP64"/>
      <c r="ASQ64"/>
      <c r="ASR64"/>
      <c r="ASS64"/>
      <c r="AST64"/>
      <c r="ASU64"/>
      <c r="ASV64"/>
      <c r="ASW64"/>
      <c r="ASX64"/>
      <c r="ASY64"/>
      <c r="ASZ64"/>
      <c r="ATA64"/>
      <c r="ATB64"/>
      <c r="ATC64"/>
      <c r="ATD64"/>
      <c r="ATE64"/>
      <c r="ATF64"/>
      <c r="ATG64"/>
      <c r="ATH64"/>
      <c r="ATI64"/>
      <c r="ATJ64"/>
      <c r="ATK64"/>
      <c r="ATL64"/>
      <c r="ATM64"/>
      <c r="ATN64"/>
      <c r="ATO64"/>
      <c r="ATP64"/>
      <c r="ATQ64"/>
      <c r="ATR64"/>
      <c r="ATS64"/>
      <c r="ATT64"/>
      <c r="ATU64"/>
      <c r="ATV64"/>
      <c r="ATW64"/>
      <c r="ATX64"/>
      <c r="ATY64"/>
      <c r="ATZ64"/>
      <c r="AUA64"/>
      <c r="AUB64"/>
      <c r="AUC64"/>
      <c r="AUD64"/>
      <c r="AUE64"/>
      <c r="AUF64"/>
      <c r="AUG64"/>
      <c r="AUH64"/>
      <c r="AUI64"/>
      <c r="AUJ64"/>
      <c r="AUK64"/>
      <c r="AUL64"/>
      <c r="AUM64"/>
      <c r="AUN64"/>
      <c r="AUO64"/>
      <c r="AUP64"/>
      <c r="AUQ64"/>
      <c r="AUR64"/>
      <c r="AUS64"/>
      <c r="AUT64"/>
      <c r="AUU64"/>
      <c r="AUV64"/>
      <c r="AUW64"/>
      <c r="AUX64"/>
      <c r="AUY64"/>
      <c r="AUZ64"/>
      <c r="AVA64"/>
      <c r="AVB64"/>
      <c r="AVC64"/>
      <c r="AVD64"/>
      <c r="AVE64"/>
      <c r="AVF64"/>
      <c r="AVG64"/>
      <c r="AVH64"/>
      <c r="AVI64"/>
      <c r="AVJ64"/>
      <c r="AVK64"/>
      <c r="AVL64"/>
      <c r="AVM64"/>
      <c r="AVN64"/>
      <c r="AVO64"/>
      <c r="AVP64"/>
      <c r="AVQ64"/>
      <c r="AVR64"/>
      <c r="AVS64"/>
      <c r="AVT64"/>
      <c r="AVU64"/>
      <c r="AVV64"/>
      <c r="AVW64"/>
      <c r="AVX64"/>
      <c r="AVY64"/>
      <c r="AVZ64"/>
      <c r="AWA64"/>
      <c r="AWB64"/>
      <c r="AWC64"/>
      <c r="AWD64"/>
      <c r="AWE64"/>
      <c r="AWF64"/>
      <c r="AWG64"/>
      <c r="AWH64"/>
      <c r="AWI64"/>
      <c r="AWJ64"/>
      <c r="AWK64"/>
      <c r="AWL64"/>
      <c r="AWM64"/>
      <c r="AWN64"/>
      <c r="AWO64"/>
      <c r="AWP64"/>
      <c r="AWQ64"/>
      <c r="AWR64"/>
      <c r="AWS64"/>
      <c r="AWT64"/>
      <c r="AWU64"/>
      <c r="AWV64"/>
      <c r="AWW64"/>
      <c r="AWX64"/>
      <c r="AWY64"/>
      <c r="AWZ64"/>
      <c r="AXA64"/>
      <c r="AXB64"/>
      <c r="AXC64"/>
      <c r="AXD64"/>
      <c r="AXE64"/>
      <c r="AXF64"/>
      <c r="AXG64"/>
      <c r="AXH64"/>
      <c r="AXI64"/>
      <c r="AXJ64"/>
      <c r="AXK64"/>
      <c r="AXL64"/>
      <c r="AXM64"/>
      <c r="AXN64"/>
      <c r="AXO64"/>
      <c r="AXP64"/>
      <c r="AXQ64"/>
      <c r="AXR64"/>
      <c r="AXS64"/>
      <c r="AXT64"/>
      <c r="AXU64"/>
      <c r="AXV64"/>
      <c r="AXW64"/>
      <c r="AXX64"/>
      <c r="AXY64"/>
      <c r="AXZ64"/>
      <c r="AYA64"/>
      <c r="AYB64"/>
      <c r="AYC64"/>
      <c r="AYD64"/>
      <c r="AYE64"/>
      <c r="AYF64"/>
      <c r="AYG64"/>
      <c r="AYH64"/>
      <c r="AYI64"/>
      <c r="AYJ64"/>
      <c r="AYK64"/>
      <c r="AYL64"/>
      <c r="AYM64"/>
      <c r="AYN64"/>
      <c r="AYO64"/>
      <c r="AYP64"/>
      <c r="AYQ64"/>
      <c r="AYR64"/>
      <c r="AYS64"/>
      <c r="AYT64"/>
      <c r="AYU64"/>
      <c r="AYV64"/>
      <c r="AYW64"/>
      <c r="AYX64"/>
      <c r="AYY64"/>
      <c r="AYZ64"/>
      <c r="AZA64"/>
      <c r="AZB64"/>
      <c r="AZC64"/>
      <c r="AZD64"/>
      <c r="AZE64"/>
      <c r="AZF64"/>
      <c r="AZG64"/>
      <c r="AZH64"/>
      <c r="AZI64"/>
      <c r="AZJ64"/>
      <c r="AZK64"/>
      <c r="AZL64"/>
      <c r="AZM64"/>
      <c r="AZN64"/>
      <c r="AZO64"/>
      <c r="AZP64"/>
      <c r="AZQ64"/>
      <c r="AZR64"/>
      <c r="AZS64"/>
      <c r="AZT64"/>
      <c r="AZU64"/>
      <c r="AZV64"/>
      <c r="AZW64"/>
      <c r="AZX64"/>
      <c r="AZY64"/>
      <c r="AZZ64"/>
      <c r="BAA64"/>
      <c r="BAB64"/>
      <c r="BAC64"/>
      <c r="BAD64"/>
      <c r="BAE64"/>
      <c r="BAF64"/>
      <c r="BAG64"/>
      <c r="BAH64"/>
      <c r="BAI64"/>
      <c r="BAJ64"/>
      <c r="BAK64"/>
      <c r="BAL64"/>
      <c r="BAM64"/>
      <c r="BAN64"/>
      <c r="BAO64"/>
      <c r="BAP64"/>
      <c r="BAQ64"/>
      <c r="BAR64"/>
      <c r="BAS64"/>
      <c r="BAT64"/>
      <c r="BAU64"/>
      <c r="BAV64"/>
      <c r="BAW64"/>
      <c r="BAX64"/>
      <c r="BAY64"/>
      <c r="BAZ64"/>
      <c r="BBA64"/>
      <c r="BBB64"/>
      <c r="BBC64"/>
      <c r="BBD64"/>
      <c r="BBE64"/>
      <c r="BBF64"/>
      <c r="BBG64"/>
      <c r="BBH64"/>
      <c r="BBI64"/>
      <c r="BBJ64"/>
      <c r="BBK64"/>
      <c r="BBL64"/>
      <c r="BBM64"/>
      <c r="BBN64"/>
      <c r="BBO64"/>
      <c r="BBP64"/>
      <c r="BBQ64"/>
      <c r="BBR64"/>
      <c r="BBS64"/>
      <c r="BBT64"/>
      <c r="BBU64"/>
      <c r="BBV64"/>
      <c r="BBW64"/>
      <c r="BBX64"/>
      <c r="BBY64"/>
      <c r="BBZ64"/>
      <c r="BCA64"/>
      <c r="BCB64"/>
      <c r="BCC64"/>
      <c r="BCD64"/>
      <c r="BCE64"/>
      <c r="BCF64"/>
      <c r="BCG64"/>
      <c r="BCH64"/>
      <c r="BCI64"/>
      <c r="BCJ64"/>
      <c r="BCK64"/>
      <c r="BCL64"/>
      <c r="BCM64"/>
      <c r="BCN64"/>
      <c r="BCO64"/>
      <c r="BCP64"/>
      <c r="BCQ64"/>
      <c r="BCR64"/>
      <c r="BCS64"/>
      <c r="BCT64"/>
      <c r="BCU64"/>
      <c r="BCV64"/>
      <c r="BCW64"/>
      <c r="BCX64"/>
      <c r="BCY64"/>
      <c r="BCZ64"/>
      <c r="BDA64"/>
      <c r="BDB64"/>
      <c r="BDC64"/>
      <c r="BDD64"/>
      <c r="BDE64"/>
      <c r="BDF64"/>
      <c r="BDG64"/>
      <c r="BDH64"/>
      <c r="BDI64"/>
      <c r="BDJ64"/>
      <c r="BDK64"/>
      <c r="BDL64"/>
      <c r="BDM64"/>
      <c r="BDN64"/>
      <c r="BDO64"/>
      <c r="BDP64"/>
      <c r="BDQ64"/>
      <c r="BDR64"/>
      <c r="BDS64"/>
      <c r="BDT64"/>
      <c r="BDU64"/>
      <c r="BDV64"/>
      <c r="BDW64"/>
      <c r="BDX64"/>
      <c r="BDY64"/>
      <c r="BDZ64"/>
      <c r="BEA64"/>
      <c r="BEB64"/>
      <c r="BEC64"/>
      <c r="BED64"/>
      <c r="BEE64"/>
      <c r="BEF64"/>
      <c r="BEG64"/>
      <c r="BEH64"/>
      <c r="BEI64"/>
      <c r="BEJ64"/>
      <c r="BEK64"/>
      <c r="BEL64"/>
      <c r="BEM64"/>
      <c r="BEN64"/>
      <c r="BEO64"/>
      <c r="BEP64"/>
      <c r="BEQ64"/>
      <c r="BER64"/>
      <c r="BES64"/>
      <c r="BET64"/>
      <c r="BEU64"/>
      <c r="BEV64"/>
      <c r="BEW64"/>
      <c r="BEX64"/>
      <c r="BEY64"/>
      <c r="BEZ64"/>
      <c r="BFA64"/>
      <c r="BFB64"/>
      <c r="BFC64"/>
      <c r="BFD64"/>
      <c r="BFE64"/>
      <c r="BFF64"/>
      <c r="BFG64"/>
      <c r="BFH64"/>
      <c r="BFI64"/>
      <c r="BFJ64"/>
      <c r="BFK64"/>
      <c r="BFL64"/>
      <c r="BFM64"/>
      <c r="BFN64"/>
      <c r="BFO64"/>
      <c r="BFP64"/>
      <c r="BFQ64"/>
      <c r="BFR64"/>
      <c r="BFS64"/>
      <c r="BFT64"/>
      <c r="BFU64"/>
      <c r="BFV64"/>
      <c r="BFW64"/>
      <c r="BFX64"/>
      <c r="BFY64"/>
      <c r="BFZ64"/>
      <c r="BGA64"/>
      <c r="BGB64"/>
      <c r="BGC64"/>
      <c r="BGD64"/>
      <c r="BGE64"/>
      <c r="BGF64"/>
    </row>
    <row r="65" spans="1:1540" x14ac:dyDescent="0.3">
      <c r="A65" s="3" t="str">
        <f t="shared" si="0"/>
        <v>Monday</v>
      </c>
      <c r="B65" s="3">
        <v>43528</v>
      </c>
      <c r="C65" s="4">
        <v>21717340</v>
      </c>
      <c r="D65" s="4">
        <v>5700801</v>
      </c>
      <c r="E65" s="4">
        <v>2371533</v>
      </c>
      <c r="F65" s="4">
        <v>1765843</v>
      </c>
      <c r="G65" s="4">
        <v>1375592</v>
      </c>
      <c r="H65" s="5">
        <f t="shared" si="1"/>
        <v>6.3340722206310721E-2</v>
      </c>
      <c r="I65" s="8">
        <f t="shared" si="9"/>
        <v>8.1492115581014435E-2</v>
      </c>
      <c r="J65" s="5">
        <f>'Channel wise traffic'!G65/'Channel wise traffic'!G58-1</f>
        <v>3.0927779261751054E-2</v>
      </c>
      <c r="K65" s="5">
        <f t="shared" si="10"/>
        <v>4.9047362073294742E-2</v>
      </c>
      <c r="L65" s="5">
        <f t="shared" si="2"/>
        <v>0.2624999654653839</v>
      </c>
      <c r="M65" s="5">
        <f t="shared" si="3"/>
        <v>0.4159999621105876</v>
      </c>
      <c r="N65" s="5">
        <f t="shared" si="4"/>
        <v>0.74459980105695345</v>
      </c>
      <c r="O65" s="5">
        <f t="shared" si="5"/>
        <v>0.77900017158943347</v>
      </c>
      <c r="P65" s="17" t="str">
        <f t="shared" si="6"/>
        <v>Stable</v>
      </c>
      <c r="Q65" s="17" t="str">
        <f t="shared" si="7"/>
        <v>Stable</v>
      </c>
      <c r="R65" s="17" t="str">
        <f t="shared" si="8"/>
        <v>Stable</v>
      </c>
    </row>
    <row r="66" spans="1:1540" x14ac:dyDescent="0.3">
      <c r="A66" s="3" t="str">
        <f t="shared" si="0"/>
        <v>Tuesday</v>
      </c>
      <c r="B66" s="3">
        <v>43529</v>
      </c>
      <c r="C66" s="4">
        <v>21717340</v>
      </c>
      <c r="D66" s="4">
        <v>5266455</v>
      </c>
      <c r="E66" s="4">
        <v>2001252</v>
      </c>
      <c r="F66" s="4">
        <v>1490132</v>
      </c>
      <c r="G66" s="4">
        <v>1258566</v>
      </c>
      <c r="H66" s="5">
        <f t="shared" si="1"/>
        <v>5.7952124891906653E-2</v>
      </c>
      <c r="I66" s="8">
        <f t="shared" si="9"/>
        <v>-7.7860132236055479E-2</v>
      </c>
      <c r="J66" s="5">
        <f>'Channel wise traffic'!G66/'Channel wise traffic'!G59-1</f>
        <v>-2.9126207515823954E-2</v>
      </c>
      <c r="K66" s="5">
        <f t="shared" si="10"/>
        <v>-5.019594469533617E-2</v>
      </c>
      <c r="L66" s="5">
        <f t="shared" si="2"/>
        <v>0.24250000230230775</v>
      </c>
      <c r="M66" s="5">
        <f t="shared" si="3"/>
        <v>0.37999982910705588</v>
      </c>
      <c r="N66" s="5">
        <f t="shared" si="4"/>
        <v>0.74459988047482273</v>
      </c>
      <c r="O66" s="5">
        <f t="shared" si="5"/>
        <v>0.84460034413058704</v>
      </c>
      <c r="P66" s="17" t="str">
        <f t="shared" si="6"/>
        <v>Stable</v>
      </c>
      <c r="Q66" s="17" t="str">
        <f t="shared" si="7"/>
        <v>Stable</v>
      </c>
      <c r="R66" s="17" t="str">
        <f t="shared" si="8"/>
        <v>Stable</v>
      </c>
    </row>
    <row r="67" spans="1:1540" x14ac:dyDescent="0.3">
      <c r="A67" s="3" t="str">
        <f t="shared" si="0"/>
        <v>Wednesday</v>
      </c>
      <c r="B67" s="3">
        <v>43530</v>
      </c>
      <c r="C67" s="4">
        <v>21065820</v>
      </c>
      <c r="D67" s="4">
        <v>5161125</v>
      </c>
      <c r="E67" s="4">
        <v>2002516</v>
      </c>
      <c r="F67" s="4">
        <v>1417982</v>
      </c>
      <c r="G67" s="4">
        <v>1104608</v>
      </c>
      <c r="H67" s="5">
        <f t="shared" si="1"/>
        <v>5.2436031448099336E-2</v>
      </c>
      <c r="I67" s="8">
        <f t="shared" si="9"/>
        <v>-0.16522538222440208</v>
      </c>
      <c r="J67" s="5">
        <f>'Channel wise traffic'!G67/'Channel wise traffic'!G60-1</f>
        <v>-2.0202030068046883E-2</v>
      </c>
      <c r="K67" s="5">
        <f t="shared" si="10"/>
        <v>-0.14801352667323064</v>
      </c>
      <c r="L67" s="5">
        <f t="shared" si="2"/>
        <v>0.24499995727676396</v>
      </c>
      <c r="M67" s="5">
        <f t="shared" si="3"/>
        <v>0.38799990312189686</v>
      </c>
      <c r="N67" s="5">
        <f t="shared" si="4"/>
        <v>0.70810020993590062</v>
      </c>
      <c r="O67" s="5">
        <f t="shared" si="5"/>
        <v>0.77900001551500653</v>
      </c>
      <c r="P67" s="17" t="str">
        <f t="shared" si="6"/>
        <v>Stable</v>
      </c>
      <c r="Q67" s="17" t="str">
        <f t="shared" si="7"/>
        <v>Stable</v>
      </c>
      <c r="R67" s="17" t="str">
        <f t="shared" si="8"/>
        <v>Stable</v>
      </c>
    </row>
    <row r="68" spans="1:1540" x14ac:dyDescent="0.3">
      <c r="A68" s="3" t="str">
        <f t="shared" ref="A68:A131" si="11">TEXT(B68,"dddd")</f>
        <v>Thursday</v>
      </c>
      <c r="B68" s="3">
        <v>43531</v>
      </c>
      <c r="C68" s="4">
        <v>21717340</v>
      </c>
      <c r="D68" s="4">
        <v>5157868</v>
      </c>
      <c r="E68" s="4">
        <v>2042515</v>
      </c>
      <c r="F68" s="4">
        <v>1446305</v>
      </c>
      <c r="G68" s="4">
        <v>1221549</v>
      </c>
      <c r="H68" s="5">
        <f t="shared" ref="H68:H131" si="12">G68/C68</f>
        <v>5.624763437879593E-2</v>
      </c>
      <c r="I68" s="8">
        <f t="shared" si="9"/>
        <v>-0.13097833046398133</v>
      </c>
      <c r="J68" s="5">
        <f>'Channel wise traffic'!G68/'Channel wise traffic'!G61-1</f>
        <v>-3.8461558896224046E-2</v>
      </c>
      <c r="K68" s="5">
        <f t="shared" si="10"/>
        <v>-9.6217447676498091E-2</v>
      </c>
      <c r="L68" s="5">
        <f t="shared" ref="L68:L131" si="13">D68/C68</f>
        <v>0.23749998848846129</v>
      </c>
      <c r="M68" s="5">
        <f t="shared" ref="M68:M131" si="14">E68/D68</f>
        <v>0.3959998588564112</v>
      </c>
      <c r="N68" s="5">
        <f t="shared" ref="N68:N131" si="15">F68/E68</f>
        <v>0.70810006291263472</v>
      </c>
      <c r="O68" s="5">
        <f t="shared" ref="O68:O131" si="16">G68/F68</f>
        <v>0.84459985964232998</v>
      </c>
      <c r="P68" s="17" t="str">
        <f t="shared" ref="P68:P131" si="17">IF(I68&gt;20%,"High",IF(I68&lt;-20%,"Low","Stable"))</f>
        <v>Stable</v>
      </c>
      <c r="Q68" s="17" t="str">
        <f t="shared" ref="Q68:Q131" si="18">IF(J68&gt;20%,"High",IF(J68&lt;-20%,"Low","Stable"))</f>
        <v>Stable</v>
      </c>
      <c r="R68" s="17" t="str">
        <f t="shared" ref="R68:R131" si="19">IF(K68&gt;20%,"High",IF(K68&lt;-20%,"Low","Stable"))</f>
        <v>Stable</v>
      </c>
    </row>
    <row r="69" spans="1:1540" x14ac:dyDescent="0.3">
      <c r="A69" s="3" t="str">
        <f t="shared" si="11"/>
        <v>Friday</v>
      </c>
      <c r="B69" s="3">
        <v>43532</v>
      </c>
      <c r="C69" s="4">
        <v>21717340</v>
      </c>
      <c r="D69" s="4">
        <v>5700801</v>
      </c>
      <c r="E69" s="4">
        <v>2394336</v>
      </c>
      <c r="F69" s="4">
        <v>1730387</v>
      </c>
      <c r="G69" s="4">
        <v>1390539</v>
      </c>
      <c r="H69" s="5">
        <f t="shared" si="12"/>
        <v>6.402897408246129E-2</v>
      </c>
      <c r="I69" s="8">
        <f t="shared" si="9"/>
        <v>-4.6617420803931608E-2</v>
      </c>
      <c r="J69" s="5">
        <f>'Channel wise traffic'!G69/'Channel wise traffic'!G62-1</f>
        <v>-2.9126207515823954E-2</v>
      </c>
      <c r="K69" s="5">
        <f t="shared" si="10"/>
        <v>-1.8015952207970032E-2</v>
      </c>
      <c r="L69" s="5">
        <f t="shared" si="13"/>
        <v>0.2624999654653839</v>
      </c>
      <c r="M69" s="5">
        <f t="shared" si="14"/>
        <v>0.41999992632614258</v>
      </c>
      <c r="N69" s="5">
        <f t="shared" si="15"/>
        <v>0.72270015570078716</v>
      </c>
      <c r="O69" s="5">
        <f t="shared" si="16"/>
        <v>0.80360000392975672</v>
      </c>
      <c r="P69" s="17" t="str">
        <f t="shared" si="17"/>
        <v>Stable</v>
      </c>
      <c r="Q69" s="17" t="str">
        <f t="shared" si="18"/>
        <v>Stable</v>
      </c>
      <c r="R69" s="17" t="str">
        <f t="shared" si="19"/>
        <v>Stable</v>
      </c>
    </row>
    <row r="70" spans="1:1540" s="13" customFormat="1" x14ac:dyDescent="0.3">
      <c r="A70" s="9" t="str">
        <f t="shared" si="11"/>
        <v>Saturday</v>
      </c>
      <c r="B70" s="9">
        <v>43533</v>
      </c>
      <c r="C70" s="10">
        <v>46685340</v>
      </c>
      <c r="D70" s="10">
        <v>9705882</v>
      </c>
      <c r="E70" s="10">
        <v>3267000</v>
      </c>
      <c r="F70" s="10">
        <v>2310422</v>
      </c>
      <c r="G70" s="10">
        <v>1820150</v>
      </c>
      <c r="H70" s="11">
        <f t="shared" si="12"/>
        <v>3.8987613670586958E-2</v>
      </c>
      <c r="I70" s="12">
        <f t="shared" si="9"/>
        <v>1.0202070652584099</v>
      </c>
      <c r="J70" s="11">
        <f>'Channel wise traffic'!G70/'Channel wise traffic'!G63-1</f>
        <v>0</v>
      </c>
      <c r="K70" s="11">
        <f t="shared" si="10"/>
        <v>1.0202070652584103</v>
      </c>
      <c r="L70" s="11">
        <f t="shared" si="13"/>
        <v>0.20789999601587994</v>
      </c>
      <c r="M70" s="11">
        <f t="shared" si="14"/>
        <v>0.33660001224000047</v>
      </c>
      <c r="N70" s="11">
        <f t="shared" si="15"/>
        <v>0.70719987756351388</v>
      </c>
      <c r="O70" s="11">
        <f t="shared" si="16"/>
        <v>0.78779980453787235</v>
      </c>
      <c r="P70" s="17" t="str">
        <f t="shared" si="17"/>
        <v>High</v>
      </c>
      <c r="Q70" s="17" t="str">
        <f t="shared" si="18"/>
        <v>Stable</v>
      </c>
      <c r="R70" s="17" t="str">
        <f t="shared" si="19"/>
        <v>High</v>
      </c>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c r="ANL70"/>
      <c r="ANM70"/>
      <c r="ANN70"/>
      <c r="ANO70"/>
      <c r="ANP70"/>
      <c r="ANQ70"/>
      <c r="ANR70"/>
      <c r="ANS70"/>
      <c r="ANT70"/>
      <c r="ANU70"/>
      <c r="ANV70"/>
      <c r="ANW70"/>
      <c r="ANX70"/>
      <c r="ANY70"/>
      <c r="ANZ70"/>
      <c r="AOA70"/>
      <c r="AOB70"/>
      <c r="AOC70"/>
      <c r="AOD70"/>
      <c r="AOE70"/>
      <c r="AOF70"/>
      <c r="AOG70"/>
      <c r="AOH70"/>
      <c r="AOI70"/>
      <c r="AOJ70"/>
      <c r="AOK70"/>
      <c r="AOL70"/>
      <c r="AOM70"/>
      <c r="AON70"/>
      <c r="AOO70"/>
      <c r="AOP70"/>
      <c r="AOQ70"/>
      <c r="AOR70"/>
      <c r="AOS70"/>
      <c r="AOT70"/>
      <c r="AOU70"/>
      <c r="AOV70"/>
      <c r="AOW70"/>
      <c r="AOX70"/>
      <c r="AOY70"/>
      <c r="AOZ70"/>
      <c r="APA70"/>
      <c r="APB70"/>
      <c r="APC70"/>
      <c r="APD70"/>
      <c r="APE70"/>
      <c r="APF70"/>
      <c r="APG70"/>
      <c r="APH70"/>
      <c r="API70"/>
      <c r="APJ70"/>
      <c r="APK70"/>
      <c r="APL70"/>
      <c r="APM70"/>
      <c r="APN70"/>
      <c r="APO70"/>
      <c r="APP70"/>
      <c r="APQ70"/>
      <c r="APR70"/>
      <c r="APS70"/>
      <c r="APT70"/>
      <c r="APU70"/>
      <c r="APV70"/>
      <c r="APW70"/>
      <c r="APX70"/>
      <c r="APY70"/>
      <c r="APZ70"/>
      <c r="AQA70"/>
      <c r="AQB70"/>
      <c r="AQC70"/>
      <c r="AQD70"/>
      <c r="AQE70"/>
      <c r="AQF70"/>
      <c r="AQG70"/>
      <c r="AQH70"/>
      <c r="AQI70"/>
      <c r="AQJ70"/>
      <c r="AQK70"/>
      <c r="AQL70"/>
      <c r="AQM70"/>
      <c r="AQN70"/>
      <c r="AQO70"/>
      <c r="AQP70"/>
      <c r="AQQ70"/>
      <c r="AQR70"/>
      <c r="AQS70"/>
      <c r="AQT70"/>
      <c r="AQU70"/>
      <c r="AQV70"/>
      <c r="AQW70"/>
      <c r="AQX70"/>
      <c r="AQY70"/>
      <c r="AQZ70"/>
      <c r="ARA70"/>
      <c r="ARB70"/>
      <c r="ARC70"/>
      <c r="ARD70"/>
      <c r="ARE70"/>
      <c r="ARF70"/>
      <c r="ARG70"/>
      <c r="ARH70"/>
      <c r="ARI70"/>
      <c r="ARJ70"/>
      <c r="ARK70"/>
      <c r="ARL70"/>
      <c r="ARM70"/>
      <c r="ARN70"/>
      <c r="ARO70"/>
      <c r="ARP70"/>
      <c r="ARQ70"/>
      <c r="ARR70"/>
      <c r="ARS70"/>
      <c r="ART70"/>
      <c r="ARU70"/>
      <c r="ARV70"/>
      <c r="ARW70"/>
      <c r="ARX70"/>
      <c r="ARY70"/>
      <c r="ARZ70"/>
      <c r="ASA70"/>
      <c r="ASB70"/>
      <c r="ASC70"/>
      <c r="ASD70"/>
      <c r="ASE70"/>
      <c r="ASF70"/>
      <c r="ASG70"/>
      <c r="ASH70"/>
      <c r="ASI70"/>
      <c r="ASJ70"/>
      <c r="ASK70"/>
      <c r="ASL70"/>
      <c r="ASM70"/>
      <c r="ASN70"/>
      <c r="ASO70"/>
      <c r="ASP70"/>
      <c r="ASQ70"/>
      <c r="ASR70"/>
      <c r="ASS70"/>
      <c r="AST70"/>
      <c r="ASU70"/>
      <c r="ASV70"/>
      <c r="ASW70"/>
      <c r="ASX70"/>
      <c r="ASY70"/>
      <c r="ASZ70"/>
      <c r="ATA70"/>
      <c r="ATB70"/>
      <c r="ATC70"/>
      <c r="ATD70"/>
      <c r="ATE70"/>
      <c r="ATF70"/>
      <c r="ATG70"/>
      <c r="ATH70"/>
      <c r="ATI70"/>
      <c r="ATJ70"/>
      <c r="ATK70"/>
      <c r="ATL70"/>
      <c r="ATM70"/>
      <c r="ATN70"/>
      <c r="ATO70"/>
      <c r="ATP70"/>
      <c r="ATQ70"/>
      <c r="ATR70"/>
      <c r="ATS70"/>
      <c r="ATT70"/>
      <c r="ATU70"/>
      <c r="ATV70"/>
      <c r="ATW70"/>
      <c r="ATX70"/>
      <c r="ATY70"/>
      <c r="ATZ70"/>
      <c r="AUA70"/>
      <c r="AUB70"/>
      <c r="AUC70"/>
      <c r="AUD70"/>
      <c r="AUE70"/>
      <c r="AUF70"/>
      <c r="AUG70"/>
      <c r="AUH70"/>
      <c r="AUI70"/>
      <c r="AUJ70"/>
      <c r="AUK70"/>
      <c r="AUL70"/>
      <c r="AUM70"/>
      <c r="AUN70"/>
      <c r="AUO70"/>
      <c r="AUP70"/>
      <c r="AUQ70"/>
      <c r="AUR70"/>
      <c r="AUS70"/>
      <c r="AUT70"/>
      <c r="AUU70"/>
      <c r="AUV70"/>
      <c r="AUW70"/>
      <c r="AUX70"/>
      <c r="AUY70"/>
      <c r="AUZ70"/>
      <c r="AVA70"/>
      <c r="AVB70"/>
      <c r="AVC70"/>
      <c r="AVD70"/>
      <c r="AVE70"/>
      <c r="AVF70"/>
      <c r="AVG70"/>
      <c r="AVH70"/>
      <c r="AVI70"/>
      <c r="AVJ70"/>
      <c r="AVK70"/>
      <c r="AVL70"/>
      <c r="AVM70"/>
      <c r="AVN70"/>
      <c r="AVO70"/>
      <c r="AVP70"/>
      <c r="AVQ70"/>
      <c r="AVR70"/>
      <c r="AVS70"/>
      <c r="AVT70"/>
      <c r="AVU70"/>
      <c r="AVV70"/>
      <c r="AVW70"/>
      <c r="AVX70"/>
      <c r="AVY70"/>
      <c r="AVZ70"/>
      <c r="AWA70"/>
      <c r="AWB70"/>
      <c r="AWC70"/>
      <c r="AWD70"/>
      <c r="AWE70"/>
      <c r="AWF70"/>
      <c r="AWG70"/>
      <c r="AWH70"/>
      <c r="AWI70"/>
      <c r="AWJ70"/>
      <c r="AWK70"/>
      <c r="AWL70"/>
      <c r="AWM70"/>
      <c r="AWN70"/>
      <c r="AWO70"/>
      <c r="AWP70"/>
      <c r="AWQ70"/>
      <c r="AWR70"/>
      <c r="AWS70"/>
      <c r="AWT70"/>
      <c r="AWU70"/>
      <c r="AWV70"/>
      <c r="AWW70"/>
      <c r="AWX70"/>
      <c r="AWY70"/>
      <c r="AWZ70"/>
      <c r="AXA70"/>
      <c r="AXB70"/>
      <c r="AXC70"/>
      <c r="AXD70"/>
      <c r="AXE70"/>
      <c r="AXF70"/>
      <c r="AXG70"/>
      <c r="AXH70"/>
      <c r="AXI70"/>
      <c r="AXJ70"/>
      <c r="AXK70"/>
      <c r="AXL70"/>
      <c r="AXM70"/>
      <c r="AXN70"/>
      <c r="AXO70"/>
      <c r="AXP70"/>
      <c r="AXQ70"/>
      <c r="AXR70"/>
      <c r="AXS70"/>
      <c r="AXT70"/>
      <c r="AXU70"/>
      <c r="AXV70"/>
      <c r="AXW70"/>
      <c r="AXX70"/>
      <c r="AXY70"/>
      <c r="AXZ70"/>
      <c r="AYA70"/>
      <c r="AYB70"/>
      <c r="AYC70"/>
      <c r="AYD70"/>
      <c r="AYE70"/>
      <c r="AYF70"/>
      <c r="AYG70"/>
      <c r="AYH70"/>
      <c r="AYI70"/>
      <c r="AYJ70"/>
      <c r="AYK70"/>
      <c r="AYL70"/>
      <c r="AYM70"/>
      <c r="AYN70"/>
      <c r="AYO70"/>
      <c r="AYP70"/>
      <c r="AYQ70"/>
      <c r="AYR70"/>
      <c r="AYS70"/>
      <c r="AYT70"/>
      <c r="AYU70"/>
      <c r="AYV70"/>
      <c r="AYW70"/>
      <c r="AYX70"/>
      <c r="AYY70"/>
      <c r="AYZ70"/>
      <c r="AZA70"/>
      <c r="AZB70"/>
      <c r="AZC70"/>
      <c r="AZD70"/>
      <c r="AZE70"/>
      <c r="AZF70"/>
      <c r="AZG70"/>
      <c r="AZH70"/>
      <c r="AZI70"/>
      <c r="AZJ70"/>
      <c r="AZK70"/>
      <c r="AZL70"/>
      <c r="AZM70"/>
      <c r="AZN70"/>
      <c r="AZO70"/>
      <c r="AZP70"/>
      <c r="AZQ70"/>
      <c r="AZR70"/>
      <c r="AZS70"/>
      <c r="AZT70"/>
      <c r="AZU70"/>
      <c r="AZV70"/>
      <c r="AZW70"/>
      <c r="AZX70"/>
      <c r="AZY70"/>
      <c r="AZZ70"/>
      <c r="BAA70"/>
      <c r="BAB70"/>
      <c r="BAC70"/>
      <c r="BAD70"/>
      <c r="BAE70"/>
      <c r="BAF70"/>
      <c r="BAG70"/>
      <c r="BAH70"/>
      <c r="BAI70"/>
      <c r="BAJ70"/>
      <c r="BAK70"/>
      <c r="BAL70"/>
      <c r="BAM70"/>
      <c r="BAN70"/>
      <c r="BAO70"/>
      <c r="BAP70"/>
      <c r="BAQ70"/>
      <c r="BAR70"/>
      <c r="BAS70"/>
      <c r="BAT70"/>
      <c r="BAU70"/>
      <c r="BAV70"/>
      <c r="BAW70"/>
      <c r="BAX70"/>
      <c r="BAY70"/>
      <c r="BAZ70"/>
      <c r="BBA70"/>
      <c r="BBB70"/>
      <c r="BBC70"/>
      <c r="BBD70"/>
      <c r="BBE70"/>
      <c r="BBF70"/>
      <c r="BBG70"/>
      <c r="BBH70"/>
      <c r="BBI70"/>
      <c r="BBJ70"/>
      <c r="BBK70"/>
      <c r="BBL70"/>
      <c r="BBM70"/>
      <c r="BBN70"/>
      <c r="BBO70"/>
      <c r="BBP70"/>
      <c r="BBQ70"/>
      <c r="BBR70"/>
      <c r="BBS70"/>
      <c r="BBT70"/>
      <c r="BBU70"/>
      <c r="BBV70"/>
      <c r="BBW70"/>
      <c r="BBX70"/>
      <c r="BBY70"/>
      <c r="BBZ70"/>
      <c r="BCA70"/>
      <c r="BCB70"/>
      <c r="BCC70"/>
      <c r="BCD70"/>
      <c r="BCE70"/>
      <c r="BCF70"/>
      <c r="BCG70"/>
      <c r="BCH70"/>
      <c r="BCI70"/>
      <c r="BCJ70"/>
      <c r="BCK70"/>
      <c r="BCL70"/>
      <c r="BCM70"/>
      <c r="BCN70"/>
      <c r="BCO70"/>
      <c r="BCP70"/>
      <c r="BCQ70"/>
      <c r="BCR70"/>
      <c r="BCS70"/>
      <c r="BCT70"/>
      <c r="BCU70"/>
      <c r="BCV70"/>
      <c r="BCW70"/>
      <c r="BCX70"/>
      <c r="BCY70"/>
      <c r="BCZ70"/>
      <c r="BDA70"/>
      <c r="BDB70"/>
      <c r="BDC70"/>
      <c r="BDD70"/>
      <c r="BDE70"/>
      <c r="BDF70"/>
      <c r="BDG70"/>
      <c r="BDH70"/>
      <c r="BDI70"/>
      <c r="BDJ70"/>
      <c r="BDK70"/>
      <c r="BDL70"/>
      <c r="BDM70"/>
      <c r="BDN70"/>
      <c r="BDO70"/>
      <c r="BDP70"/>
      <c r="BDQ70"/>
      <c r="BDR70"/>
      <c r="BDS70"/>
      <c r="BDT70"/>
      <c r="BDU70"/>
      <c r="BDV70"/>
      <c r="BDW70"/>
      <c r="BDX70"/>
      <c r="BDY70"/>
      <c r="BDZ70"/>
      <c r="BEA70"/>
      <c r="BEB70"/>
      <c r="BEC70"/>
      <c r="BED70"/>
      <c r="BEE70"/>
      <c r="BEF70"/>
      <c r="BEG70"/>
      <c r="BEH70"/>
      <c r="BEI70"/>
      <c r="BEJ70"/>
      <c r="BEK70"/>
      <c r="BEL70"/>
      <c r="BEM70"/>
      <c r="BEN70"/>
      <c r="BEO70"/>
      <c r="BEP70"/>
      <c r="BEQ70"/>
      <c r="BER70"/>
      <c r="BES70"/>
      <c r="BET70"/>
      <c r="BEU70"/>
      <c r="BEV70"/>
      <c r="BEW70"/>
      <c r="BEX70"/>
      <c r="BEY70"/>
      <c r="BEZ70"/>
      <c r="BFA70"/>
      <c r="BFB70"/>
      <c r="BFC70"/>
      <c r="BFD70"/>
      <c r="BFE70"/>
      <c r="BFF70"/>
      <c r="BFG70"/>
      <c r="BFH70"/>
      <c r="BFI70"/>
      <c r="BFJ70"/>
      <c r="BFK70"/>
      <c r="BFL70"/>
      <c r="BFM70"/>
      <c r="BFN70"/>
      <c r="BFO70"/>
      <c r="BFP70"/>
      <c r="BFQ70"/>
      <c r="BFR70"/>
      <c r="BFS70"/>
      <c r="BFT70"/>
      <c r="BFU70"/>
      <c r="BFV70"/>
      <c r="BFW70"/>
      <c r="BFX70"/>
      <c r="BFY70"/>
      <c r="BFZ70"/>
      <c r="BGA70"/>
      <c r="BGB70"/>
      <c r="BGC70"/>
      <c r="BGD70"/>
      <c r="BGE70"/>
      <c r="BGF70"/>
    </row>
    <row r="71" spans="1:1540" s="13" customFormat="1" x14ac:dyDescent="0.3">
      <c r="A71" s="9" t="str">
        <f t="shared" si="11"/>
        <v>Sunday</v>
      </c>
      <c r="B71" s="9">
        <v>43534</v>
      </c>
      <c r="C71" s="10">
        <v>46236443</v>
      </c>
      <c r="D71" s="10">
        <v>10098039</v>
      </c>
      <c r="E71" s="10">
        <v>3502000</v>
      </c>
      <c r="F71" s="10">
        <v>2262292</v>
      </c>
      <c r="G71" s="10">
        <v>1711650</v>
      </c>
      <c r="H71" s="11">
        <f t="shared" si="12"/>
        <v>3.7019499964562587E-2</v>
      </c>
      <c r="I71" s="12">
        <f t="shared" si="9"/>
        <v>1.0355904530176874E-2</v>
      </c>
      <c r="J71" s="11">
        <f>'Channel wise traffic'!G71/'Channel wise traffic'!G64-1</f>
        <v>5.1020374066121921E-2</v>
      </c>
      <c r="K71" s="11">
        <f t="shared" si="10"/>
        <v>-3.8690508997938244E-2</v>
      </c>
      <c r="L71" s="11">
        <f t="shared" si="13"/>
        <v>0.21839999672985225</v>
      </c>
      <c r="M71" s="11">
        <f t="shared" si="14"/>
        <v>0.34680000740737882</v>
      </c>
      <c r="N71" s="11">
        <f t="shared" si="15"/>
        <v>0.64600000000000002</v>
      </c>
      <c r="O71" s="11">
        <f t="shared" si="16"/>
        <v>0.75659994377383644</v>
      </c>
      <c r="P71" s="17" t="str">
        <f t="shared" si="17"/>
        <v>Stable</v>
      </c>
      <c r="Q71" s="17" t="str">
        <f t="shared" si="18"/>
        <v>Stable</v>
      </c>
      <c r="R71" s="17" t="str">
        <f t="shared" si="19"/>
        <v>Stable</v>
      </c>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c r="ANM71"/>
      <c r="ANN71"/>
      <c r="ANO71"/>
      <c r="ANP71"/>
      <c r="ANQ71"/>
      <c r="ANR71"/>
      <c r="ANS71"/>
      <c r="ANT71"/>
      <c r="ANU71"/>
      <c r="ANV71"/>
      <c r="ANW71"/>
      <c r="ANX71"/>
      <c r="ANY71"/>
      <c r="ANZ71"/>
      <c r="AOA71"/>
      <c r="AOB71"/>
      <c r="AOC71"/>
      <c r="AOD71"/>
      <c r="AOE71"/>
      <c r="AOF71"/>
      <c r="AOG71"/>
      <c r="AOH71"/>
      <c r="AOI71"/>
      <c r="AOJ71"/>
      <c r="AOK71"/>
      <c r="AOL71"/>
      <c r="AOM71"/>
      <c r="AON71"/>
      <c r="AOO71"/>
      <c r="AOP71"/>
      <c r="AOQ71"/>
      <c r="AOR71"/>
      <c r="AOS71"/>
      <c r="AOT71"/>
      <c r="AOU71"/>
      <c r="AOV71"/>
      <c r="AOW71"/>
      <c r="AOX71"/>
      <c r="AOY71"/>
      <c r="AOZ71"/>
      <c r="APA71"/>
      <c r="APB71"/>
      <c r="APC71"/>
      <c r="APD71"/>
      <c r="APE71"/>
      <c r="APF71"/>
      <c r="APG71"/>
      <c r="APH71"/>
      <c r="API71"/>
      <c r="APJ71"/>
      <c r="APK71"/>
      <c r="APL71"/>
      <c r="APM71"/>
      <c r="APN71"/>
      <c r="APO71"/>
      <c r="APP71"/>
      <c r="APQ71"/>
      <c r="APR71"/>
      <c r="APS71"/>
      <c r="APT71"/>
      <c r="APU71"/>
      <c r="APV71"/>
      <c r="APW71"/>
      <c r="APX71"/>
      <c r="APY71"/>
      <c r="APZ71"/>
      <c r="AQA71"/>
      <c r="AQB71"/>
      <c r="AQC71"/>
      <c r="AQD71"/>
      <c r="AQE71"/>
      <c r="AQF71"/>
      <c r="AQG71"/>
      <c r="AQH71"/>
      <c r="AQI71"/>
      <c r="AQJ71"/>
      <c r="AQK71"/>
      <c r="AQL71"/>
      <c r="AQM71"/>
      <c r="AQN71"/>
      <c r="AQO71"/>
      <c r="AQP71"/>
      <c r="AQQ71"/>
      <c r="AQR71"/>
      <c r="AQS71"/>
      <c r="AQT71"/>
      <c r="AQU71"/>
      <c r="AQV71"/>
      <c r="AQW71"/>
      <c r="AQX71"/>
      <c r="AQY71"/>
      <c r="AQZ71"/>
      <c r="ARA71"/>
      <c r="ARB71"/>
      <c r="ARC71"/>
      <c r="ARD71"/>
      <c r="ARE71"/>
      <c r="ARF71"/>
      <c r="ARG71"/>
      <c r="ARH71"/>
      <c r="ARI71"/>
      <c r="ARJ71"/>
      <c r="ARK71"/>
      <c r="ARL71"/>
      <c r="ARM71"/>
      <c r="ARN71"/>
      <c r="ARO71"/>
      <c r="ARP71"/>
      <c r="ARQ71"/>
      <c r="ARR71"/>
      <c r="ARS71"/>
      <c r="ART71"/>
      <c r="ARU71"/>
      <c r="ARV71"/>
      <c r="ARW71"/>
      <c r="ARX71"/>
      <c r="ARY71"/>
      <c r="ARZ71"/>
      <c r="ASA71"/>
      <c r="ASB71"/>
      <c r="ASC71"/>
      <c r="ASD71"/>
      <c r="ASE71"/>
      <c r="ASF71"/>
      <c r="ASG71"/>
      <c r="ASH71"/>
      <c r="ASI71"/>
      <c r="ASJ71"/>
      <c r="ASK71"/>
      <c r="ASL71"/>
      <c r="ASM71"/>
      <c r="ASN71"/>
      <c r="ASO71"/>
      <c r="ASP71"/>
      <c r="ASQ71"/>
      <c r="ASR71"/>
      <c r="ASS71"/>
      <c r="AST71"/>
      <c r="ASU71"/>
      <c r="ASV71"/>
      <c r="ASW71"/>
      <c r="ASX71"/>
      <c r="ASY71"/>
      <c r="ASZ71"/>
      <c r="ATA71"/>
      <c r="ATB71"/>
      <c r="ATC71"/>
      <c r="ATD71"/>
      <c r="ATE71"/>
      <c r="ATF71"/>
      <c r="ATG71"/>
      <c r="ATH71"/>
      <c r="ATI71"/>
      <c r="ATJ71"/>
      <c r="ATK71"/>
      <c r="ATL71"/>
      <c r="ATM71"/>
      <c r="ATN71"/>
      <c r="ATO71"/>
      <c r="ATP71"/>
      <c r="ATQ71"/>
      <c r="ATR71"/>
      <c r="ATS71"/>
      <c r="ATT71"/>
      <c r="ATU71"/>
      <c r="ATV71"/>
      <c r="ATW71"/>
      <c r="ATX71"/>
      <c r="ATY71"/>
      <c r="ATZ71"/>
      <c r="AUA71"/>
      <c r="AUB71"/>
      <c r="AUC71"/>
      <c r="AUD71"/>
      <c r="AUE71"/>
      <c r="AUF71"/>
      <c r="AUG71"/>
      <c r="AUH71"/>
      <c r="AUI71"/>
      <c r="AUJ71"/>
      <c r="AUK71"/>
      <c r="AUL71"/>
      <c r="AUM71"/>
      <c r="AUN71"/>
      <c r="AUO71"/>
      <c r="AUP71"/>
      <c r="AUQ71"/>
      <c r="AUR71"/>
      <c r="AUS71"/>
      <c r="AUT71"/>
      <c r="AUU71"/>
      <c r="AUV71"/>
      <c r="AUW71"/>
      <c r="AUX71"/>
      <c r="AUY71"/>
      <c r="AUZ71"/>
      <c r="AVA71"/>
      <c r="AVB71"/>
      <c r="AVC71"/>
      <c r="AVD71"/>
      <c r="AVE71"/>
      <c r="AVF71"/>
      <c r="AVG71"/>
      <c r="AVH71"/>
      <c r="AVI71"/>
      <c r="AVJ71"/>
      <c r="AVK71"/>
      <c r="AVL71"/>
      <c r="AVM71"/>
      <c r="AVN71"/>
      <c r="AVO71"/>
      <c r="AVP71"/>
      <c r="AVQ71"/>
      <c r="AVR71"/>
      <c r="AVS71"/>
      <c r="AVT71"/>
      <c r="AVU71"/>
      <c r="AVV71"/>
      <c r="AVW71"/>
      <c r="AVX71"/>
      <c r="AVY71"/>
      <c r="AVZ71"/>
      <c r="AWA71"/>
      <c r="AWB71"/>
      <c r="AWC71"/>
      <c r="AWD71"/>
      <c r="AWE71"/>
      <c r="AWF71"/>
      <c r="AWG71"/>
      <c r="AWH71"/>
      <c r="AWI71"/>
      <c r="AWJ71"/>
      <c r="AWK71"/>
      <c r="AWL71"/>
      <c r="AWM71"/>
      <c r="AWN71"/>
      <c r="AWO71"/>
      <c r="AWP71"/>
      <c r="AWQ71"/>
      <c r="AWR71"/>
      <c r="AWS71"/>
      <c r="AWT71"/>
      <c r="AWU71"/>
      <c r="AWV71"/>
      <c r="AWW71"/>
      <c r="AWX71"/>
      <c r="AWY71"/>
      <c r="AWZ71"/>
      <c r="AXA71"/>
      <c r="AXB71"/>
      <c r="AXC71"/>
      <c r="AXD71"/>
      <c r="AXE71"/>
      <c r="AXF71"/>
      <c r="AXG71"/>
      <c r="AXH71"/>
      <c r="AXI71"/>
      <c r="AXJ71"/>
      <c r="AXK71"/>
      <c r="AXL71"/>
      <c r="AXM71"/>
      <c r="AXN71"/>
      <c r="AXO71"/>
      <c r="AXP71"/>
      <c r="AXQ71"/>
      <c r="AXR71"/>
      <c r="AXS71"/>
      <c r="AXT71"/>
      <c r="AXU71"/>
      <c r="AXV71"/>
      <c r="AXW71"/>
      <c r="AXX71"/>
      <c r="AXY71"/>
      <c r="AXZ71"/>
      <c r="AYA71"/>
      <c r="AYB71"/>
      <c r="AYC71"/>
      <c r="AYD71"/>
      <c r="AYE71"/>
      <c r="AYF71"/>
      <c r="AYG71"/>
      <c r="AYH71"/>
      <c r="AYI71"/>
      <c r="AYJ71"/>
      <c r="AYK71"/>
      <c r="AYL71"/>
      <c r="AYM71"/>
      <c r="AYN71"/>
      <c r="AYO71"/>
      <c r="AYP71"/>
      <c r="AYQ71"/>
      <c r="AYR71"/>
      <c r="AYS71"/>
      <c r="AYT71"/>
      <c r="AYU71"/>
      <c r="AYV71"/>
      <c r="AYW71"/>
      <c r="AYX71"/>
      <c r="AYY71"/>
      <c r="AYZ71"/>
      <c r="AZA71"/>
      <c r="AZB71"/>
      <c r="AZC71"/>
      <c r="AZD71"/>
      <c r="AZE71"/>
      <c r="AZF71"/>
      <c r="AZG71"/>
      <c r="AZH71"/>
      <c r="AZI71"/>
      <c r="AZJ71"/>
      <c r="AZK71"/>
      <c r="AZL71"/>
      <c r="AZM71"/>
      <c r="AZN71"/>
      <c r="AZO71"/>
      <c r="AZP71"/>
      <c r="AZQ71"/>
      <c r="AZR71"/>
      <c r="AZS71"/>
      <c r="AZT71"/>
      <c r="AZU71"/>
      <c r="AZV71"/>
      <c r="AZW71"/>
      <c r="AZX71"/>
      <c r="AZY71"/>
      <c r="AZZ71"/>
      <c r="BAA71"/>
      <c r="BAB71"/>
      <c r="BAC71"/>
      <c r="BAD71"/>
      <c r="BAE71"/>
      <c r="BAF71"/>
      <c r="BAG71"/>
      <c r="BAH71"/>
      <c r="BAI71"/>
      <c r="BAJ71"/>
      <c r="BAK71"/>
      <c r="BAL71"/>
      <c r="BAM71"/>
      <c r="BAN71"/>
      <c r="BAO71"/>
      <c r="BAP71"/>
      <c r="BAQ71"/>
      <c r="BAR71"/>
      <c r="BAS71"/>
      <c r="BAT71"/>
      <c r="BAU71"/>
      <c r="BAV71"/>
      <c r="BAW71"/>
      <c r="BAX71"/>
      <c r="BAY71"/>
      <c r="BAZ71"/>
      <c r="BBA71"/>
      <c r="BBB71"/>
      <c r="BBC71"/>
      <c r="BBD71"/>
      <c r="BBE71"/>
      <c r="BBF71"/>
      <c r="BBG71"/>
      <c r="BBH71"/>
      <c r="BBI71"/>
      <c r="BBJ71"/>
      <c r="BBK71"/>
      <c r="BBL71"/>
      <c r="BBM71"/>
      <c r="BBN71"/>
      <c r="BBO71"/>
      <c r="BBP71"/>
      <c r="BBQ71"/>
      <c r="BBR71"/>
      <c r="BBS71"/>
      <c r="BBT71"/>
      <c r="BBU71"/>
      <c r="BBV71"/>
      <c r="BBW71"/>
      <c r="BBX71"/>
      <c r="BBY71"/>
      <c r="BBZ71"/>
      <c r="BCA71"/>
      <c r="BCB71"/>
      <c r="BCC71"/>
      <c r="BCD71"/>
      <c r="BCE71"/>
      <c r="BCF71"/>
      <c r="BCG71"/>
      <c r="BCH71"/>
      <c r="BCI71"/>
      <c r="BCJ71"/>
      <c r="BCK71"/>
      <c r="BCL71"/>
      <c r="BCM71"/>
      <c r="BCN71"/>
      <c r="BCO71"/>
      <c r="BCP71"/>
      <c r="BCQ71"/>
      <c r="BCR71"/>
      <c r="BCS71"/>
      <c r="BCT71"/>
      <c r="BCU71"/>
      <c r="BCV71"/>
      <c r="BCW71"/>
      <c r="BCX71"/>
      <c r="BCY71"/>
      <c r="BCZ71"/>
      <c r="BDA71"/>
      <c r="BDB71"/>
      <c r="BDC71"/>
      <c r="BDD71"/>
      <c r="BDE71"/>
      <c r="BDF71"/>
      <c r="BDG71"/>
      <c r="BDH71"/>
      <c r="BDI71"/>
      <c r="BDJ71"/>
      <c r="BDK71"/>
      <c r="BDL71"/>
      <c r="BDM71"/>
      <c r="BDN71"/>
      <c r="BDO71"/>
      <c r="BDP71"/>
      <c r="BDQ71"/>
      <c r="BDR71"/>
      <c r="BDS71"/>
      <c r="BDT71"/>
      <c r="BDU71"/>
      <c r="BDV71"/>
      <c r="BDW71"/>
      <c r="BDX71"/>
      <c r="BDY71"/>
      <c r="BDZ71"/>
      <c r="BEA71"/>
      <c r="BEB71"/>
      <c r="BEC71"/>
      <c r="BED71"/>
      <c r="BEE71"/>
      <c r="BEF71"/>
      <c r="BEG71"/>
      <c r="BEH71"/>
      <c r="BEI71"/>
      <c r="BEJ71"/>
      <c r="BEK71"/>
      <c r="BEL71"/>
      <c r="BEM71"/>
      <c r="BEN71"/>
      <c r="BEO71"/>
      <c r="BEP71"/>
      <c r="BEQ71"/>
      <c r="BER71"/>
      <c r="BES71"/>
      <c r="BET71"/>
      <c r="BEU71"/>
      <c r="BEV71"/>
      <c r="BEW71"/>
      <c r="BEX71"/>
      <c r="BEY71"/>
      <c r="BEZ71"/>
      <c r="BFA71"/>
      <c r="BFB71"/>
      <c r="BFC71"/>
      <c r="BFD71"/>
      <c r="BFE71"/>
      <c r="BFF71"/>
      <c r="BFG71"/>
      <c r="BFH71"/>
      <c r="BFI71"/>
      <c r="BFJ71"/>
      <c r="BFK71"/>
      <c r="BFL71"/>
      <c r="BFM71"/>
      <c r="BFN71"/>
      <c r="BFO71"/>
      <c r="BFP71"/>
      <c r="BFQ71"/>
      <c r="BFR71"/>
      <c r="BFS71"/>
      <c r="BFT71"/>
      <c r="BFU71"/>
      <c r="BFV71"/>
      <c r="BFW71"/>
      <c r="BFX71"/>
      <c r="BFY71"/>
      <c r="BFZ71"/>
      <c r="BGA71"/>
      <c r="BGB71"/>
      <c r="BGC71"/>
      <c r="BGD71"/>
      <c r="BGE71"/>
      <c r="BGF71"/>
    </row>
    <row r="72" spans="1:1540" x14ac:dyDescent="0.3">
      <c r="A72" s="3" t="str">
        <f t="shared" si="11"/>
        <v>Monday</v>
      </c>
      <c r="B72" s="3">
        <v>43535</v>
      </c>
      <c r="C72" s="4">
        <v>21282993</v>
      </c>
      <c r="D72" s="4">
        <v>5107918</v>
      </c>
      <c r="E72" s="4">
        <v>2104462</v>
      </c>
      <c r="F72" s="4">
        <v>1459444</v>
      </c>
      <c r="G72" s="4">
        <v>1220679</v>
      </c>
      <c r="H72" s="5">
        <f t="shared" si="12"/>
        <v>5.735466811458332E-2</v>
      </c>
      <c r="I72" s="8">
        <f t="shared" si="9"/>
        <v>-0.11261551390237801</v>
      </c>
      <c r="J72" s="5">
        <f>'Channel wise traffic'!G72/'Channel wise traffic'!G65-1</f>
        <v>-1.9999965004919074E-2</v>
      </c>
      <c r="K72" s="5">
        <f t="shared" si="10"/>
        <v>-9.4505617921909368E-2</v>
      </c>
      <c r="L72" s="5">
        <f t="shared" si="13"/>
        <v>0.23999998496452074</v>
      </c>
      <c r="M72" s="5">
        <f t="shared" si="14"/>
        <v>0.41199995771271192</v>
      </c>
      <c r="N72" s="5">
        <f t="shared" si="15"/>
        <v>0.69349981135321048</v>
      </c>
      <c r="O72" s="5">
        <f t="shared" si="16"/>
        <v>0.83640002631138977</v>
      </c>
      <c r="P72" s="17" t="str">
        <f t="shared" si="17"/>
        <v>Stable</v>
      </c>
      <c r="Q72" s="17" t="str">
        <f t="shared" si="18"/>
        <v>Stable</v>
      </c>
      <c r="R72" s="17" t="str">
        <f t="shared" si="19"/>
        <v>Stable</v>
      </c>
    </row>
    <row r="73" spans="1:1540" x14ac:dyDescent="0.3">
      <c r="A73" s="3" t="str">
        <f t="shared" si="11"/>
        <v>Tuesday</v>
      </c>
      <c r="B73" s="3">
        <v>43536</v>
      </c>
      <c r="C73" s="4">
        <v>21500167</v>
      </c>
      <c r="D73" s="4">
        <v>5428792</v>
      </c>
      <c r="E73" s="4">
        <v>2149801</v>
      </c>
      <c r="F73" s="4">
        <v>1600742</v>
      </c>
      <c r="G73" s="4">
        <v>1299482</v>
      </c>
      <c r="H73" s="5">
        <f t="shared" si="12"/>
        <v>6.04405537873264E-2</v>
      </c>
      <c r="I73" s="8">
        <f t="shared" si="9"/>
        <v>3.2510015366695066E-2</v>
      </c>
      <c r="J73" s="5">
        <f>'Channel wise traffic'!G73/'Channel wise traffic'!G66-1</f>
        <v>-9.9999364563004844E-3</v>
      </c>
      <c r="K73" s="5">
        <f t="shared" si="10"/>
        <v>4.2939390057935123E-2</v>
      </c>
      <c r="L73" s="5">
        <f t="shared" si="13"/>
        <v>0.25249999220936281</v>
      </c>
      <c r="M73" s="5">
        <f t="shared" si="14"/>
        <v>0.39599988358367755</v>
      </c>
      <c r="N73" s="5">
        <f t="shared" si="15"/>
        <v>0.74460008158894708</v>
      </c>
      <c r="O73" s="5">
        <f t="shared" si="16"/>
        <v>0.81179977785302071</v>
      </c>
      <c r="P73" s="17" t="str">
        <f t="shared" si="17"/>
        <v>Stable</v>
      </c>
      <c r="Q73" s="17" t="str">
        <f t="shared" si="18"/>
        <v>Stable</v>
      </c>
      <c r="R73" s="17" t="str">
        <f t="shared" si="19"/>
        <v>Stable</v>
      </c>
    </row>
    <row r="74" spans="1:1540" x14ac:dyDescent="0.3">
      <c r="A74" s="3" t="str">
        <f t="shared" si="11"/>
        <v>Wednesday</v>
      </c>
      <c r="B74" s="3">
        <v>43537</v>
      </c>
      <c r="C74" s="4">
        <v>21717340</v>
      </c>
      <c r="D74" s="4">
        <v>5700801</v>
      </c>
      <c r="E74" s="4">
        <v>2166304</v>
      </c>
      <c r="F74" s="4">
        <v>1533960</v>
      </c>
      <c r="G74" s="4">
        <v>1232690</v>
      </c>
      <c r="H74" s="5">
        <f t="shared" si="12"/>
        <v>5.6760634589687317E-2</v>
      </c>
      <c r="I74" s="8">
        <f t="shared" si="9"/>
        <v>0.11595244647875091</v>
      </c>
      <c r="J74" s="5">
        <f>'Channel wise traffic'!G74/'Channel wise traffic'!G67-1</f>
        <v>3.0927779261751054E-2</v>
      </c>
      <c r="K74" s="5">
        <f t="shared" si="10"/>
        <v>8.2473883361452227E-2</v>
      </c>
      <c r="L74" s="5">
        <f t="shared" si="13"/>
        <v>0.2624999654653839</v>
      </c>
      <c r="M74" s="5">
        <f t="shared" si="14"/>
        <v>0.37999993334270044</v>
      </c>
      <c r="N74" s="5">
        <f t="shared" si="15"/>
        <v>0.70810006351832433</v>
      </c>
      <c r="O74" s="5">
        <f t="shared" si="16"/>
        <v>0.80359983311168481</v>
      </c>
      <c r="P74" s="17" t="str">
        <f t="shared" si="17"/>
        <v>Stable</v>
      </c>
      <c r="Q74" s="17" t="str">
        <f t="shared" si="18"/>
        <v>Stable</v>
      </c>
      <c r="R74" s="17" t="str">
        <f t="shared" si="19"/>
        <v>Stable</v>
      </c>
    </row>
    <row r="75" spans="1:1540" x14ac:dyDescent="0.3">
      <c r="A75" s="3" t="str">
        <f t="shared" si="11"/>
        <v>Thursday</v>
      </c>
      <c r="B75" s="3">
        <v>43538</v>
      </c>
      <c r="C75" s="4">
        <v>22803207</v>
      </c>
      <c r="D75" s="4">
        <v>5415761</v>
      </c>
      <c r="E75" s="4">
        <v>2144641</v>
      </c>
      <c r="F75" s="4">
        <v>1628211</v>
      </c>
      <c r="G75" s="4">
        <v>1268377</v>
      </c>
      <c r="H75" s="5">
        <f t="shared" si="12"/>
        <v>5.5622746397030909E-2</v>
      </c>
      <c r="I75" s="8">
        <f t="shared" ref="I75:I138" si="20">G75/G68-1</f>
        <v>3.8334933760332257E-2</v>
      </c>
      <c r="J75" s="5">
        <f>'Channel wise traffic'!G75/'Channel wise traffic'!G68-1</f>
        <v>5.0000004604615844E-2</v>
      </c>
      <c r="K75" s="5">
        <f t="shared" ref="K75:K138" si="21">H75/H68-1</f>
        <v>-1.1109586894921697E-2</v>
      </c>
      <c r="L75" s="5">
        <f t="shared" si="13"/>
        <v>0.23749997094706898</v>
      </c>
      <c r="M75" s="5">
        <f t="shared" si="14"/>
        <v>0.39599993426593233</v>
      </c>
      <c r="N75" s="5">
        <f t="shared" si="15"/>
        <v>0.75919979148025241</v>
      </c>
      <c r="O75" s="5">
        <f t="shared" si="16"/>
        <v>0.77900038754190948</v>
      </c>
      <c r="P75" s="17" t="str">
        <f t="shared" si="17"/>
        <v>Stable</v>
      </c>
      <c r="Q75" s="17" t="str">
        <f t="shared" si="18"/>
        <v>Stable</v>
      </c>
      <c r="R75" s="17" t="str">
        <f t="shared" si="19"/>
        <v>Stable</v>
      </c>
    </row>
    <row r="76" spans="1:1540" x14ac:dyDescent="0.3">
      <c r="A76" s="3" t="str">
        <f t="shared" si="11"/>
        <v>Friday</v>
      </c>
      <c r="B76" s="3">
        <v>43539</v>
      </c>
      <c r="C76" s="4">
        <v>21500167</v>
      </c>
      <c r="D76" s="4">
        <v>5106289</v>
      </c>
      <c r="E76" s="4">
        <v>2124216</v>
      </c>
      <c r="F76" s="4">
        <v>1519664</v>
      </c>
      <c r="G76" s="4">
        <v>1183818</v>
      </c>
      <c r="H76" s="5">
        <f t="shared" si="12"/>
        <v>5.5060874643438819E-2</v>
      </c>
      <c r="I76" s="8">
        <f t="shared" si="20"/>
        <v>-0.14866249706049239</v>
      </c>
      <c r="J76" s="5">
        <f>'Channel wise traffic'!G76/'Channel wise traffic'!G69-1</f>
        <v>-9.9999364563004844E-3</v>
      </c>
      <c r="K76" s="5">
        <f t="shared" si="21"/>
        <v>-0.14006314434263278</v>
      </c>
      <c r="L76" s="5">
        <f t="shared" si="13"/>
        <v>0.23749996918628585</v>
      </c>
      <c r="M76" s="5">
        <f t="shared" si="14"/>
        <v>0.41599995613252599</v>
      </c>
      <c r="N76" s="5">
        <f t="shared" si="15"/>
        <v>0.71539994049569344</v>
      </c>
      <c r="O76" s="5">
        <f t="shared" si="16"/>
        <v>0.77899983154170926</v>
      </c>
      <c r="P76" s="17" t="str">
        <f t="shared" si="17"/>
        <v>Stable</v>
      </c>
      <c r="Q76" s="17" t="str">
        <f t="shared" si="18"/>
        <v>Stable</v>
      </c>
      <c r="R76" s="17" t="str">
        <f t="shared" si="19"/>
        <v>Stable</v>
      </c>
    </row>
    <row r="77" spans="1:1540" s="13" customFormat="1" x14ac:dyDescent="0.3">
      <c r="A77" s="9" t="str">
        <f t="shared" si="11"/>
        <v>Saturday</v>
      </c>
      <c r="B77" s="9">
        <v>43540</v>
      </c>
      <c r="C77" s="10">
        <v>42645263</v>
      </c>
      <c r="D77" s="10">
        <v>9313725</v>
      </c>
      <c r="E77" s="10">
        <v>3293333</v>
      </c>
      <c r="F77" s="10">
        <v>2217072</v>
      </c>
      <c r="G77" s="10">
        <v>1815781</v>
      </c>
      <c r="H77" s="11">
        <f t="shared" si="12"/>
        <v>4.2578726739239479E-2</v>
      </c>
      <c r="I77" s="12">
        <f t="shared" si="20"/>
        <v>-2.4003516193720209E-3</v>
      </c>
      <c r="J77" s="11">
        <f>'Channel wise traffic'!G77/'Channel wise traffic'!G70-1</f>
        <v>-8.6538474102115903E-2</v>
      </c>
      <c r="K77" s="11">
        <f t="shared" si="21"/>
        <v>9.2109075948952679E-2</v>
      </c>
      <c r="L77" s="11">
        <f t="shared" si="13"/>
        <v>0.21839998970108357</v>
      </c>
      <c r="M77" s="11">
        <f t="shared" si="14"/>
        <v>0.35359998282105171</v>
      </c>
      <c r="N77" s="11">
        <f t="shared" si="15"/>
        <v>0.67320006813765876</v>
      </c>
      <c r="O77" s="11">
        <f t="shared" si="16"/>
        <v>0.81899956338810831</v>
      </c>
      <c r="P77" s="17" t="str">
        <f t="shared" si="17"/>
        <v>Stable</v>
      </c>
      <c r="Q77" s="17" t="str">
        <f t="shared" si="18"/>
        <v>Stable</v>
      </c>
      <c r="R77" s="17" t="str">
        <f t="shared" si="19"/>
        <v>Stable</v>
      </c>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c r="ANL77"/>
      <c r="ANM77"/>
      <c r="ANN77"/>
      <c r="ANO77"/>
      <c r="ANP77"/>
      <c r="ANQ77"/>
      <c r="ANR77"/>
      <c r="ANS77"/>
      <c r="ANT77"/>
      <c r="ANU77"/>
      <c r="ANV77"/>
      <c r="ANW77"/>
      <c r="ANX77"/>
      <c r="ANY77"/>
      <c r="ANZ77"/>
      <c r="AOA77"/>
      <c r="AOB77"/>
      <c r="AOC77"/>
      <c r="AOD77"/>
      <c r="AOE77"/>
      <c r="AOF77"/>
      <c r="AOG77"/>
      <c r="AOH77"/>
      <c r="AOI77"/>
      <c r="AOJ77"/>
      <c r="AOK77"/>
      <c r="AOL77"/>
      <c r="AOM77"/>
      <c r="AON77"/>
      <c r="AOO77"/>
      <c r="AOP77"/>
      <c r="AOQ77"/>
      <c r="AOR77"/>
      <c r="AOS77"/>
      <c r="AOT77"/>
      <c r="AOU77"/>
      <c r="AOV77"/>
      <c r="AOW77"/>
      <c r="AOX77"/>
      <c r="AOY77"/>
      <c r="AOZ77"/>
      <c r="APA77"/>
      <c r="APB77"/>
      <c r="APC77"/>
      <c r="APD77"/>
      <c r="APE77"/>
      <c r="APF77"/>
      <c r="APG77"/>
      <c r="APH77"/>
      <c r="API77"/>
      <c r="APJ77"/>
      <c r="APK77"/>
      <c r="APL77"/>
      <c r="APM77"/>
      <c r="APN77"/>
      <c r="APO77"/>
      <c r="APP77"/>
      <c r="APQ77"/>
      <c r="APR77"/>
      <c r="APS77"/>
      <c r="APT77"/>
      <c r="APU77"/>
      <c r="APV77"/>
      <c r="APW77"/>
      <c r="APX77"/>
      <c r="APY77"/>
      <c r="APZ77"/>
      <c r="AQA77"/>
      <c r="AQB77"/>
      <c r="AQC77"/>
      <c r="AQD77"/>
      <c r="AQE77"/>
      <c r="AQF77"/>
      <c r="AQG77"/>
      <c r="AQH77"/>
      <c r="AQI77"/>
      <c r="AQJ77"/>
      <c r="AQK77"/>
      <c r="AQL77"/>
      <c r="AQM77"/>
      <c r="AQN77"/>
      <c r="AQO77"/>
      <c r="AQP77"/>
      <c r="AQQ77"/>
      <c r="AQR77"/>
      <c r="AQS77"/>
      <c r="AQT77"/>
      <c r="AQU77"/>
      <c r="AQV77"/>
      <c r="AQW77"/>
      <c r="AQX77"/>
      <c r="AQY77"/>
      <c r="AQZ77"/>
      <c r="ARA77"/>
      <c r="ARB77"/>
      <c r="ARC77"/>
      <c r="ARD77"/>
      <c r="ARE77"/>
      <c r="ARF77"/>
      <c r="ARG77"/>
      <c r="ARH77"/>
      <c r="ARI77"/>
      <c r="ARJ77"/>
      <c r="ARK77"/>
      <c r="ARL77"/>
      <c r="ARM77"/>
      <c r="ARN77"/>
      <c r="ARO77"/>
      <c r="ARP77"/>
      <c r="ARQ77"/>
      <c r="ARR77"/>
      <c r="ARS77"/>
      <c r="ART77"/>
      <c r="ARU77"/>
      <c r="ARV77"/>
      <c r="ARW77"/>
      <c r="ARX77"/>
      <c r="ARY77"/>
      <c r="ARZ77"/>
      <c r="ASA77"/>
      <c r="ASB77"/>
      <c r="ASC77"/>
      <c r="ASD77"/>
      <c r="ASE77"/>
      <c r="ASF77"/>
      <c r="ASG77"/>
      <c r="ASH77"/>
      <c r="ASI77"/>
      <c r="ASJ77"/>
      <c r="ASK77"/>
      <c r="ASL77"/>
      <c r="ASM77"/>
      <c r="ASN77"/>
      <c r="ASO77"/>
      <c r="ASP77"/>
      <c r="ASQ77"/>
      <c r="ASR77"/>
      <c r="ASS77"/>
      <c r="AST77"/>
      <c r="ASU77"/>
      <c r="ASV77"/>
      <c r="ASW77"/>
      <c r="ASX77"/>
      <c r="ASY77"/>
      <c r="ASZ77"/>
      <c r="ATA77"/>
      <c r="ATB77"/>
      <c r="ATC77"/>
      <c r="ATD77"/>
      <c r="ATE77"/>
      <c r="ATF77"/>
      <c r="ATG77"/>
      <c r="ATH77"/>
      <c r="ATI77"/>
      <c r="ATJ77"/>
      <c r="ATK77"/>
      <c r="ATL77"/>
      <c r="ATM77"/>
      <c r="ATN77"/>
      <c r="ATO77"/>
      <c r="ATP77"/>
      <c r="ATQ77"/>
      <c r="ATR77"/>
      <c r="ATS77"/>
      <c r="ATT77"/>
      <c r="ATU77"/>
      <c r="ATV77"/>
      <c r="ATW77"/>
      <c r="ATX77"/>
      <c r="ATY77"/>
      <c r="ATZ77"/>
      <c r="AUA77"/>
      <c r="AUB77"/>
      <c r="AUC77"/>
      <c r="AUD77"/>
      <c r="AUE77"/>
      <c r="AUF77"/>
      <c r="AUG77"/>
      <c r="AUH77"/>
      <c r="AUI77"/>
      <c r="AUJ77"/>
      <c r="AUK77"/>
      <c r="AUL77"/>
      <c r="AUM77"/>
      <c r="AUN77"/>
      <c r="AUO77"/>
      <c r="AUP77"/>
      <c r="AUQ77"/>
      <c r="AUR77"/>
      <c r="AUS77"/>
      <c r="AUT77"/>
      <c r="AUU77"/>
      <c r="AUV77"/>
      <c r="AUW77"/>
      <c r="AUX77"/>
      <c r="AUY77"/>
      <c r="AUZ77"/>
      <c r="AVA77"/>
      <c r="AVB77"/>
      <c r="AVC77"/>
      <c r="AVD77"/>
      <c r="AVE77"/>
      <c r="AVF77"/>
      <c r="AVG77"/>
      <c r="AVH77"/>
      <c r="AVI77"/>
      <c r="AVJ77"/>
      <c r="AVK77"/>
      <c r="AVL77"/>
      <c r="AVM77"/>
      <c r="AVN77"/>
      <c r="AVO77"/>
      <c r="AVP77"/>
      <c r="AVQ77"/>
      <c r="AVR77"/>
      <c r="AVS77"/>
      <c r="AVT77"/>
      <c r="AVU77"/>
      <c r="AVV77"/>
      <c r="AVW77"/>
      <c r="AVX77"/>
      <c r="AVY77"/>
      <c r="AVZ77"/>
      <c r="AWA77"/>
      <c r="AWB77"/>
      <c r="AWC77"/>
      <c r="AWD77"/>
      <c r="AWE77"/>
      <c r="AWF77"/>
      <c r="AWG77"/>
      <c r="AWH77"/>
      <c r="AWI77"/>
      <c r="AWJ77"/>
      <c r="AWK77"/>
      <c r="AWL77"/>
      <c r="AWM77"/>
      <c r="AWN77"/>
      <c r="AWO77"/>
      <c r="AWP77"/>
      <c r="AWQ77"/>
      <c r="AWR77"/>
      <c r="AWS77"/>
      <c r="AWT77"/>
      <c r="AWU77"/>
      <c r="AWV77"/>
      <c r="AWW77"/>
      <c r="AWX77"/>
      <c r="AWY77"/>
      <c r="AWZ77"/>
      <c r="AXA77"/>
      <c r="AXB77"/>
      <c r="AXC77"/>
      <c r="AXD77"/>
      <c r="AXE77"/>
      <c r="AXF77"/>
      <c r="AXG77"/>
      <c r="AXH77"/>
      <c r="AXI77"/>
      <c r="AXJ77"/>
      <c r="AXK77"/>
      <c r="AXL77"/>
      <c r="AXM77"/>
      <c r="AXN77"/>
      <c r="AXO77"/>
      <c r="AXP77"/>
      <c r="AXQ77"/>
      <c r="AXR77"/>
      <c r="AXS77"/>
      <c r="AXT77"/>
      <c r="AXU77"/>
      <c r="AXV77"/>
      <c r="AXW77"/>
      <c r="AXX77"/>
      <c r="AXY77"/>
      <c r="AXZ77"/>
      <c r="AYA77"/>
      <c r="AYB77"/>
      <c r="AYC77"/>
      <c r="AYD77"/>
      <c r="AYE77"/>
      <c r="AYF77"/>
      <c r="AYG77"/>
      <c r="AYH77"/>
      <c r="AYI77"/>
      <c r="AYJ77"/>
      <c r="AYK77"/>
      <c r="AYL77"/>
      <c r="AYM77"/>
      <c r="AYN77"/>
      <c r="AYO77"/>
      <c r="AYP77"/>
      <c r="AYQ77"/>
      <c r="AYR77"/>
      <c r="AYS77"/>
      <c r="AYT77"/>
      <c r="AYU77"/>
      <c r="AYV77"/>
      <c r="AYW77"/>
      <c r="AYX77"/>
      <c r="AYY77"/>
      <c r="AYZ77"/>
      <c r="AZA77"/>
      <c r="AZB77"/>
      <c r="AZC77"/>
      <c r="AZD77"/>
      <c r="AZE77"/>
      <c r="AZF77"/>
      <c r="AZG77"/>
      <c r="AZH77"/>
      <c r="AZI77"/>
      <c r="AZJ77"/>
      <c r="AZK77"/>
      <c r="AZL77"/>
      <c r="AZM77"/>
      <c r="AZN77"/>
      <c r="AZO77"/>
      <c r="AZP77"/>
      <c r="AZQ77"/>
      <c r="AZR77"/>
      <c r="AZS77"/>
      <c r="AZT77"/>
      <c r="AZU77"/>
      <c r="AZV77"/>
      <c r="AZW77"/>
      <c r="AZX77"/>
      <c r="AZY77"/>
      <c r="AZZ77"/>
      <c r="BAA77"/>
      <c r="BAB77"/>
      <c r="BAC77"/>
      <c r="BAD77"/>
      <c r="BAE77"/>
      <c r="BAF77"/>
      <c r="BAG77"/>
      <c r="BAH77"/>
      <c r="BAI77"/>
      <c r="BAJ77"/>
      <c r="BAK77"/>
      <c r="BAL77"/>
      <c r="BAM77"/>
      <c r="BAN77"/>
      <c r="BAO77"/>
      <c r="BAP77"/>
      <c r="BAQ77"/>
      <c r="BAR77"/>
      <c r="BAS77"/>
      <c r="BAT77"/>
      <c r="BAU77"/>
      <c r="BAV77"/>
      <c r="BAW77"/>
      <c r="BAX77"/>
      <c r="BAY77"/>
      <c r="BAZ77"/>
      <c r="BBA77"/>
      <c r="BBB77"/>
      <c r="BBC77"/>
      <c r="BBD77"/>
      <c r="BBE77"/>
      <c r="BBF77"/>
      <c r="BBG77"/>
      <c r="BBH77"/>
      <c r="BBI77"/>
      <c r="BBJ77"/>
      <c r="BBK77"/>
      <c r="BBL77"/>
      <c r="BBM77"/>
      <c r="BBN77"/>
      <c r="BBO77"/>
      <c r="BBP77"/>
      <c r="BBQ77"/>
      <c r="BBR77"/>
      <c r="BBS77"/>
      <c r="BBT77"/>
      <c r="BBU77"/>
      <c r="BBV77"/>
      <c r="BBW77"/>
      <c r="BBX77"/>
      <c r="BBY77"/>
      <c r="BBZ77"/>
      <c r="BCA77"/>
      <c r="BCB77"/>
      <c r="BCC77"/>
      <c r="BCD77"/>
      <c r="BCE77"/>
      <c r="BCF77"/>
      <c r="BCG77"/>
      <c r="BCH77"/>
      <c r="BCI77"/>
      <c r="BCJ77"/>
      <c r="BCK77"/>
      <c r="BCL77"/>
      <c r="BCM77"/>
      <c r="BCN77"/>
      <c r="BCO77"/>
      <c r="BCP77"/>
      <c r="BCQ77"/>
      <c r="BCR77"/>
      <c r="BCS77"/>
      <c r="BCT77"/>
      <c r="BCU77"/>
      <c r="BCV77"/>
      <c r="BCW77"/>
      <c r="BCX77"/>
      <c r="BCY77"/>
      <c r="BCZ77"/>
      <c r="BDA77"/>
      <c r="BDB77"/>
      <c r="BDC77"/>
      <c r="BDD77"/>
      <c r="BDE77"/>
      <c r="BDF77"/>
      <c r="BDG77"/>
      <c r="BDH77"/>
      <c r="BDI77"/>
      <c r="BDJ77"/>
      <c r="BDK77"/>
      <c r="BDL77"/>
      <c r="BDM77"/>
      <c r="BDN77"/>
      <c r="BDO77"/>
      <c r="BDP77"/>
      <c r="BDQ77"/>
      <c r="BDR77"/>
      <c r="BDS77"/>
      <c r="BDT77"/>
      <c r="BDU77"/>
      <c r="BDV77"/>
      <c r="BDW77"/>
      <c r="BDX77"/>
      <c r="BDY77"/>
      <c r="BDZ77"/>
      <c r="BEA77"/>
      <c r="BEB77"/>
      <c r="BEC77"/>
      <c r="BED77"/>
      <c r="BEE77"/>
      <c r="BEF77"/>
      <c r="BEG77"/>
      <c r="BEH77"/>
      <c r="BEI77"/>
      <c r="BEJ77"/>
      <c r="BEK77"/>
      <c r="BEL77"/>
      <c r="BEM77"/>
      <c r="BEN77"/>
      <c r="BEO77"/>
      <c r="BEP77"/>
      <c r="BEQ77"/>
      <c r="BER77"/>
      <c r="BES77"/>
      <c r="BET77"/>
      <c r="BEU77"/>
      <c r="BEV77"/>
      <c r="BEW77"/>
      <c r="BEX77"/>
      <c r="BEY77"/>
      <c r="BEZ77"/>
      <c r="BFA77"/>
      <c r="BFB77"/>
      <c r="BFC77"/>
      <c r="BFD77"/>
      <c r="BFE77"/>
      <c r="BFF77"/>
      <c r="BFG77"/>
      <c r="BFH77"/>
      <c r="BFI77"/>
      <c r="BFJ77"/>
      <c r="BFK77"/>
      <c r="BFL77"/>
      <c r="BFM77"/>
      <c r="BFN77"/>
      <c r="BFO77"/>
      <c r="BFP77"/>
      <c r="BFQ77"/>
      <c r="BFR77"/>
      <c r="BFS77"/>
      <c r="BFT77"/>
      <c r="BFU77"/>
      <c r="BFV77"/>
      <c r="BFW77"/>
      <c r="BFX77"/>
      <c r="BFY77"/>
      <c r="BFZ77"/>
      <c r="BGA77"/>
      <c r="BGB77"/>
      <c r="BGC77"/>
      <c r="BGD77"/>
      <c r="BGE77"/>
      <c r="BGF77"/>
    </row>
    <row r="78" spans="1:1540" s="13" customFormat="1" x14ac:dyDescent="0.3">
      <c r="A78" s="9" t="str">
        <f t="shared" si="11"/>
        <v>Sunday</v>
      </c>
      <c r="B78" s="9">
        <v>43541</v>
      </c>
      <c r="C78" s="10">
        <v>42645263</v>
      </c>
      <c r="D78" s="10">
        <v>8686840</v>
      </c>
      <c r="E78" s="10">
        <v>2894455</v>
      </c>
      <c r="F78" s="10">
        <v>1968229</v>
      </c>
      <c r="G78" s="10">
        <v>1504514</v>
      </c>
      <c r="H78" s="11">
        <f t="shared" si="12"/>
        <v>3.5279744903906445E-2</v>
      </c>
      <c r="I78" s="12">
        <f t="shared" si="20"/>
        <v>-0.12101539450238075</v>
      </c>
      <c r="J78" s="11">
        <f>'Channel wise traffic'!G78/'Channel wise traffic'!G71-1</f>
        <v>-7.7669905432383946E-2</v>
      </c>
      <c r="K78" s="11">
        <f t="shared" si="21"/>
        <v>-4.6995639117804022E-2</v>
      </c>
      <c r="L78" s="11">
        <f t="shared" si="13"/>
        <v>0.20369999828585886</v>
      </c>
      <c r="M78" s="11">
        <f t="shared" si="14"/>
        <v>0.33319998986973398</v>
      </c>
      <c r="N78" s="11">
        <f t="shared" si="15"/>
        <v>0.6799998618047266</v>
      </c>
      <c r="O78" s="11">
        <f t="shared" si="16"/>
        <v>0.76439987420163003</v>
      </c>
      <c r="P78" s="17" t="str">
        <f t="shared" si="17"/>
        <v>Stable</v>
      </c>
      <c r="Q78" s="17" t="str">
        <f t="shared" si="18"/>
        <v>Stable</v>
      </c>
      <c r="R78" s="17" t="str">
        <f t="shared" si="19"/>
        <v>Stable</v>
      </c>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c r="ANM78"/>
      <c r="ANN78"/>
      <c r="ANO78"/>
      <c r="ANP78"/>
      <c r="ANQ78"/>
      <c r="ANR78"/>
      <c r="ANS78"/>
      <c r="ANT78"/>
      <c r="ANU78"/>
      <c r="ANV78"/>
      <c r="ANW78"/>
      <c r="ANX78"/>
      <c r="ANY78"/>
      <c r="ANZ78"/>
      <c r="AOA78"/>
      <c r="AOB78"/>
      <c r="AOC78"/>
      <c r="AOD78"/>
      <c r="AOE78"/>
      <c r="AOF78"/>
      <c r="AOG78"/>
      <c r="AOH78"/>
      <c r="AOI78"/>
      <c r="AOJ78"/>
      <c r="AOK78"/>
      <c r="AOL78"/>
      <c r="AOM78"/>
      <c r="AON78"/>
      <c r="AOO78"/>
      <c r="AOP78"/>
      <c r="AOQ78"/>
      <c r="AOR78"/>
      <c r="AOS78"/>
      <c r="AOT78"/>
      <c r="AOU78"/>
      <c r="AOV78"/>
      <c r="AOW78"/>
      <c r="AOX78"/>
      <c r="AOY78"/>
      <c r="AOZ78"/>
      <c r="APA78"/>
      <c r="APB78"/>
      <c r="APC78"/>
      <c r="APD78"/>
      <c r="APE78"/>
      <c r="APF78"/>
      <c r="APG78"/>
      <c r="APH78"/>
      <c r="API78"/>
      <c r="APJ78"/>
      <c r="APK78"/>
      <c r="APL78"/>
      <c r="APM78"/>
      <c r="APN78"/>
      <c r="APO78"/>
      <c r="APP78"/>
      <c r="APQ78"/>
      <c r="APR78"/>
      <c r="APS78"/>
      <c r="APT78"/>
      <c r="APU78"/>
      <c r="APV78"/>
      <c r="APW78"/>
      <c r="APX78"/>
      <c r="APY78"/>
      <c r="APZ78"/>
      <c r="AQA78"/>
      <c r="AQB78"/>
      <c r="AQC78"/>
      <c r="AQD78"/>
      <c r="AQE78"/>
      <c r="AQF78"/>
      <c r="AQG78"/>
      <c r="AQH78"/>
      <c r="AQI78"/>
      <c r="AQJ78"/>
      <c r="AQK78"/>
      <c r="AQL78"/>
      <c r="AQM78"/>
      <c r="AQN78"/>
      <c r="AQO78"/>
      <c r="AQP78"/>
      <c r="AQQ78"/>
      <c r="AQR78"/>
      <c r="AQS78"/>
      <c r="AQT78"/>
      <c r="AQU78"/>
      <c r="AQV78"/>
      <c r="AQW78"/>
      <c r="AQX78"/>
      <c r="AQY78"/>
      <c r="AQZ78"/>
      <c r="ARA78"/>
      <c r="ARB78"/>
      <c r="ARC78"/>
      <c r="ARD78"/>
      <c r="ARE78"/>
      <c r="ARF78"/>
      <c r="ARG78"/>
      <c r="ARH78"/>
      <c r="ARI78"/>
      <c r="ARJ78"/>
      <c r="ARK78"/>
      <c r="ARL78"/>
      <c r="ARM78"/>
      <c r="ARN78"/>
      <c r="ARO78"/>
      <c r="ARP78"/>
      <c r="ARQ78"/>
      <c r="ARR78"/>
      <c r="ARS78"/>
      <c r="ART78"/>
      <c r="ARU78"/>
      <c r="ARV78"/>
      <c r="ARW78"/>
      <c r="ARX78"/>
      <c r="ARY78"/>
      <c r="ARZ78"/>
      <c r="ASA78"/>
      <c r="ASB78"/>
      <c r="ASC78"/>
      <c r="ASD78"/>
      <c r="ASE78"/>
      <c r="ASF78"/>
      <c r="ASG78"/>
      <c r="ASH78"/>
      <c r="ASI78"/>
      <c r="ASJ78"/>
      <c r="ASK78"/>
      <c r="ASL78"/>
      <c r="ASM78"/>
      <c r="ASN78"/>
      <c r="ASO78"/>
      <c r="ASP78"/>
      <c r="ASQ78"/>
      <c r="ASR78"/>
      <c r="ASS78"/>
      <c r="AST78"/>
      <c r="ASU78"/>
      <c r="ASV78"/>
      <c r="ASW78"/>
      <c r="ASX78"/>
      <c r="ASY78"/>
      <c r="ASZ78"/>
      <c r="ATA78"/>
      <c r="ATB78"/>
      <c r="ATC78"/>
      <c r="ATD78"/>
      <c r="ATE78"/>
      <c r="ATF78"/>
      <c r="ATG78"/>
      <c r="ATH78"/>
      <c r="ATI78"/>
      <c r="ATJ78"/>
      <c r="ATK78"/>
      <c r="ATL78"/>
      <c r="ATM78"/>
      <c r="ATN78"/>
      <c r="ATO78"/>
      <c r="ATP78"/>
      <c r="ATQ78"/>
      <c r="ATR78"/>
      <c r="ATS78"/>
      <c r="ATT78"/>
      <c r="ATU78"/>
      <c r="ATV78"/>
      <c r="ATW78"/>
      <c r="ATX78"/>
      <c r="ATY78"/>
      <c r="ATZ78"/>
      <c r="AUA78"/>
      <c r="AUB78"/>
      <c r="AUC78"/>
      <c r="AUD78"/>
      <c r="AUE78"/>
      <c r="AUF78"/>
      <c r="AUG78"/>
      <c r="AUH78"/>
      <c r="AUI78"/>
      <c r="AUJ78"/>
      <c r="AUK78"/>
      <c r="AUL78"/>
      <c r="AUM78"/>
      <c r="AUN78"/>
      <c r="AUO78"/>
      <c r="AUP78"/>
      <c r="AUQ78"/>
      <c r="AUR78"/>
      <c r="AUS78"/>
      <c r="AUT78"/>
      <c r="AUU78"/>
      <c r="AUV78"/>
      <c r="AUW78"/>
      <c r="AUX78"/>
      <c r="AUY78"/>
      <c r="AUZ78"/>
      <c r="AVA78"/>
      <c r="AVB78"/>
      <c r="AVC78"/>
      <c r="AVD78"/>
      <c r="AVE78"/>
      <c r="AVF78"/>
      <c r="AVG78"/>
      <c r="AVH78"/>
      <c r="AVI78"/>
      <c r="AVJ78"/>
      <c r="AVK78"/>
      <c r="AVL78"/>
      <c r="AVM78"/>
      <c r="AVN78"/>
      <c r="AVO78"/>
      <c r="AVP78"/>
      <c r="AVQ78"/>
      <c r="AVR78"/>
      <c r="AVS78"/>
      <c r="AVT78"/>
      <c r="AVU78"/>
      <c r="AVV78"/>
      <c r="AVW78"/>
      <c r="AVX78"/>
      <c r="AVY78"/>
      <c r="AVZ78"/>
      <c r="AWA78"/>
      <c r="AWB78"/>
      <c r="AWC78"/>
      <c r="AWD78"/>
      <c r="AWE78"/>
      <c r="AWF78"/>
      <c r="AWG78"/>
      <c r="AWH78"/>
      <c r="AWI78"/>
      <c r="AWJ78"/>
      <c r="AWK78"/>
      <c r="AWL78"/>
      <c r="AWM78"/>
      <c r="AWN78"/>
      <c r="AWO78"/>
      <c r="AWP78"/>
      <c r="AWQ78"/>
      <c r="AWR78"/>
      <c r="AWS78"/>
      <c r="AWT78"/>
      <c r="AWU78"/>
      <c r="AWV78"/>
      <c r="AWW78"/>
      <c r="AWX78"/>
      <c r="AWY78"/>
      <c r="AWZ78"/>
      <c r="AXA78"/>
      <c r="AXB78"/>
      <c r="AXC78"/>
      <c r="AXD78"/>
      <c r="AXE78"/>
      <c r="AXF78"/>
      <c r="AXG78"/>
      <c r="AXH78"/>
      <c r="AXI78"/>
      <c r="AXJ78"/>
      <c r="AXK78"/>
      <c r="AXL78"/>
      <c r="AXM78"/>
      <c r="AXN78"/>
      <c r="AXO78"/>
      <c r="AXP78"/>
      <c r="AXQ78"/>
      <c r="AXR78"/>
      <c r="AXS78"/>
      <c r="AXT78"/>
      <c r="AXU78"/>
      <c r="AXV78"/>
      <c r="AXW78"/>
      <c r="AXX78"/>
      <c r="AXY78"/>
      <c r="AXZ78"/>
      <c r="AYA78"/>
      <c r="AYB78"/>
      <c r="AYC78"/>
      <c r="AYD78"/>
      <c r="AYE78"/>
      <c r="AYF78"/>
      <c r="AYG78"/>
      <c r="AYH78"/>
      <c r="AYI78"/>
      <c r="AYJ78"/>
      <c r="AYK78"/>
      <c r="AYL78"/>
      <c r="AYM78"/>
      <c r="AYN78"/>
      <c r="AYO78"/>
      <c r="AYP78"/>
      <c r="AYQ78"/>
      <c r="AYR78"/>
      <c r="AYS78"/>
      <c r="AYT78"/>
      <c r="AYU78"/>
      <c r="AYV78"/>
      <c r="AYW78"/>
      <c r="AYX78"/>
      <c r="AYY78"/>
      <c r="AYZ78"/>
      <c r="AZA78"/>
      <c r="AZB78"/>
      <c r="AZC78"/>
      <c r="AZD78"/>
      <c r="AZE78"/>
      <c r="AZF78"/>
      <c r="AZG78"/>
      <c r="AZH78"/>
      <c r="AZI78"/>
      <c r="AZJ78"/>
      <c r="AZK78"/>
      <c r="AZL78"/>
      <c r="AZM78"/>
      <c r="AZN78"/>
      <c r="AZO78"/>
      <c r="AZP78"/>
      <c r="AZQ78"/>
      <c r="AZR78"/>
      <c r="AZS78"/>
      <c r="AZT78"/>
      <c r="AZU78"/>
      <c r="AZV78"/>
      <c r="AZW78"/>
      <c r="AZX78"/>
      <c r="AZY78"/>
      <c r="AZZ78"/>
      <c r="BAA78"/>
      <c r="BAB78"/>
      <c r="BAC78"/>
      <c r="BAD78"/>
      <c r="BAE78"/>
      <c r="BAF78"/>
      <c r="BAG78"/>
      <c r="BAH78"/>
      <c r="BAI78"/>
      <c r="BAJ78"/>
      <c r="BAK78"/>
      <c r="BAL78"/>
      <c r="BAM78"/>
      <c r="BAN78"/>
      <c r="BAO78"/>
      <c r="BAP78"/>
      <c r="BAQ78"/>
      <c r="BAR78"/>
      <c r="BAS78"/>
      <c r="BAT78"/>
      <c r="BAU78"/>
      <c r="BAV78"/>
      <c r="BAW78"/>
      <c r="BAX78"/>
      <c r="BAY78"/>
      <c r="BAZ78"/>
      <c r="BBA78"/>
      <c r="BBB78"/>
      <c r="BBC78"/>
      <c r="BBD78"/>
      <c r="BBE78"/>
      <c r="BBF78"/>
      <c r="BBG78"/>
      <c r="BBH78"/>
      <c r="BBI78"/>
      <c r="BBJ78"/>
      <c r="BBK78"/>
      <c r="BBL78"/>
      <c r="BBM78"/>
      <c r="BBN78"/>
      <c r="BBO78"/>
      <c r="BBP78"/>
      <c r="BBQ78"/>
      <c r="BBR78"/>
      <c r="BBS78"/>
      <c r="BBT78"/>
      <c r="BBU78"/>
      <c r="BBV78"/>
      <c r="BBW78"/>
      <c r="BBX78"/>
      <c r="BBY78"/>
      <c r="BBZ78"/>
      <c r="BCA78"/>
      <c r="BCB78"/>
      <c r="BCC78"/>
      <c r="BCD78"/>
      <c r="BCE78"/>
      <c r="BCF78"/>
      <c r="BCG78"/>
      <c r="BCH78"/>
      <c r="BCI78"/>
      <c r="BCJ78"/>
      <c r="BCK78"/>
      <c r="BCL78"/>
      <c r="BCM78"/>
      <c r="BCN78"/>
      <c r="BCO78"/>
      <c r="BCP78"/>
      <c r="BCQ78"/>
      <c r="BCR78"/>
      <c r="BCS78"/>
      <c r="BCT78"/>
      <c r="BCU78"/>
      <c r="BCV78"/>
      <c r="BCW78"/>
      <c r="BCX78"/>
      <c r="BCY78"/>
      <c r="BCZ78"/>
      <c r="BDA78"/>
      <c r="BDB78"/>
      <c r="BDC78"/>
      <c r="BDD78"/>
      <c r="BDE78"/>
      <c r="BDF78"/>
      <c r="BDG78"/>
      <c r="BDH78"/>
      <c r="BDI78"/>
      <c r="BDJ78"/>
      <c r="BDK78"/>
      <c r="BDL78"/>
      <c r="BDM78"/>
      <c r="BDN78"/>
      <c r="BDO78"/>
      <c r="BDP78"/>
      <c r="BDQ78"/>
      <c r="BDR78"/>
      <c r="BDS78"/>
      <c r="BDT78"/>
      <c r="BDU78"/>
      <c r="BDV78"/>
      <c r="BDW78"/>
      <c r="BDX78"/>
      <c r="BDY78"/>
      <c r="BDZ78"/>
      <c r="BEA78"/>
      <c r="BEB78"/>
      <c r="BEC78"/>
      <c r="BED78"/>
      <c r="BEE78"/>
      <c r="BEF78"/>
      <c r="BEG78"/>
      <c r="BEH78"/>
      <c r="BEI78"/>
      <c r="BEJ78"/>
      <c r="BEK78"/>
      <c r="BEL78"/>
      <c r="BEM78"/>
      <c r="BEN78"/>
      <c r="BEO78"/>
      <c r="BEP78"/>
      <c r="BEQ78"/>
      <c r="BER78"/>
      <c r="BES78"/>
      <c r="BET78"/>
      <c r="BEU78"/>
      <c r="BEV78"/>
      <c r="BEW78"/>
      <c r="BEX78"/>
      <c r="BEY78"/>
      <c r="BEZ78"/>
      <c r="BFA78"/>
      <c r="BFB78"/>
      <c r="BFC78"/>
      <c r="BFD78"/>
      <c r="BFE78"/>
      <c r="BFF78"/>
      <c r="BFG78"/>
      <c r="BFH78"/>
      <c r="BFI78"/>
      <c r="BFJ78"/>
      <c r="BFK78"/>
      <c r="BFL78"/>
      <c r="BFM78"/>
      <c r="BFN78"/>
      <c r="BFO78"/>
      <c r="BFP78"/>
      <c r="BFQ78"/>
      <c r="BFR78"/>
      <c r="BFS78"/>
      <c r="BFT78"/>
      <c r="BFU78"/>
      <c r="BFV78"/>
      <c r="BFW78"/>
      <c r="BFX78"/>
      <c r="BFY78"/>
      <c r="BFZ78"/>
      <c r="BGA78"/>
      <c r="BGB78"/>
      <c r="BGC78"/>
      <c r="BGD78"/>
      <c r="BGE78"/>
      <c r="BGF78"/>
    </row>
    <row r="79" spans="1:1540" x14ac:dyDescent="0.3">
      <c r="A79" s="3" t="str">
        <f t="shared" si="11"/>
        <v>Monday</v>
      </c>
      <c r="B79" s="3">
        <v>43542</v>
      </c>
      <c r="C79" s="4">
        <v>22368860</v>
      </c>
      <c r="D79" s="4">
        <v>5368526</v>
      </c>
      <c r="E79" s="4">
        <v>2233307</v>
      </c>
      <c r="F79" s="4">
        <v>1614011</v>
      </c>
      <c r="G79" s="4">
        <v>1310254</v>
      </c>
      <c r="H79" s="5">
        <f t="shared" si="12"/>
        <v>5.8574911729967462E-2</v>
      </c>
      <c r="I79" s="8">
        <f t="shared" si="20"/>
        <v>7.3381290249115549E-2</v>
      </c>
      <c r="J79" s="5">
        <f>'Channel wise traffic'!G79/'Channel wise traffic'!G72-1</f>
        <v>5.1020364054076506E-2</v>
      </c>
      <c r="K79" s="5">
        <f t="shared" si="21"/>
        <v>2.1275401907066005E-2</v>
      </c>
      <c r="L79" s="5">
        <f t="shared" si="13"/>
        <v>0.23999998211799797</v>
      </c>
      <c r="M79" s="5">
        <f t="shared" si="14"/>
        <v>0.4160000342738398</v>
      </c>
      <c r="N79" s="5">
        <f t="shared" si="15"/>
        <v>0.72270001392553729</v>
      </c>
      <c r="O79" s="5">
        <f t="shared" si="16"/>
        <v>0.81179991957923459</v>
      </c>
      <c r="P79" s="17" t="str">
        <f t="shared" si="17"/>
        <v>Stable</v>
      </c>
      <c r="Q79" s="17" t="str">
        <f t="shared" si="18"/>
        <v>Stable</v>
      </c>
      <c r="R79" s="17" t="str">
        <f t="shared" si="19"/>
        <v>Stable</v>
      </c>
    </row>
    <row r="80" spans="1:1540" x14ac:dyDescent="0.3">
      <c r="A80" s="3" t="str">
        <f t="shared" si="11"/>
        <v>Tuesday</v>
      </c>
      <c r="B80" s="3">
        <v>43543</v>
      </c>
      <c r="C80" s="4">
        <v>21934513</v>
      </c>
      <c r="D80" s="4">
        <v>5757809</v>
      </c>
      <c r="E80" s="4">
        <v>2418280</v>
      </c>
      <c r="F80" s="4">
        <v>1835958</v>
      </c>
      <c r="G80" s="4">
        <v>707578</v>
      </c>
      <c r="H80" s="5">
        <f t="shared" si="12"/>
        <v>3.2258660130726403E-2</v>
      </c>
      <c r="I80" s="8">
        <f t="shared" si="20"/>
        <v>-0.45549226537958976</v>
      </c>
      <c r="J80" s="5">
        <f>'Channel wise traffic'!G80/'Channel wise traffic'!G73-1</f>
        <v>2.0201937045509322E-2</v>
      </c>
      <c r="K80" s="5">
        <f t="shared" si="21"/>
        <v>-0.46627457709544307</v>
      </c>
      <c r="L80" s="5">
        <f t="shared" si="13"/>
        <v>0.26249996979645729</v>
      </c>
      <c r="M80" s="5">
        <f t="shared" si="14"/>
        <v>0.42000003820897847</v>
      </c>
      <c r="N80" s="5">
        <f t="shared" si="15"/>
        <v>0.75919992722100005</v>
      </c>
      <c r="O80" s="5">
        <f t="shared" si="16"/>
        <v>0.38539988387533919</v>
      </c>
      <c r="P80" s="17" t="str">
        <f t="shared" si="17"/>
        <v>Low</v>
      </c>
      <c r="Q80" s="17" t="str">
        <f t="shared" si="18"/>
        <v>Stable</v>
      </c>
      <c r="R80" s="17" t="str">
        <f t="shared" si="19"/>
        <v>Low</v>
      </c>
    </row>
    <row r="81" spans="1:1540" x14ac:dyDescent="0.3">
      <c r="A81" s="3" t="str">
        <f t="shared" si="11"/>
        <v>Wednesday</v>
      </c>
      <c r="B81" s="3">
        <v>43544</v>
      </c>
      <c r="C81" s="4">
        <v>21282993</v>
      </c>
      <c r="D81" s="4">
        <v>5427163</v>
      </c>
      <c r="E81" s="4">
        <v>2149156</v>
      </c>
      <c r="F81" s="4">
        <v>1600262</v>
      </c>
      <c r="G81" s="4">
        <v>1377825</v>
      </c>
      <c r="H81" s="5">
        <f t="shared" si="12"/>
        <v>6.4738310067573676E-2</v>
      </c>
      <c r="I81" s="8">
        <f t="shared" si="20"/>
        <v>0.11773844194404104</v>
      </c>
      <c r="J81" s="5">
        <f>'Channel wise traffic'!G81/'Channel wise traffic'!G74-1</f>
        <v>-1.9999965004919074E-2</v>
      </c>
      <c r="K81" s="5">
        <f t="shared" si="21"/>
        <v>0.14054944127308611</v>
      </c>
      <c r="L81" s="5">
        <f t="shared" si="13"/>
        <v>0.25499998989803735</v>
      </c>
      <c r="M81" s="5">
        <f t="shared" si="14"/>
        <v>0.39599989902643423</v>
      </c>
      <c r="N81" s="5">
        <f t="shared" si="15"/>
        <v>0.74460020584824926</v>
      </c>
      <c r="O81" s="5">
        <f t="shared" si="16"/>
        <v>0.86099963630955434</v>
      </c>
      <c r="P81" s="17" t="str">
        <f t="shared" si="17"/>
        <v>Stable</v>
      </c>
      <c r="Q81" s="17" t="str">
        <f t="shared" si="18"/>
        <v>Stable</v>
      </c>
      <c r="R81" s="17" t="str">
        <f t="shared" si="19"/>
        <v>Stable</v>
      </c>
    </row>
    <row r="82" spans="1:1540" x14ac:dyDescent="0.3">
      <c r="A82" s="3" t="str">
        <f t="shared" si="11"/>
        <v>Thursday</v>
      </c>
      <c r="B82" s="3">
        <v>43545</v>
      </c>
      <c r="C82" s="4">
        <v>21717340</v>
      </c>
      <c r="D82" s="4">
        <v>5429335</v>
      </c>
      <c r="E82" s="4">
        <v>2128299</v>
      </c>
      <c r="F82" s="4">
        <v>1475975</v>
      </c>
      <c r="G82" s="4">
        <v>1234506</v>
      </c>
      <c r="H82" s="5">
        <f t="shared" si="12"/>
        <v>5.6844254406847247E-2</v>
      </c>
      <c r="I82" s="8">
        <f t="shared" si="20"/>
        <v>-2.6704205453110585E-2</v>
      </c>
      <c r="J82" s="5">
        <f>'Channel wise traffic'!G82/'Channel wise traffic'!G75-1</f>
        <v>-4.7619051795569911E-2</v>
      </c>
      <c r="K82" s="5">
        <f t="shared" si="21"/>
        <v>2.1960584274233863E-2</v>
      </c>
      <c r="L82" s="5">
        <f t="shared" si="13"/>
        <v>0.25</v>
      </c>
      <c r="M82" s="5">
        <f t="shared" si="14"/>
        <v>0.39199994106092184</v>
      </c>
      <c r="N82" s="5">
        <f t="shared" si="15"/>
        <v>0.6934998324953402</v>
      </c>
      <c r="O82" s="5">
        <f t="shared" si="16"/>
        <v>0.83640034553430787</v>
      </c>
      <c r="P82" s="17" t="str">
        <f t="shared" si="17"/>
        <v>Stable</v>
      </c>
      <c r="Q82" s="17" t="str">
        <f t="shared" si="18"/>
        <v>Stable</v>
      </c>
      <c r="R82" s="17" t="str">
        <f t="shared" si="19"/>
        <v>Stable</v>
      </c>
    </row>
    <row r="83" spans="1:1540" x14ac:dyDescent="0.3">
      <c r="A83" s="3" t="str">
        <f t="shared" si="11"/>
        <v>Friday</v>
      </c>
      <c r="B83" s="3">
        <v>43546</v>
      </c>
      <c r="C83" s="4">
        <v>21065820</v>
      </c>
      <c r="D83" s="4">
        <v>5529777</v>
      </c>
      <c r="E83" s="4">
        <v>2123434</v>
      </c>
      <c r="F83" s="4">
        <v>1612111</v>
      </c>
      <c r="G83" s="4">
        <v>1361589</v>
      </c>
      <c r="H83" s="5">
        <f t="shared" si="12"/>
        <v>6.4634986912448691E-2</v>
      </c>
      <c r="I83" s="8">
        <f t="shared" si="20"/>
        <v>0.15016750885693586</v>
      </c>
      <c r="J83" s="5">
        <f>'Channel wise traffic'!G83/'Channel wise traffic'!G76-1</f>
        <v>-2.0202030068046883E-2</v>
      </c>
      <c r="K83" s="5">
        <f t="shared" si="21"/>
        <v>0.17388231354858696</v>
      </c>
      <c r="L83" s="5">
        <f t="shared" si="13"/>
        <v>0.26249996439730333</v>
      </c>
      <c r="M83" s="5">
        <f t="shared" si="14"/>
        <v>0.38399993345120426</v>
      </c>
      <c r="N83" s="5">
        <f t="shared" si="15"/>
        <v>0.75919995629720538</v>
      </c>
      <c r="O83" s="5">
        <f t="shared" si="16"/>
        <v>0.84460003064305122</v>
      </c>
      <c r="P83" s="17" t="str">
        <f t="shared" si="17"/>
        <v>Stable</v>
      </c>
      <c r="Q83" s="17" t="str">
        <f t="shared" si="18"/>
        <v>Stable</v>
      </c>
      <c r="R83" s="17" t="str">
        <f t="shared" si="19"/>
        <v>Stable</v>
      </c>
    </row>
    <row r="84" spans="1:1540" s="13" customFormat="1" x14ac:dyDescent="0.3">
      <c r="A84" s="9" t="str">
        <f t="shared" si="11"/>
        <v>Saturday</v>
      </c>
      <c r="B84" s="9">
        <v>43547</v>
      </c>
      <c r="C84" s="10">
        <v>44440853</v>
      </c>
      <c r="D84" s="10">
        <v>9612556</v>
      </c>
      <c r="E84" s="10">
        <v>3268269</v>
      </c>
      <c r="F84" s="10">
        <v>2289095</v>
      </c>
      <c r="G84" s="10">
        <v>1874769</v>
      </c>
      <c r="H84" s="11">
        <f t="shared" si="12"/>
        <v>4.2185711421875723E-2</v>
      </c>
      <c r="I84" s="12">
        <f t="shared" si="20"/>
        <v>3.2486296530253478E-2</v>
      </c>
      <c r="J84" s="11">
        <f>'Channel wise traffic'!G84/'Channel wise traffic'!G77-1</f>
        <v>4.2105264638900852E-2</v>
      </c>
      <c r="K84" s="11">
        <f t="shared" si="21"/>
        <v>-9.2303210420231485E-3</v>
      </c>
      <c r="L84" s="11">
        <f t="shared" si="13"/>
        <v>0.21629998866133376</v>
      </c>
      <c r="M84" s="11">
        <f t="shared" si="14"/>
        <v>0.33999999583877588</v>
      </c>
      <c r="N84" s="11">
        <f t="shared" si="15"/>
        <v>0.70039981409119012</v>
      </c>
      <c r="O84" s="11">
        <f t="shared" si="16"/>
        <v>0.8190000851865038</v>
      </c>
      <c r="P84" s="17" t="str">
        <f t="shared" si="17"/>
        <v>Stable</v>
      </c>
      <c r="Q84" s="17" t="str">
        <f t="shared" si="18"/>
        <v>Stable</v>
      </c>
      <c r="R84" s="17" t="str">
        <f t="shared" si="19"/>
        <v>Stable</v>
      </c>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row>
    <row r="85" spans="1:1540" s="13" customFormat="1" x14ac:dyDescent="0.3">
      <c r="A85" s="9" t="str">
        <f t="shared" si="11"/>
        <v>Sunday</v>
      </c>
      <c r="B85" s="9">
        <v>43548</v>
      </c>
      <c r="C85" s="10">
        <v>45338648</v>
      </c>
      <c r="D85" s="10">
        <v>9425904</v>
      </c>
      <c r="E85" s="10">
        <v>3300951</v>
      </c>
      <c r="F85" s="10">
        <v>2289540</v>
      </c>
      <c r="G85" s="10">
        <v>1839416</v>
      </c>
      <c r="H85" s="11">
        <f t="shared" si="12"/>
        <v>4.05705966353474E-2</v>
      </c>
      <c r="I85" s="12">
        <f t="shared" si="20"/>
        <v>0.22259812803337153</v>
      </c>
      <c r="J85" s="11">
        <f>'Channel wise traffic'!G85/'Channel wise traffic'!G78-1</f>
        <v>6.3157920407615809E-2</v>
      </c>
      <c r="K85" s="11">
        <f t="shared" si="21"/>
        <v>0.14996853706998059</v>
      </c>
      <c r="L85" s="11">
        <f t="shared" si="13"/>
        <v>0.20789997972590626</v>
      </c>
      <c r="M85" s="11">
        <f t="shared" si="14"/>
        <v>0.35019993838256785</v>
      </c>
      <c r="N85" s="11">
        <f t="shared" si="15"/>
        <v>0.69360011705717539</v>
      </c>
      <c r="O85" s="11">
        <f t="shared" si="16"/>
        <v>0.80339980956873436</v>
      </c>
      <c r="P85" s="17" t="str">
        <f t="shared" si="17"/>
        <v>High</v>
      </c>
      <c r="Q85" s="17" t="str">
        <f t="shared" si="18"/>
        <v>Stable</v>
      </c>
      <c r="R85" s="17" t="str">
        <f t="shared" si="19"/>
        <v>Stable</v>
      </c>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c r="ANM85"/>
      <c r="ANN85"/>
      <c r="ANO85"/>
      <c r="ANP85"/>
      <c r="ANQ85"/>
      <c r="ANR85"/>
      <c r="ANS85"/>
      <c r="ANT85"/>
      <c r="ANU85"/>
      <c r="ANV85"/>
      <c r="ANW85"/>
      <c r="ANX85"/>
      <c r="ANY85"/>
      <c r="ANZ85"/>
      <c r="AOA85"/>
      <c r="AOB85"/>
      <c r="AOC85"/>
      <c r="AOD85"/>
      <c r="AOE85"/>
      <c r="AOF85"/>
      <c r="AOG85"/>
      <c r="AOH85"/>
      <c r="AOI85"/>
      <c r="AOJ85"/>
      <c r="AOK85"/>
      <c r="AOL85"/>
      <c r="AOM85"/>
      <c r="AON85"/>
      <c r="AOO85"/>
      <c r="AOP85"/>
      <c r="AOQ85"/>
      <c r="AOR85"/>
      <c r="AOS85"/>
      <c r="AOT85"/>
      <c r="AOU85"/>
      <c r="AOV85"/>
      <c r="AOW85"/>
      <c r="AOX85"/>
      <c r="AOY85"/>
      <c r="AOZ85"/>
      <c r="APA85"/>
      <c r="APB85"/>
      <c r="APC85"/>
      <c r="APD85"/>
      <c r="APE85"/>
      <c r="APF85"/>
      <c r="APG85"/>
      <c r="APH85"/>
      <c r="API85"/>
      <c r="APJ85"/>
      <c r="APK85"/>
      <c r="APL85"/>
      <c r="APM85"/>
      <c r="APN85"/>
      <c r="APO85"/>
      <c r="APP85"/>
      <c r="APQ85"/>
      <c r="APR85"/>
      <c r="APS85"/>
      <c r="APT85"/>
      <c r="APU85"/>
      <c r="APV85"/>
      <c r="APW85"/>
      <c r="APX85"/>
      <c r="APY85"/>
      <c r="APZ85"/>
      <c r="AQA85"/>
      <c r="AQB85"/>
      <c r="AQC85"/>
      <c r="AQD85"/>
      <c r="AQE85"/>
      <c r="AQF85"/>
      <c r="AQG85"/>
      <c r="AQH85"/>
      <c r="AQI85"/>
      <c r="AQJ85"/>
      <c r="AQK85"/>
      <c r="AQL85"/>
      <c r="AQM85"/>
      <c r="AQN85"/>
      <c r="AQO85"/>
      <c r="AQP85"/>
      <c r="AQQ85"/>
      <c r="AQR85"/>
      <c r="AQS85"/>
      <c r="AQT85"/>
      <c r="AQU85"/>
      <c r="AQV85"/>
      <c r="AQW85"/>
      <c r="AQX85"/>
      <c r="AQY85"/>
      <c r="AQZ85"/>
      <c r="ARA85"/>
      <c r="ARB85"/>
      <c r="ARC85"/>
      <c r="ARD85"/>
      <c r="ARE85"/>
      <c r="ARF85"/>
      <c r="ARG85"/>
      <c r="ARH85"/>
      <c r="ARI85"/>
      <c r="ARJ85"/>
      <c r="ARK85"/>
      <c r="ARL85"/>
      <c r="ARM85"/>
      <c r="ARN85"/>
      <c r="ARO85"/>
      <c r="ARP85"/>
      <c r="ARQ85"/>
      <c r="ARR85"/>
      <c r="ARS85"/>
      <c r="ART85"/>
      <c r="ARU85"/>
      <c r="ARV85"/>
      <c r="ARW85"/>
      <c r="ARX85"/>
      <c r="ARY85"/>
      <c r="ARZ85"/>
      <c r="ASA85"/>
      <c r="ASB85"/>
      <c r="ASC85"/>
      <c r="ASD85"/>
      <c r="ASE85"/>
      <c r="ASF85"/>
      <c r="ASG85"/>
      <c r="ASH85"/>
      <c r="ASI85"/>
      <c r="ASJ85"/>
      <c r="ASK85"/>
      <c r="ASL85"/>
      <c r="ASM85"/>
      <c r="ASN85"/>
      <c r="ASO85"/>
      <c r="ASP85"/>
      <c r="ASQ85"/>
      <c r="ASR85"/>
      <c r="ASS85"/>
      <c r="AST85"/>
      <c r="ASU85"/>
      <c r="ASV85"/>
      <c r="ASW85"/>
      <c r="ASX85"/>
      <c r="ASY85"/>
      <c r="ASZ85"/>
      <c r="ATA85"/>
      <c r="ATB85"/>
      <c r="ATC85"/>
      <c r="ATD85"/>
      <c r="ATE85"/>
      <c r="ATF85"/>
      <c r="ATG85"/>
      <c r="ATH85"/>
      <c r="ATI85"/>
      <c r="ATJ85"/>
      <c r="ATK85"/>
      <c r="ATL85"/>
      <c r="ATM85"/>
      <c r="ATN85"/>
      <c r="ATO85"/>
      <c r="ATP85"/>
      <c r="ATQ85"/>
      <c r="ATR85"/>
      <c r="ATS85"/>
      <c r="ATT85"/>
      <c r="ATU85"/>
      <c r="ATV85"/>
      <c r="ATW85"/>
      <c r="ATX85"/>
      <c r="ATY85"/>
      <c r="ATZ85"/>
      <c r="AUA85"/>
      <c r="AUB85"/>
      <c r="AUC85"/>
      <c r="AUD85"/>
      <c r="AUE85"/>
      <c r="AUF85"/>
      <c r="AUG85"/>
      <c r="AUH85"/>
      <c r="AUI85"/>
      <c r="AUJ85"/>
      <c r="AUK85"/>
      <c r="AUL85"/>
      <c r="AUM85"/>
      <c r="AUN85"/>
      <c r="AUO85"/>
      <c r="AUP85"/>
      <c r="AUQ85"/>
      <c r="AUR85"/>
      <c r="AUS85"/>
      <c r="AUT85"/>
      <c r="AUU85"/>
      <c r="AUV85"/>
      <c r="AUW85"/>
      <c r="AUX85"/>
      <c r="AUY85"/>
      <c r="AUZ85"/>
      <c r="AVA85"/>
      <c r="AVB85"/>
      <c r="AVC85"/>
      <c r="AVD85"/>
      <c r="AVE85"/>
      <c r="AVF85"/>
      <c r="AVG85"/>
      <c r="AVH85"/>
      <c r="AVI85"/>
      <c r="AVJ85"/>
      <c r="AVK85"/>
      <c r="AVL85"/>
      <c r="AVM85"/>
      <c r="AVN85"/>
      <c r="AVO85"/>
      <c r="AVP85"/>
      <c r="AVQ85"/>
      <c r="AVR85"/>
      <c r="AVS85"/>
      <c r="AVT85"/>
      <c r="AVU85"/>
      <c r="AVV85"/>
      <c r="AVW85"/>
      <c r="AVX85"/>
      <c r="AVY85"/>
      <c r="AVZ85"/>
      <c r="AWA85"/>
      <c r="AWB85"/>
      <c r="AWC85"/>
      <c r="AWD85"/>
      <c r="AWE85"/>
      <c r="AWF85"/>
      <c r="AWG85"/>
      <c r="AWH85"/>
      <c r="AWI85"/>
      <c r="AWJ85"/>
      <c r="AWK85"/>
      <c r="AWL85"/>
      <c r="AWM85"/>
      <c r="AWN85"/>
      <c r="AWO85"/>
      <c r="AWP85"/>
      <c r="AWQ85"/>
      <c r="AWR85"/>
      <c r="AWS85"/>
      <c r="AWT85"/>
      <c r="AWU85"/>
      <c r="AWV85"/>
      <c r="AWW85"/>
      <c r="AWX85"/>
      <c r="AWY85"/>
      <c r="AWZ85"/>
      <c r="AXA85"/>
      <c r="AXB85"/>
      <c r="AXC85"/>
      <c r="AXD85"/>
      <c r="AXE85"/>
      <c r="AXF85"/>
      <c r="AXG85"/>
      <c r="AXH85"/>
      <c r="AXI85"/>
      <c r="AXJ85"/>
      <c r="AXK85"/>
      <c r="AXL85"/>
      <c r="AXM85"/>
      <c r="AXN85"/>
      <c r="AXO85"/>
      <c r="AXP85"/>
      <c r="AXQ85"/>
      <c r="AXR85"/>
      <c r="AXS85"/>
      <c r="AXT85"/>
      <c r="AXU85"/>
      <c r="AXV85"/>
      <c r="AXW85"/>
      <c r="AXX85"/>
      <c r="AXY85"/>
      <c r="AXZ85"/>
      <c r="AYA85"/>
      <c r="AYB85"/>
      <c r="AYC85"/>
      <c r="AYD85"/>
      <c r="AYE85"/>
      <c r="AYF85"/>
      <c r="AYG85"/>
      <c r="AYH85"/>
      <c r="AYI85"/>
      <c r="AYJ85"/>
      <c r="AYK85"/>
      <c r="AYL85"/>
      <c r="AYM85"/>
      <c r="AYN85"/>
      <c r="AYO85"/>
      <c r="AYP85"/>
      <c r="AYQ85"/>
      <c r="AYR85"/>
      <c r="AYS85"/>
      <c r="AYT85"/>
      <c r="AYU85"/>
      <c r="AYV85"/>
      <c r="AYW85"/>
      <c r="AYX85"/>
      <c r="AYY85"/>
      <c r="AYZ85"/>
      <c r="AZA85"/>
      <c r="AZB85"/>
      <c r="AZC85"/>
      <c r="AZD85"/>
      <c r="AZE85"/>
      <c r="AZF85"/>
      <c r="AZG85"/>
      <c r="AZH85"/>
      <c r="AZI85"/>
      <c r="AZJ85"/>
      <c r="AZK85"/>
      <c r="AZL85"/>
      <c r="AZM85"/>
      <c r="AZN85"/>
      <c r="AZO85"/>
      <c r="AZP85"/>
      <c r="AZQ85"/>
      <c r="AZR85"/>
      <c r="AZS85"/>
      <c r="AZT85"/>
      <c r="AZU85"/>
      <c r="AZV85"/>
      <c r="AZW85"/>
      <c r="AZX85"/>
      <c r="AZY85"/>
      <c r="AZZ85"/>
      <c r="BAA85"/>
      <c r="BAB85"/>
      <c r="BAC85"/>
      <c r="BAD85"/>
      <c r="BAE85"/>
      <c r="BAF85"/>
      <c r="BAG85"/>
      <c r="BAH85"/>
      <c r="BAI85"/>
      <c r="BAJ85"/>
      <c r="BAK85"/>
      <c r="BAL85"/>
      <c r="BAM85"/>
      <c r="BAN85"/>
      <c r="BAO85"/>
      <c r="BAP85"/>
      <c r="BAQ85"/>
      <c r="BAR85"/>
      <c r="BAS85"/>
      <c r="BAT85"/>
      <c r="BAU85"/>
      <c r="BAV85"/>
      <c r="BAW85"/>
      <c r="BAX85"/>
      <c r="BAY85"/>
      <c r="BAZ85"/>
      <c r="BBA85"/>
      <c r="BBB85"/>
      <c r="BBC85"/>
      <c r="BBD85"/>
      <c r="BBE85"/>
      <c r="BBF85"/>
      <c r="BBG85"/>
      <c r="BBH85"/>
      <c r="BBI85"/>
      <c r="BBJ85"/>
      <c r="BBK85"/>
      <c r="BBL85"/>
      <c r="BBM85"/>
      <c r="BBN85"/>
      <c r="BBO85"/>
      <c r="BBP85"/>
      <c r="BBQ85"/>
      <c r="BBR85"/>
      <c r="BBS85"/>
      <c r="BBT85"/>
      <c r="BBU85"/>
      <c r="BBV85"/>
      <c r="BBW85"/>
      <c r="BBX85"/>
      <c r="BBY85"/>
      <c r="BBZ85"/>
      <c r="BCA85"/>
      <c r="BCB85"/>
      <c r="BCC85"/>
      <c r="BCD85"/>
      <c r="BCE85"/>
      <c r="BCF85"/>
      <c r="BCG85"/>
      <c r="BCH85"/>
      <c r="BCI85"/>
      <c r="BCJ85"/>
      <c r="BCK85"/>
      <c r="BCL85"/>
      <c r="BCM85"/>
      <c r="BCN85"/>
      <c r="BCO85"/>
      <c r="BCP85"/>
      <c r="BCQ85"/>
      <c r="BCR85"/>
      <c r="BCS85"/>
      <c r="BCT85"/>
      <c r="BCU85"/>
      <c r="BCV85"/>
      <c r="BCW85"/>
      <c r="BCX85"/>
      <c r="BCY85"/>
      <c r="BCZ85"/>
      <c r="BDA85"/>
      <c r="BDB85"/>
      <c r="BDC85"/>
      <c r="BDD85"/>
      <c r="BDE85"/>
      <c r="BDF85"/>
      <c r="BDG85"/>
      <c r="BDH85"/>
      <c r="BDI85"/>
      <c r="BDJ85"/>
      <c r="BDK85"/>
      <c r="BDL85"/>
      <c r="BDM85"/>
      <c r="BDN85"/>
      <c r="BDO85"/>
      <c r="BDP85"/>
      <c r="BDQ85"/>
      <c r="BDR85"/>
      <c r="BDS85"/>
      <c r="BDT85"/>
      <c r="BDU85"/>
      <c r="BDV85"/>
      <c r="BDW85"/>
      <c r="BDX85"/>
      <c r="BDY85"/>
      <c r="BDZ85"/>
      <c r="BEA85"/>
      <c r="BEB85"/>
      <c r="BEC85"/>
      <c r="BED85"/>
      <c r="BEE85"/>
      <c r="BEF85"/>
      <c r="BEG85"/>
      <c r="BEH85"/>
      <c r="BEI85"/>
      <c r="BEJ85"/>
      <c r="BEK85"/>
      <c r="BEL85"/>
      <c r="BEM85"/>
      <c r="BEN85"/>
      <c r="BEO85"/>
      <c r="BEP85"/>
      <c r="BEQ85"/>
      <c r="BER85"/>
      <c r="BES85"/>
      <c r="BET85"/>
      <c r="BEU85"/>
      <c r="BEV85"/>
      <c r="BEW85"/>
      <c r="BEX85"/>
      <c r="BEY85"/>
      <c r="BEZ85"/>
      <c r="BFA85"/>
      <c r="BFB85"/>
      <c r="BFC85"/>
      <c r="BFD85"/>
      <c r="BFE85"/>
      <c r="BFF85"/>
      <c r="BFG85"/>
      <c r="BFH85"/>
      <c r="BFI85"/>
      <c r="BFJ85"/>
      <c r="BFK85"/>
      <c r="BFL85"/>
      <c r="BFM85"/>
      <c r="BFN85"/>
      <c r="BFO85"/>
      <c r="BFP85"/>
      <c r="BFQ85"/>
      <c r="BFR85"/>
      <c r="BFS85"/>
      <c r="BFT85"/>
      <c r="BFU85"/>
      <c r="BFV85"/>
      <c r="BFW85"/>
      <c r="BFX85"/>
      <c r="BFY85"/>
      <c r="BFZ85"/>
      <c r="BGA85"/>
      <c r="BGB85"/>
      <c r="BGC85"/>
      <c r="BGD85"/>
      <c r="BGE85"/>
      <c r="BGF85"/>
    </row>
    <row r="86" spans="1:1540" x14ac:dyDescent="0.3">
      <c r="A86" s="3" t="str">
        <f t="shared" si="11"/>
        <v>Monday</v>
      </c>
      <c r="B86" s="3">
        <v>43549</v>
      </c>
      <c r="C86" s="4">
        <v>22368860</v>
      </c>
      <c r="D86" s="4">
        <v>5536293</v>
      </c>
      <c r="E86" s="4">
        <v>2258807</v>
      </c>
      <c r="F86" s="4">
        <v>1632440</v>
      </c>
      <c r="G86" s="4">
        <v>1351986</v>
      </c>
      <c r="H86" s="5">
        <f t="shared" si="12"/>
        <v>6.044054100208951E-2</v>
      </c>
      <c r="I86" s="8">
        <f t="shared" si="20"/>
        <v>3.1850312992747876E-2</v>
      </c>
      <c r="J86" s="5">
        <f>'Channel wise traffic'!G86/'Channel wise traffic'!G79-1</f>
        <v>0</v>
      </c>
      <c r="K86" s="5">
        <f t="shared" si="21"/>
        <v>3.1850312992747876E-2</v>
      </c>
      <c r="L86" s="5">
        <f t="shared" si="13"/>
        <v>0.24750000670575076</v>
      </c>
      <c r="M86" s="5">
        <f t="shared" si="14"/>
        <v>0.40799990173930462</v>
      </c>
      <c r="N86" s="5">
        <f t="shared" si="15"/>
        <v>0.72270008017506582</v>
      </c>
      <c r="O86" s="5">
        <f t="shared" si="16"/>
        <v>0.82819950503540707</v>
      </c>
      <c r="P86" s="17" t="str">
        <f t="shared" si="17"/>
        <v>Stable</v>
      </c>
      <c r="Q86" s="17" t="str">
        <f t="shared" si="18"/>
        <v>Stable</v>
      </c>
      <c r="R86" s="17" t="str">
        <f t="shared" si="19"/>
        <v>Stable</v>
      </c>
    </row>
    <row r="87" spans="1:1540" x14ac:dyDescent="0.3">
      <c r="A87" s="3" t="str">
        <f t="shared" si="11"/>
        <v>Tuesday</v>
      </c>
      <c r="B87" s="3">
        <v>43550</v>
      </c>
      <c r="C87" s="4">
        <v>20848646</v>
      </c>
      <c r="D87" s="4">
        <v>5107918</v>
      </c>
      <c r="E87" s="4">
        <v>2043167</v>
      </c>
      <c r="F87" s="4">
        <v>1476597</v>
      </c>
      <c r="G87" s="4">
        <v>1259241</v>
      </c>
      <c r="H87" s="5">
        <f t="shared" si="12"/>
        <v>6.0399174123825596E-2</v>
      </c>
      <c r="I87" s="8">
        <f t="shared" si="20"/>
        <v>0.77964973472889199</v>
      </c>
      <c r="J87" s="5">
        <f>'Channel wise traffic'!G87/'Channel wise traffic'!G80-1</f>
        <v>-4.950491032145643E-2</v>
      </c>
      <c r="K87" s="5">
        <f t="shared" si="21"/>
        <v>0.87233982685769784</v>
      </c>
      <c r="L87" s="5">
        <f t="shared" si="13"/>
        <v>0.2449999870495187</v>
      </c>
      <c r="M87" s="5">
        <f t="shared" si="14"/>
        <v>0.39999996084510364</v>
      </c>
      <c r="N87" s="5">
        <f t="shared" si="15"/>
        <v>0.72270010234112048</v>
      </c>
      <c r="O87" s="5">
        <f t="shared" si="16"/>
        <v>0.85279937586220211</v>
      </c>
      <c r="P87" s="17" t="str">
        <f t="shared" si="17"/>
        <v>High</v>
      </c>
      <c r="Q87" s="17" t="str">
        <f t="shared" si="18"/>
        <v>Stable</v>
      </c>
      <c r="R87" s="17" t="str">
        <f t="shared" si="19"/>
        <v>High</v>
      </c>
    </row>
    <row r="88" spans="1:1540" x14ac:dyDescent="0.3">
      <c r="A88" s="3" t="str">
        <f t="shared" si="11"/>
        <v>Wednesday</v>
      </c>
      <c r="B88" s="3">
        <v>43551</v>
      </c>
      <c r="C88" s="4">
        <v>20848646</v>
      </c>
      <c r="D88" s="4">
        <v>5212161</v>
      </c>
      <c r="E88" s="4">
        <v>2084864</v>
      </c>
      <c r="F88" s="4">
        <v>1476292</v>
      </c>
      <c r="G88" s="4">
        <v>1150032</v>
      </c>
      <c r="H88" s="5">
        <f t="shared" si="12"/>
        <v>5.5160992229423438E-2</v>
      </c>
      <c r="I88" s="8">
        <f t="shared" si="20"/>
        <v>-0.16532796254967064</v>
      </c>
      <c r="J88" s="5">
        <f>'Channel wise traffic'!G88/'Channel wise traffic'!G81-1</f>
        <v>-2.0408173813155628E-2</v>
      </c>
      <c r="K88" s="5">
        <f t="shared" si="21"/>
        <v>-0.14793895342886554</v>
      </c>
      <c r="L88" s="5">
        <f t="shared" si="13"/>
        <v>0.24999997601762725</v>
      </c>
      <c r="M88" s="5">
        <f t="shared" si="14"/>
        <v>0.39999992325639977</v>
      </c>
      <c r="N88" s="5">
        <f t="shared" si="15"/>
        <v>0.70809990483791752</v>
      </c>
      <c r="O88" s="5">
        <f t="shared" si="16"/>
        <v>0.77900036036231313</v>
      </c>
      <c r="P88" s="17" t="str">
        <f t="shared" si="17"/>
        <v>Stable</v>
      </c>
      <c r="Q88" s="17" t="str">
        <f t="shared" si="18"/>
        <v>Stable</v>
      </c>
      <c r="R88" s="17" t="str">
        <f t="shared" si="19"/>
        <v>Stable</v>
      </c>
    </row>
    <row r="89" spans="1:1540" x14ac:dyDescent="0.3">
      <c r="A89" s="3" t="str">
        <f t="shared" si="11"/>
        <v>Thursday</v>
      </c>
      <c r="B89" s="3">
        <v>43552</v>
      </c>
      <c r="C89" s="4">
        <v>21500167</v>
      </c>
      <c r="D89" s="4">
        <v>5267540</v>
      </c>
      <c r="E89" s="4">
        <v>2064876</v>
      </c>
      <c r="F89" s="4">
        <v>1552580</v>
      </c>
      <c r="G89" s="4">
        <v>1311309</v>
      </c>
      <c r="H89" s="5">
        <f t="shared" si="12"/>
        <v>6.0990642537799823E-2</v>
      </c>
      <c r="I89" s="8">
        <f t="shared" si="20"/>
        <v>6.221354938736634E-2</v>
      </c>
      <c r="J89" s="5">
        <f>'Channel wise traffic'!G89/'Channel wise traffic'!G82-1</f>
        <v>-9.9999364563004844E-3</v>
      </c>
      <c r="K89" s="5">
        <f t="shared" si="21"/>
        <v>7.2942959217582981E-2</v>
      </c>
      <c r="L89" s="5">
        <f t="shared" si="13"/>
        <v>0.24499995744219102</v>
      </c>
      <c r="M89" s="5">
        <f t="shared" si="14"/>
        <v>0.39200006074942001</v>
      </c>
      <c r="N89" s="5">
        <f t="shared" si="15"/>
        <v>0.75189987195357011</v>
      </c>
      <c r="O89" s="5">
        <f t="shared" si="16"/>
        <v>0.84459995620193484</v>
      </c>
      <c r="P89" s="17" t="str">
        <f t="shared" si="17"/>
        <v>Stable</v>
      </c>
      <c r="Q89" s="17" t="str">
        <f t="shared" si="18"/>
        <v>Stable</v>
      </c>
      <c r="R89" s="17" t="str">
        <f t="shared" si="19"/>
        <v>Stable</v>
      </c>
    </row>
    <row r="90" spans="1:1540" x14ac:dyDescent="0.3">
      <c r="A90" s="3" t="str">
        <f t="shared" si="11"/>
        <v>Friday</v>
      </c>
      <c r="B90" s="3">
        <v>43553</v>
      </c>
      <c r="C90" s="4">
        <v>22803207</v>
      </c>
      <c r="D90" s="4">
        <v>5757809</v>
      </c>
      <c r="E90" s="4">
        <v>2234030</v>
      </c>
      <c r="F90" s="4">
        <v>1712384</v>
      </c>
      <c r="G90" s="4">
        <v>1390113</v>
      </c>
      <c r="H90" s="5">
        <f t="shared" si="12"/>
        <v>6.0961293733815598E-2</v>
      </c>
      <c r="I90" s="8">
        <f t="shared" si="20"/>
        <v>2.0949052908036059E-2</v>
      </c>
      <c r="J90" s="5">
        <f>'Channel wise traffic'!G90/'Channel wise traffic'!G83-1</f>
        <v>8.247417297186499E-2</v>
      </c>
      <c r="K90" s="5">
        <f t="shared" si="21"/>
        <v>-5.6837532644808841E-2</v>
      </c>
      <c r="L90" s="5">
        <f t="shared" si="13"/>
        <v>0.25249996634245347</v>
      </c>
      <c r="M90" s="5">
        <f t="shared" si="14"/>
        <v>0.38800001875713486</v>
      </c>
      <c r="N90" s="5">
        <f t="shared" si="15"/>
        <v>0.76650000223810777</v>
      </c>
      <c r="O90" s="5">
        <f t="shared" si="16"/>
        <v>0.81179980658543882</v>
      </c>
      <c r="P90" s="17" t="str">
        <f t="shared" si="17"/>
        <v>Stable</v>
      </c>
      <c r="Q90" s="17" t="str">
        <f t="shared" si="18"/>
        <v>Stable</v>
      </c>
      <c r="R90" s="17" t="str">
        <f t="shared" si="19"/>
        <v>Stable</v>
      </c>
    </row>
    <row r="91" spans="1:1540" s="13" customFormat="1" x14ac:dyDescent="0.3">
      <c r="A91" s="9" t="str">
        <f t="shared" si="11"/>
        <v>Saturday</v>
      </c>
      <c r="B91" s="9">
        <v>43554</v>
      </c>
      <c r="C91" s="10">
        <v>44889750</v>
      </c>
      <c r="D91" s="10">
        <v>9898190</v>
      </c>
      <c r="E91" s="10">
        <v>3399038</v>
      </c>
      <c r="F91" s="10">
        <v>2311346</v>
      </c>
      <c r="G91" s="10">
        <v>1748764</v>
      </c>
      <c r="H91" s="11">
        <f t="shared" si="12"/>
        <v>3.8956866545258102E-2</v>
      </c>
      <c r="I91" s="12">
        <f t="shared" si="20"/>
        <v>-6.7210947055343917E-2</v>
      </c>
      <c r="J91" s="11">
        <f>'Channel wise traffic'!G91/'Channel wise traffic'!G84-1</f>
        <v>1.0101021692856316E-2</v>
      </c>
      <c r="K91" s="11">
        <f t="shared" si="21"/>
        <v>-7.6538827195012704E-2</v>
      </c>
      <c r="L91" s="11">
        <f t="shared" si="13"/>
        <v>0.22050000278460005</v>
      </c>
      <c r="M91" s="11">
        <f t="shared" si="14"/>
        <v>0.34339995494125691</v>
      </c>
      <c r="N91" s="11">
        <f t="shared" si="15"/>
        <v>0.68000004707214212</v>
      </c>
      <c r="O91" s="11">
        <f t="shared" si="16"/>
        <v>0.75659983403609843</v>
      </c>
      <c r="P91" s="17" t="str">
        <f t="shared" si="17"/>
        <v>Stable</v>
      </c>
      <c r="Q91" s="17" t="str">
        <f t="shared" si="18"/>
        <v>Stable</v>
      </c>
      <c r="R91" s="17" t="str">
        <f t="shared" si="19"/>
        <v>Stable</v>
      </c>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c r="ANL91"/>
      <c r="ANM91"/>
      <c r="ANN91"/>
      <c r="ANO91"/>
      <c r="ANP91"/>
      <c r="ANQ91"/>
      <c r="ANR91"/>
      <c r="ANS91"/>
      <c r="ANT91"/>
      <c r="ANU91"/>
      <c r="ANV91"/>
      <c r="ANW91"/>
      <c r="ANX91"/>
      <c r="ANY91"/>
      <c r="ANZ91"/>
      <c r="AOA91"/>
      <c r="AOB91"/>
      <c r="AOC91"/>
      <c r="AOD91"/>
      <c r="AOE91"/>
      <c r="AOF91"/>
      <c r="AOG91"/>
      <c r="AOH91"/>
      <c r="AOI91"/>
      <c r="AOJ91"/>
      <c r="AOK91"/>
      <c r="AOL91"/>
      <c r="AOM91"/>
      <c r="AON91"/>
      <c r="AOO91"/>
      <c r="AOP91"/>
      <c r="AOQ91"/>
      <c r="AOR91"/>
      <c r="AOS91"/>
      <c r="AOT91"/>
      <c r="AOU91"/>
      <c r="AOV91"/>
      <c r="AOW91"/>
      <c r="AOX91"/>
      <c r="AOY91"/>
      <c r="AOZ91"/>
      <c r="APA91"/>
      <c r="APB91"/>
      <c r="APC91"/>
      <c r="APD91"/>
      <c r="APE91"/>
      <c r="APF91"/>
      <c r="APG91"/>
      <c r="APH91"/>
      <c r="API91"/>
      <c r="APJ91"/>
      <c r="APK91"/>
      <c r="APL91"/>
      <c r="APM91"/>
      <c r="APN91"/>
      <c r="APO91"/>
      <c r="APP91"/>
      <c r="APQ91"/>
      <c r="APR91"/>
      <c r="APS91"/>
      <c r="APT91"/>
      <c r="APU91"/>
      <c r="APV91"/>
      <c r="APW91"/>
      <c r="APX91"/>
      <c r="APY91"/>
      <c r="APZ91"/>
      <c r="AQA91"/>
      <c r="AQB91"/>
      <c r="AQC91"/>
      <c r="AQD91"/>
      <c r="AQE91"/>
      <c r="AQF91"/>
      <c r="AQG91"/>
      <c r="AQH91"/>
      <c r="AQI91"/>
      <c r="AQJ91"/>
      <c r="AQK91"/>
      <c r="AQL91"/>
      <c r="AQM91"/>
      <c r="AQN91"/>
      <c r="AQO91"/>
      <c r="AQP91"/>
      <c r="AQQ91"/>
      <c r="AQR91"/>
      <c r="AQS91"/>
      <c r="AQT91"/>
      <c r="AQU91"/>
      <c r="AQV91"/>
      <c r="AQW91"/>
      <c r="AQX91"/>
      <c r="AQY91"/>
      <c r="AQZ91"/>
      <c r="ARA91"/>
      <c r="ARB91"/>
      <c r="ARC91"/>
      <c r="ARD91"/>
      <c r="ARE91"/>
      <c r="ARF91"/>
      <c r="ARG91"/>
      <c r="ARH91"/>
      <c r="ARI91"/>
      <c r="ARJ91"/>
      <c r="ARK91"/>
      <c r="ARL91"/>
      <c r="ARM91"/>
      <c r="ARN91"/>
      <c r="ARO91"/>
      <c r="ARP91"/>
      <c r="ARQ91"/>
      <c r="ARR91"/>
      <c r="ARS91"/>
      <c r="ART91"/>
      <c r="ARU91"/>
      <c r="ARV91"/>
      <c r="ARW91"/>
      <c r="ARX91"/>
      <c r="ARY91"/>
      <c r="ARZ91"/>
      <c r="ASA91"/>
      <c r="ASB91"/>
      <c r="ASC91"/>
      <c r="ASD91"/>
      <c r="ASE91"/>
      <c r="ASF91"/>
      <c r="ASG91"/>
      <c r="ASH91"/>
      <c r="ASI91"/>
      <c r="ASJ91"/>
      <c r="ASK91"/>
      <c r="ASL91"/>
      <c r="ASM91"/>
      <c r="ASN91"/>
      <c r="ASO91"/>
      <c r="ASP91"/>
      <c r="ASQ91"/>
      <c r="ASR91"/>
      <c r="ASS91"/>
      <c r="AST91"/>
      <c r="ASU91"/>
      <c r="ASV91"/>
      <c r="ASW91"/>
      <c r="ASX91"/>
      <c r="ASY91"/>
      <c r="ASZ91"/>
      <c r="ATA91"/>
      <c r="ATB91"/>
      <c r="ATC91"/>
      <c r="ATD91"/>
      <c r="ATE91"/>
      <c r="ATF91"/>
      <c r="ATG91"/>
      <c r="ATH91"/>
      <c r="ATI91"/>
      <c r="ATJ91"/>
      <c r="ATK91"/>
      <c r="ATL91"/>
      <c r="ATM91"/>
      <c r="ATN91"/>
      <c r="ATO91"/>
      <c r="ATP91"/>
      <c r="ATQ91"/>
      <c r="ATR91"/>
      <c r="ATS91"/>
      <c r="ATT91"/>
      <c r="ATU91"/>
      <c r="ATV91"/>
      <c r="ATW91"/>
      <c r="ATX91"/>
      <c r="ATY91"/>
      <c r="ATZ91"/>
      <c r="AUA91"/>
      <c r="AUB91"/>
      <c r="AUC91"/>
      <c r="AUD91"/>
      <c r="AUE91"/>
      <c r="AUF91"/>
      <c r="AUG91"/>
      <c r="AUH91"/>
      <c r="AUI91"/>
      <c r="AUJ91"/>
      <c r="AUK91"/>
      <c r="AUL91"/>
      <c r="AUM91"/>
      <c r="AUN91"/>
      <c r="AUO91"/>
      <c r="AUP91"/>
      <c r="AUQ91"/>
      <c r="AUR91"/>
      <c r="AUS91"/>
      <c r="AUT91"/>
      <c r="AUU91"/>
      <c r="AUV91"/>
      <c r="AUW91"/>
      <c r="AUX91"/>
      <c r="AUY91"/>
      <c r="AUZ91"/>
      <c r="AVA91"/>
      <c r="AVB91"/>
      <c r="AVC91"/>
      <c r="AVD91"/>
      <c r="AVE91"/>
      <c r="AVF91"/>
      <c r="AVG91"/>
      <c r="AVH91"/>
      <c r="AVI91"/>
      <c r="AVJ91"/>
      <c r="AVK91"/>
      <c r="AVL91"/>
      <c r="AVM91"/>
      <c r="AVN91"/>
      <c r="AVO91"/>
      <c r="AVP91"/>
      <c r="AVQ91"/>
      <c r="AVR91"/>
      <c r="AVS91"/>
      <c r="AVT91"/>
      <c r="AVU91"/>
      <c r="AVV91"/>
      <c r="AVW91"/>
      <c r="AVX91"/>
      <c r="AVY91"/>
      <c r="AVZ91"/>
      <c r="AWA91"/>
      <c r="AWB91"/>
      <c r="AWC91"/>
      <c r="AWD91"/>
      <c r="AWE91"/>
      <c r="AWF91"/>
      <c r="AWG91"/>
      <c r="AWH91"/>
      <c r="AWI91"/>
      <c r="AWJ91"/>
      <c r="AWK91"/>
      <c r="AWL91"/>
      <c r="AWM91"/>
      <c r="AWN91"/>
      <c r="AWO91"/>
      <c r="AWP91"/>
      <c r="AWQ91"/>
      <c r="AWR91"/>
      <c r="AWS91"/>
      <c r="AWT91"/>
      <c r="AWU91"/>
      <c r="AWV91"/>
      <c r="AWW91"/>
      <c r="AWX91"/>
      <c r="AWY91"/>
      <c r="AWZ91"/>
      <c r="AXA91"/>
      <c r="AXB91"/>
      <c r="AXC91"/>
      <c r="AXD91"/>
      <c r="AXE91"/>
      <c r="AXF91"/>
      <c r="AXG91"/>
      <c r="AXH91"/>
      <c r="AXI91"/>
      <c r="AXJ91"/>
      <c r="AXK91"/>
      <c r="AXL91"/>
      <c r="AXM91"/>
      <c r="AXN91"/>
      <c r="AXO91"/>
      <c r="AXP91"/>
      <c r="AXQ91"/>
      <c r="AXR91"/>
      <c r="AXS91"/>
      <c r="AXT91"/>
      <c r="AXU91"/>
      <c r="AXV91"/>
      <c r="AXW91"/>
      <c r="AXX91"/>
      <c r="AXY91"/>
      <c r="AXZ91"/>
      <c r="AYA91"/>
      <c r="AYB91"/>
      <c r="AYC91"/>
      <c r="AYD91"/>
      <c r="AYE91"/>
      <c r="AYF91"/>
      <c r="AYG91"/>
      <c r="AYH91"/>
      <c r="AYI91"/>
      <c r="AYJ91"/>
      <c r="AYK91"/>
      <c r="AYL91"/>
      <c r="AYM91"/>
      <c r="AYN91"/>
      <c r="AYO91"/>
      <c r="AYP91"/>
      <c r="AYQ91"/>
      <c r="AYR91"/>
      <c r="AYS91"/>
      <c r="AYT91"/>
      <c r="AYU91"/>
      <c r="AYV91"/>
      <c r="AYW91"/>
      <c r="AYX91"/>
      <c r="AYY91"/>
      <c r="AYZ91"/>
      <c r="AZA91"/>
      <c r="AZB91"/>
      <c r="AZC91"/>
      <c r="AZD91"/>
      <c r="AZE91"/>
      <c r="AZF91"/>
      <c r="AZG91"/>
      <c r="AZH91"/>
      <c r="AZI91"/>
      <c r="AZJ91"/>
      <c r="AZK91"/>
      <c r="AZL91"/>
      <c r="AZM91"/>
      <c r="AZN91"/>
      <c r="AZO91"/>
      <c r="AZP91"/>
      <c r="AZQ91"/>
      <c r="AZR91"/>
      <c r="AZS91"/>
      <c r="AZT91"/>
      <c r="AZU91"/>
      <c r="AZV91"/>
      <c r="AZW91"/>
      <c r="AZX91"/>
      <c r="AZY91"/>
      <c r="AZZ91"/>
      <c r="BAA91"/>
      <c r="BAB91"/>
      <c r="BAC91"/>
      <c r="BAD91"/>
      <c r="BAE91"/>
      <c r="BAF91"/>
      <c r="BAG91"/>
      <c r="BAH91"/>
      <c r="BAI91"/>
      <c r="BAJ91"/>
      <c r="BAK91"/>
      <c r="BAL91"/>
      <c r="BAM91"/>
      <c r="BAN91"/>
      <c r="BAO91"/>
      <c r="BAP91"/>
      <c r="BAQ91"/>
      <c r="BAR91"/>
      <c r="BAS91"/>
      <c r="BAT91"/>
      <c r="BAU91"/>
      <c r="BAV91"/>
      <c r="BAW91"/>
      <c r="BAX91"/>
      <c r="BAY91"/>
      <c r="BAZ91"/>
      <c r="BBA91"/>
      <c r="BBB91"/>
      <c r="BBC91"/>
      <c r="BBD91"/>
      <c r="BBE91"/>
      <c r="BBF91"/>
      <c r="BBG91"/>
      <c r="BBH91"/>
      <c r="BBI91"/>
      <c r="BBJ91"/>
      <c r="BBK91"/>
      <c r="BBL91"/>
      <c r="BBM91"/>
      <c r="BBN91"/>
      <c r="BBO91"/>
      <c r="BBP91"/>
      <c r="BBQ91"/>
      <c r="BBR91"/>
      <c r="BBS91"/>
      <c r="BBT91"/>
      <c r="BBU91"/>
      <c r="BBV91"/>
      <c r="BBW91"/>
      <c r="BBX91"/>
      <c r="BBY91"/>
      <c r="BBZ91"/>
      <c r="BCA91"/>
      <c r="BCB91"/>
      <c r="BCC91"/>
      <c r="BCD91"/>
      <c r="BCE91"/>
      <c r="BCF91"/>
      <c r="BCG91"/>
      <c r="BCH91"/>
      <c r="BCI91"/>
      <c r="BCJ91"/>
      <c r="BCK91"/>
      <c r="BCL91"/>
      <c r="BCM91"/>
      <c r="BCN91"/>
      <c r="BCO91"/>
      <c r="BCP91"/>
      <c r="BCQ91"/>
      <c r="BCR91"/>
      <c r="BCS91"/>
      <c r="BCT91"/>
      <c r="BCU91"/>
      <c r="BCV91"/>
      <c r="BCW91"/>
      <c r="BCX91"/>
      <c r="BCY91"/>
      <c r="BCZ91"/>
      <c r="BDA91"/>
      <c r="BDB91"/>
      <c r="BDC91"/>
      <c r="BDD91"/>
      <c r="BDE91"/>
      <c r="BDF91"/>
      <c r="BDG91"/>
      <c r="BDH91"/>
      <c r="BDI91"/>
      <c r="BDJ91"/>
      <c r="BDK91"/>
      <c r="BDL91"/>
      <c r="BDM91"/>
      <c r="BDN91"/>
      <c r="BDO91"/>
      <c r="BDP91"/>
      <c r="BDQ91"/>
      <c r="BDR91"/>
      <c r="BDS91"/>
      <c r="BDT91"/>
      <c r="BDU91"/>
      <c r="BDV91"/>
      <c r="BDW91"/>
      <c r="BDX91"/>
      <c r="BDY91"/>
      <c r="BDZ91"/>
      <c r="BEA91"/>
      <c r="BEB91"/>
      <c r="BEC91"/>
      <c r="BED91"/>
      <c r="BEE91"/>
      <c r="BEF91"/>
      <c r="BEG91"/>
      <c r="BEH91"/>
      <c r="BEI91"/>
      <c r="BEJ91"/>
      <c r="BEK91"/>
      <c r="BEL91"/>
      <c r="BEM91"/>
      <c r="BEN91"/>
      <c r="BEO91"/>
      <c r="BEP91"/>
      <c r="BEQ91"/>
      <c r="BER91"/>
      <c r="BES91"/>
      <c r="BET91"/>
      <c r="BEU91"/>
      <c r="BEV91"/>
      <c r="BEW91"/>
      <c r="BEX91"/>
      <c r="BEY91"/>
      <c r="BEZ91"/>
      <c r="BFA91"/>
      <c r="BFB91"/>
      <c r="BFC91"/>
      <c r="BFD91"/>
      <c r="BFE91"/>
      <c r="BFF91"/>
      <c r="BFG91"/>
      <c r="BFH91"/>
      <c r="BFI91"/>
      <c r="BFJ91"/>
      <c r="BFK91"/>
      <c r="BFL91"/>
      <c r="BFM91"/>
      <c r="BFN91"/>
      <c r="BFO91"/>
      <c r="BFP91"/>
      <c r="BFQ91"/>
      <c r="BFR91"/>
      <c r="BFS91"/>
      <c r="BFT91"/>
      <c r="BFU91"/>
      <c r="BFV91"/>
      <c r="BFW91"/>
      <c r="BFX91"/>
      <c r="BFY91"/>
      <c r="BFZ91"/>
      <c r="BGA91"/>
      <c r="BGB91"/>
      <c r="BGC91"/>
      <c r="BGD91"/>
      <c r="BGE91"/>
      <c r="BGF91"/>
    </row>
    <row r="92" spans="1:1540" s="13" customFormat="1" x14ac:dyDescent="0.3">
      <c r="A92" s="9" t="str">
        <f t="shared" si="11"/>
        <v>Sunday</v>
      </c>
      <c r="B92" s="9">
        <v>43555</v>
      </c>
      <c r="C92" s="10">
        <v>42645263</v>
      </c>
      <c r="D92" s="10">
        <v>8597285</v>
      </c>
      <c r="E92" s="10">
        <v>2806153</v>
      </c>
      <c r="F92" s="10">
        <v>2003593</v>
      </c>
      <c r="G92" s="10">
        <v>1640943</v>
      </c>
      <c r="H92" s="11">
        <f t="shared" si="12"/>
        <v>3.8478904444791441E-2</v>
      </c>
      <c r="I92" s="12">
        <f t="shared" si="20"/>
        <v>-0.10790000739365102</v>
      </c>
      <c r="J92" s="11">
        <f>'Channel wise traffic'!G92/'Channel wise traffic'!G85-1</f>
        <v>-5.9405963305433462E-2</v>
      </c>
      <c r="K92" s="11">
        <f t="shared" si="21"/>
        <v>-5.1556850626484518E-2</v>
      </c>
      <c r="L92" s="11">
        <f t="shared" si="13"/>
        <v>0.20159999951225532</v>
      </c>
      <c r="M92" s="11">
        <f t="shared" si="14"/>
        <v>0.32639990415578873</v>
      </c>
      <c r="N92" s="11">
        <f t="shared" si="15"/>
        <v>0.71399991376093885</v>
      </c>
      <c r="O92" s="11">
        <f t="shared" si="16"/>
        <v>0.81900016620141913</v>
      </c>
      <c r="P92" s="17" t="str">
        <f t="shared" si="17"/>
        <v>Stable</v>
      </c>
      <c r="Q92" s="17" t="str">
        <f t="shared" si="18"/>
        <v>Stable</v>
      </c>
      <c r="R92" s="17" t="str">
        <f t="shared" si="19"/>
        <v>Stable</v>
      </c>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c r="ANL92"/>
      <c r="ANM92"/>
      <c r="ANN92"/>
      <c r="ANO92"/>
      <c r="ANP92"/>
      <c r="ANQ92"/>
      <c r="ANR92"/>
      <c r="ANS92"/>
      <c r="ANT92"/>
      <c r="ANU92"/>
      <c r="ANV92"/>
      <c r="ANW92"/>
      <c r="ANX92"/>
      <c r="ANY92"/>
      <c r="ANZ92"/>
      <c r="AOA92"/>
      <c r="AOB92"/>
      <c r="AOC92"/>
      <c r="AOD92"/>
      <c r="AOE92"/>
      <c r="AOF92"/>
      <c r="AOG92"/>
      <c r="AOH92"/>
      <c r="AOI92"/>
      <c r="AOJ92"/>
      <c r="AOK92"/>
      <c r="AOL92"/>
      <c r="AOM92"/>
      <c r="AON92"/>
      <c r="AOO92"/>
      <c r="AOP92"/>
      <c r="AOQ92"/>
      <c r="AOR92"/>
      <c r="AOS92"/>
      <c r="AOT92"/>
      <c r="AOU92"/>
      <c r="AOV92"/>
      <c r="AOW92"/>
      <c r="AOX92"/>
      <c r="AOY92"/>
      <c r="AOZ92"/>
      <c r="APA92"/>
      <c r="APB92"/>
      <c r="APC92"/>
      <c r="APD92"/>
      <c r="APE92"/>
      <c r="APF92"/>
      <c r="APG92"/>
      <c r="APH92"/>
      <c r="API92"/>
      <c r="APJ92"/>
      <c r="APK92"/>
      <c r="APL92"/>
      <c r="APM92"/>
      <c r="APN92"/>
      <c r="APO92"/>
      <c r="APP92"/>
      <c r="APQ92"/>
      <c r="APR92"/>
      <c r="APS92"/>
      <c r="APT92"/>
      <c r="APU92"/>
      <c r="APV92"/>
      <c r="APW92"/>
      <c r="APX92"/>
      <c r="APY92"/>
      <c r="APZ92"/>
      <c r="AQA92"/>
      <c r="AQB92"/>
      <c r="AQC92"/>
      <c r="AQD92"/>
      <c r="AQE92"/>
      <c r="AQF92"/>
      <c r="AQG92"/>
      <c r="AQH92"/>
      <c r="AQI92"/>
      <c r="AQJ92"/>
      <c r="AQK92"/>
      <c r="AQL92"/>
      <c r="AQM92"/>
      <c r="AQN92"/>
      <c r="AQO92"/>
      <c r="AQP92"/>
      <c r="AQQ92"/>
      <c r="AQR92"/>
      <c r="AQS92"/>
      <c r="AQT92"/>
      <c r="AQU92"/>
      <c r="AQV92"/>
      <c r="AQW92"/>
      <c r="AQX92"/>
      <c r="AQY92"/>
      <c r="AQZ92"/>
      <c r="ARA92"/>
      <c r="ARB92"/>
      <c r="ARC92"/>
      <c r="ARD92"/>
      <c r="ARE92"/>
      <c r="ARF92"/>
      <c r="ARG92"/>
      <c r="ARH92"/>
      <c r="ARI92"/>
      <c r="ARJ92"/>
      <c r="ARK92"/>
      <c r="ARL92"/>
      <c r="ARM92"/>
      <c r="ARN92"/>
      <c r="ARO92"/>
      <c r="ARP92"/>
      <c r="ARQ92"/>
      <c r="ARR92"/>
      <c r="ARS92"/>
      <c r="ART92"/>
      <c r="ARU92"/>
      <c r="ARV92"/>
      <c r="ARW92"/>
      <c r="ARX92"/>
      <c r="ARY92"/>
      <c r="ARZ92"/>
      <c r="ASA92"/>
      <c r="ASB92"/>
      <c r="ASC92"/>
      <c r="ASD92"/>
      <c r="ASE92"/>
      <c r="ASF92"/>
      <c r="ASG92"/>
      <c r="ASH92"/>
      <c r="ASI92"/>
      <c r="ASJ92"/>
      <c r="ASK92"/>
      <c r="ASL92"/>
      <c r="ASM92"/>
      <c r="ASN92"/>
      <c r="ASO92"/>
      <c r="ASP92"/>
      <c r="ASQ92"/>
      <c r="ASR92"/>
      <c r="ASS92"/>
      <c r="AST92"/>
      <c r="ASU92"/>
      <c r="ASV92"/>
      <c r="ASW92"/>
      <c r="ASX92"/>
      <c r="ASY92"/>
      <c r="ASZ92"/>
      <c r="ATA92"/>
      <c r="ATB92"/>
      <c r="ATC92"/>
      <c r="ATD92"/>
      <c r="ATE92"/>
      <c r="ATF92"/>
      <c r="ATG92"/>
      <c r="ATH92"/>
      <c r="ATI92"/>
      <c r="ATJ92"/>
      <c r="ATK92"/>
      <c r="ATL92"/>
      <c r="ATM92"/>
      <c r="ATN92"/>
      <c r="ATO92"/>
      <c r="ATP92"/>
      <c r="ATQ92"/>
      <c r="ATR92"/>
      <c r="ATS92"/>
      <c r="ATT92"/>
      <c r="ATU92"/>
      <c r="ATV92"/>
      <c r="ATW92"/>
      <c r="ATX92"/>
      <c r="ATY92"/>
      <c r="ATZ92"/>
      <c r="AUA92"/>
      <c r="AUB92"/>
      <c r="AUC92"/>
      <c r="AUD92"/>
      <c r="AUE92"/>
      <c r="AUF92"/>
      <c r="AUG92"/>
      <c r="AUH92"/>
      <c r="AUI92"/>
      <c r="AUJ92"/>
      <c r="AUK92"/>
      <c r="AUL92"/>
      <c r="AUM92"/>
      <c r="AUN92"/>
      <c r="AUO92"/>
      <c r="AUP92"/>
      <c r="AUQ92"/>
      <c r="AUR92"/>
      <c r="AUS92"/>
      <c r="AUT92"/>
      <c r="AUU92"/>
      <c r="AUV92"/>
      <c r="AUW92"/>
      <c r="AUX92"/>
      <c r="AUY92"/>
      <c r="AUZ92"/>
      <c r="AVA92"/>
      <c r="AVB92"/>
      <c r="AVC92"/>
      <c r="AVD92"/>
      <c r="AVE92"/>
      <c r="AVF92"/>
      <c r="AVG92"/>
      <c r="AVH92"/>
      <c r="AVI92"/>
      <c r="AVJ92"/>
      <c r="AVK92"/>
      <c r="AVL92"/>
      <c r="AVM92"/>
      <c r="AVN92"/>
      <c r="AVO92"/>
      <c r="AVP92"/>
      <c r="AVQ92"/>
      <c r="AVR92"/>
      <c r="AVS92"/>
      <c r="AVT92"/>
      <c r="AVU92"/>
      <c r="AVV92"/>
      <c r="AVW92"/>
      <c r="AVX92"/>
      <c r="AVY92"/>
      <c r="AVZ92"/>
      <c r="AWA92"/>
      <c r="AWB92"/>
      <c r="AWC92"/>
      <c r="AWD92"/>
      <c r="AWE92"/>
      <c r="AWF92"/>
      <c r="AWG92"/>
      <c r="AWH92"/>
      <c r="AWI92"/>
      <c r="AWJ92"/>
      <c r="AWK92"/>
      <c r="AWL92"/>
      <c r="AWM92"/>
      <c r="AWN92"/>
      <c r="AWO92"/>
      <c r="AWP92"/>
      <c r="AWQ92"/>
      <c r="AWR92"/>
      <c r="AWS92"/>
      <c r="AWT92"/>
      <c r="AWU92"/>
      <c r="AWV92"/>
      <c r="AWW92"/>
      <c r="AWX92"/>
      <c r="AWY92"/>
      <c r="AWZ92"/>
      <c r="AXA92"/>
      <c r="AXB92"/>
      <c r="AXC92"/>
      <c r="AXD92"/>
      <c r="AXE92"/>
      <c r="AXF92"/>
      <c r="AXG92"/>
      <c r="AXH92"/>
      <c r="AXI92"/>
      <c r="AXJ92"/>
      <c r="AXK92"/>
      <c r="AXL92"/>
      <c r="AXM92"/>
      <c r="AXN92"/>
      <c r="AXO92"/>
      <c r="AXP92"/>
      <c r="AXQ92"/>
      <c r="AXR92"/>
      <c r="AXS92"/>
      <c r="AXT92"/>
      <c r="AXU92"/>
      <c r="AXV92"/>
      <c r="AXW92"/>
      <c r="AXX92"/>
      <c r="AXY92"/>
      <c r="AXZ92"/>
      <c r="AYA92"/>
      <c r="AYB92"/>
      <c r="AYC92"/>
      <c r="AYD92"/>
      <c r="AYE92"/>
      <c r="AYF92"/>
      <c r="AYG92"/>
      <c r="AYH92"/>
      <c r="AYI92"/>
      <c r="AYJ92"/>
      <c r="AYK92"/>
      <c r="AYL92"/>
      <c r="AYM92"/>
      <c r="AYN92"/>
      <c r="AYO92"/>
      <c r="AYP92"/>
      <c r="AYQ92"/>
      <c r="AYR92"/>
      <c r="AYS92"/>
      <c r="AYT92"/>
      <c r="AYU92"/>
      <c r="AYV92"/>
      <c r="AYW92"/>
      <c r="AYX92"/>
      <c r="AYY92"/>
      <c r="AYZ92"/>
      <c r="AZA92"/>
      <c r="AZB92"/>
      <c r="AZC92"/>
      <c r="AZD92"/>
      <c r="AZE92"/>
      <c r="AZF92"/>
      <c r="AZG92"/>
      <c r="AZH92"/>
      <c r="AZI92"/>
      <c r="AZJ92"/>
      <c r="AZK92"/>
      <c r="AZL92"/>
      <c r="AZM92"/>
      <c r="AZN92"/>
      <c r="AZO92"/>
      <c r="AZP92"/>
      <c r="AZQ92"/>
      <c r="AZR92"/>
      <c r="AZS92"/>
      <c r="AZT92"/>
      <c r="AZU92"/>
      <c r="AZV92"/>
      <c r="AZW92"/>
      <c r="AZX92"/>
      <c r="AZY92"/>
      <c r="AZZ92"/>
      <c r="BAA92"/>
      <c r="BAB92"/>
      <c r="BAC92"/>
      <c r="BAD92"/>
      <c r="BAE92"/>
      <c r="BAF92"/>
      <c r="BAG92"/>
      <c r="BAH92"/>
      <c r="BAI92"/>
      <c r="BAJ92"/>
      <c r="BAK92"/>
      <c r="BAL92"/>
      <c r="BAM92"/>
      <c r="BAN92"/>
      <c r="BAO92"/>
      <c r="BAP92"/>
      <c r="BAQ92"/>
      <c r="BAR92"/>
      <c r="BAS92"/>
      <c r="BAT92"/>
      <c r="BAU92"/>
      <c r="BAV92"/>
      <c r="BAW92"/>
      <c r="BAX92"/>
      <c r="BAY92"/>
      <c r="BAZ92"/>
      <c r="BBA92"/>
      <c r="BBB92"/>
      <c r="BBC92"/>
      <c r="BBD92"/>
      <c r="BBE92"/>
      <c r="BBF92"/>
      <c r="BBG92"/>
      <c r="BBH92"/>
      <c r="BBI92"/>
      <c r="BBJ92"/>
      <c r="BBK92"/>
      <c r="BBL92"/>
      <c r="BBM92"/>
      <c r="BBN92"/>
      <c r="BBO92"/>
      <c r="BBP92"/>
      <c r="BBQ92"/>
      <c r="BBR92"/>
      <c r="BBS92"/>
      <c r="BBT92"/>
      <c r="BBU92"/>
      <c r="BBV92"/>
      <c r="BBW92"/>
      <c r="BBX92"/>
      <c r="BBY92"/>
      <c r="BBZ92"/>
      <c r="BCA92"/>
      <c r="BCB92"/>
      <c r="BCC92"/>
      <c r="BCD92"/>
      <c r="BCE92"/>
      <c r="BCF92"/>
      <c r="BCG92"/>
      <c r="BCH92"/>
      <c r="BCI92"/>
      <c r="BCJ92"/>
      <c r="BCK92"/>
      <c r="BCL92"/>
      <c r="BCM92"/>
      <c r="BCN92"/>
      <c r="BCO92"/>
      <c r="BCP92"/>
      <c r="BCQ92"/>
      <c r="BCR92"/>
      <c r="BCS92"/>
      <c r="BCT92"/>
      <c r="BCU92"/>
      <c r="BCV92"/>
      <c r="BCW92"/>
      <c r="BCX92"/>
      <c r="BCY92"/>
      <c r="BCZ92"/>
      <c r="BDA92"/>
      <c r="BDB92"/>
      <c r="BDC92"/>
      <c r="BDD92"/>
      <c r="BDE92"/>
      <c r="BDF92"/>
      <c r="BDG92"/>
      <c r="BDH92"/>
      <c r="BDI92"/>
      <c r="BDJ92"/>
      <c r="BDK92"/>
      <c r="BDL92"/>
      <c r="BDM92"/>
      <c r="BDN92"/>
      <c r="BDO92"/>
      <c r="BDP92"/>
      <c r="BDQ92"/>
      <c r="BDR92"/>
      <c r="BDS92"/>
      <c r="BDT92"/>
      <c r="BDU92"/>
      <c r="BDV92"/>
      <c r="BDW92"/>
      <c r="BDX92"/>
      <c r="BDY92"/>
      <c r="BDZ92"/>
      <c r="BEA92"/>
      <c r="BEB92"/>
      <c r="BEC92"/>
      <c r="BED92"/>
      <c r="BEE92"/>
      <c r="BEF92"/>
      <c r="BEG92"/>
      <c r="BEH92"/>
      <c r="BEI92"/>
      <c r="BEJ92"/>
      <c r="BEK92"/>
      <c r="BEL92"/>
      <c r="BEM92"/>
      <c r="BEN92"/>
      <c r="BEO92"/>
      <c r="BEP92"/>
      <c r="BEQ92"/>
      <c r="BER92"/>
      <c r="BES92"/>
      <c r="BET92"/>
      <c r="BEU92"/>
      <c r="BEV92"/>
      <c r="BEW92"/>
      <c r="BEX92"/>
      <c r="BEY92"/>
      <c r="BEZ92"/>
      <c r="BFA92"/>
      <c r="BFB92"/>
      <c r="BFC92"/>
      <c r="BFD92"/>
      <c r="BFE92"/>
      <c r="BFF92"/>
      <c r="BFG92"/>
      <c r="BFH92"/>
      <c r="BFI92"/>
      <c r="BFJ92"/>
      <c r="BFK92"/>
      <c r="BFL92"/>
      <c r="BFM92"/>
      <c r="BFN92"/>
      <c r="BFO92"/>
      <c r="BFP92"/>
      <c r="BFQ92"/>
      <c r="BFR92"/>
      <c r="BFS92"/>
      <c r="BFT92"/>
      <c r="BFU92"/>
      <c r="BFV92"/>
      <c r="BFW92"/>
      <c r="BFX92"/>
      <c r="BFY92"/>
      <c r="BFZ92"/>
      <c r="BGA92"/>
      <c r="BGB92"/>
      <c r="BGC92"/>
      <c r="BGD92"/>
      <c r="BGE92"/>
      <c r="BGF92"/>
    </row>
    <row r="93" spans="1:1540" x14ac:dyDescent="0.3">
      <c r="A93" s="3" t="str">
        <f t="shared" si="11"/>
        <v>Monday</v>
      </c>
      <c r="B93" s="3">
        <v>43556</v>
      </c>
      <c r="C93" s="4">
        <v>21065820</v>
      </c>
      <c r="D93" s="4">
        <v>5424448</v>
      </c>
      <c r="E93" s="4">
        <v>2278268</v>
      </c>
      <c r="F93" s="4">
        <v>1629873</v>
      </c>
      <c r="G93" s="4">
        <v>1363225</v>
      </c>
      <c r="H93" s="5">
        <f t="shared" si="12"/>
        <v>6.4712648261496586E-2</v>
      </c>
      <c r="I93" s="8">
        <f t="shared" si="20"/>
        <v>8.3129559033894296E-3</v>
      </c>
      <c r="J93" s="5">
        <f>'Channel wise traffic'!G93/'Channel wise traffic'!G86-1</f>
        <v>-5.8252370326638991E-2</v>
      </c>
      <c r="K93" s="5">
        <f t="shared" si="21"/>
        <v>7.068280972632901E-2</v>
      </c>
      <c r="L93" s="5">
        <f t="shared" si="13"/>
        <v>0.25749996914432954</v>
      </c>
      <c r="M93" s="5">
        <f t="shared" si="14"/>
        <v>0.41999997050391119</v>
      </c>
      <c r="N93" s="5">
        <f t="shared" si="15"/>
        <v>0.71540003195409851</v>
      </c>
      <c r="O93" s="5">
        <f t="shared" si="16"/>
        <v>0.8363995231530309</v>
      </c>
      <c r="P93" s="17" t="str">
        <f t="shared" si="17"/>
        <v>Stable</v>
      </c>
      <c r="Q93" s="17" t="str">
        <f t="shared" si="18"/>
        <v>Stable</v>
      </c>
      <c r="R93" s="17" t="str">
        <f t="shared" si="19"/>
        <v>Stable</v>
      </c>
    </row>
    <row r="94" spans="1:1540" x14ac:dyDescent="0.3">
      <c r="A94" s="3" t="str">
        <f t="shared" si="11"/>
        <v>Tuesday</v>
      </c>
      <c r="B94" s="3">
        <v>43557</v>
      </c>
      <c r="C94" s="4">
        <v>22803207</v>
      </c>
      <c r="D94" s="4">
        <v>5700801</v>
      </c>
      <c r="E94" s="4">
        <v>2257517</v>
      </c>
      <c r="F94" s="4">
        <v>1565588</v>
      </c>
      <c r="G94" s="4">
        <v>1309458</v>
      </c>
      <c r="H94" s="5">
        <f t="shared" si="12"/>
        <v>5.7424291241139895E-2</v>
      </c>
      <c r="I94" s="8">
        <f t="shared" si="20"/>
        <v>3.9878784124722788E-2</v>
      </c>
      <c r="J94" s="5">
        <f>'Channel wise traffic'!G94/'Channel wise traffic'!G87-1</f>
        <v>9.3749977516524474E-2</v>
      </c>
      <c r="K94" s="5">
        <f t="shared" si="21"/>
        <v>-4.9253701326889554E-2</v>
      </c>
      <c r="L94" s="5">
        <f t="shared" si="13"/>
        <v>0.24999996710988942</v>
      </c>
      <c r="M94" s="5">
        <f t="shared" si="14"/>
        <v>0.39599996561886652</v>
      </c>
      <c r="N94" s="5">
        <f t="shared" si="15"/>
        <v>0.69349998250290035</v>
      </c>
      <c r="O94" s="5">
        <f t="shared" si="16"/>
        <v>0.83640012570356947</v>
      </c>
      <c r="P94" s="17" t="str">
        <f t="shared" si="17"/>
        <v>Stable</v>
      </c>
      <c r="Q94" s="17" t="str">
        <f t="shared" si="18"/>
        <v>Stable</v>
      </c>
      <c r="R94" s="17" t="str">
        <f t="shared" si="19"/>
        <v>Stable</v>
      </c>
    </row>
    <row r="95" spans="1:1540" x14ac:dyDescent="0.3">
      <c r="A95" s="3" t="str">
        <f t="shared" si="11"/>
        <v>Wednesday</v>
      </c>
      <c r="B95" s="3">
        <v>43558</v>
      </c>
      <c r="C95" s="4">
        <v>22368860</v>
      </c>
      <c r="D95" s="4">
        <v>5536293</v>
      </c>
      <c r="E95" s="4">
        <v>2303097</v>
      </c>
      <c r="F95" s="4">
        <v>1597198</v>
      </c>
      <c r="G95" s="4">
        <v>1335896</v>
      </c>
      <c r="H95" s="5">
        <f t="shared" si="12"/>
        <v>5.9721237470304701E-2</v>
      </c>
      <c r="I95" s="8">
        <f t="shared" si="20"/>
        <v>0.16161637241398497</v>
      </c>
      <c r="J95" s="5">
        <f>'Channel wise traffic'!G95/'Channel wise traffic'!G88-1</f>
        <v>7.2916633191269842E-2</v>
      </c>
      <c r="K95" s="5">
        <f t="shared" si="21"/>
        <v>8.267155931340886E-2</v>
      </c>
      <c r="L95" s="5">
        <f t="shared" si="13"/>
        <v>0.24750000670575076</v>
      </c>
      <c r="M95" s="5">
        <f t="shared" si="14"/>
        <v>0.41599983960386488</v>
      </c>
      <c r="N95" s="5">
        <f t="shared" si="15"/>
        <v>0.69350010008262786</v>
      </c>
      <c r="O95" s="5">
        <f t="shared" si="16"/>
        <v>0.83639974505352499</v>
      </c>
      <c r="P95" s="17" t="str">
        <f t="shared" si="17"/>
        <v>Stable</v>
      </c>
      <c r="Q95" s="17" t="str">
        <f t="shared" si="18"/>
        <v>Stable</v>
      </c>
      <c r="R95" s="17" t="str">
        <f t="shared" si="19"/>
        <v>Stable</v>
      </c>
    </row>
    <row r="96" spans="1:1540" x14ac:dyDescent="0.3">
      <c r="A96" s="3" t="str">
        <f t="shared" si="11"/>
        <v>Thursday</v>
      </c>
      <c r="B96" s="3">
        <v>43559</v>
      </c>
      <c r="C96" s="4">
        <v>22151687</v>
      </c>
      <c r="D96" s="4">
        <v>5814817</v>
      </c>
      <c r="E96" s="4">
        <v>1162963</v>
      </c>
      <c r="F96" s="4">
        <v>806515</v>
      </c>
      <c r="G96" s="4">
        <v>628275</v>
      </c>
      <c r="H96" s="5">
        <f t="shared" si="12"/>
        <v>2.8362399667348135E-2</v>
      </c>
      <c r="I96" s="8">
        <f t="shared" si="20"/>
        <v>-0.52087951809985289</v>
      </c>
      <c r="J96" s="5">
        <f>'Channel wise traffic'!G96/'Channel wise traffic'!G89-1</f>
        <v>3.0302975335167126E-2</v>
      </c>
      <c r="K96" s="5">
        <f t="shared" si="21"/>
        <v>-0.53497129252622422</v>
      </c>
      <c r="L96" s="5">
        <f t="shared" si="13"/>
        <v>0.26249996219249577</v>
      </c>
      <c r="M96" s="5">
        <f t="shared" si="14"/>
        <v>0.19999993121021695</v>
      </c>
      <c r="N96" s="5">
        <f t="shared" si="15"/>
        <v>0.69350013714967718</v>
      </c>
      <c r="O96" s="5">
        <f t="shared" si="16"/>
        <v>0.77899977061802939</v>
      </c>
      <c r="P96" s="17" t="str">
        <f t="shared" si="17"/>
        <v>Low</v>
      </c>
      <c r="Q96" s="17" t="str">
        <f t="shared" si="18"/>
        <v>Stable</v>
      </c>
      <c r="R96" s="17" t="str">
        <f t="shared" si="19"/>
        <v>Low</v>
      </c>
    </row>
    <row r="97" spans="1:1540" x14ac:dyDescent="0.3">
      <c r="A97" s="3" t="str">
        <f t="shared" si="11"/>
        <v>Friday</v>
      </c>
      <c r="B97" s="3">
        <v>43560</v>
      </c>
      <c r="C97" s="4">
        <v>22586034</v>
      </c>
      <c r="D97" s="4">
        <v>5928833</v>
      </c>
      <c r="E97" s="4">
        <v>2418964</v>
      </c>
      <c r="F97" s="4">
        <v>1854136</v>
      </c>
      <c r="G97" s="4">
        <v>1566003</v>
      </c>
      <c r="H97" s="5">
        <f t="shared" si="12"/>
        <v>6.9335014726357003E-2</v>
      </c>
      <c r="I97" s="8">
        <f t="shared" si="20"/>
        <v>0.12652928215188264</v>
      </c>
      <c r="J97" s="5">
        <f>'Channel wise traffic'!G97/'Channel wise traffic'!G90-1</f>
        <v>-9.5237928177200892E-3</v>
      </c>
      <c r="K97" s="5">
        <f t="shared" si="21"/>
        <v>0.13736127433753009</v>
      </c>
      <c r="L97" s="5">
        <f t="shared" si="13"/>
        <v>0.26249995904548801</v>
      </c>
      <c r="M97" s="5">
        <f t="shared" si="14"/>
        <v>0.40800002293874699</v>
      </c>
      <c r="N97" s="5">
        <f t="shared" si="15"/>
        <v>0.76650003885961093</v>
      </c>
      <c r="O97" s="5">
        <f t="shared" si="16"/>
        <v>0.84459985675268701</v>
      </c>
      <c r="P97" s="17" t="str">
        <f t="shared" si="17"/>
        <v>Stable</v>
      </c>
      <c r="Q97" s="17" t="str">
        <f t="shared" si="18"/>
        <v>Stable</v>
      </c>
      <c r="R97" s="17" t="str">
        <f t="shared" si="19"/>
        <v>Stable</v>
      </c>
    </row>
    <row r="98" spans="1:1540" s="13" customFormat="1" x14ac:dyDescent="0.3">
      <c r="A98" s="9" t="str">
        <f t="shared" si="11"/>
        <v>Saturday</v>
      </c>
      <c r="B98" s="9">
        <v>43561</v>
      </c>
      <c r="C98" s="10">
        <v>46685340</v>
      </c>
      <c r="D98" s="10">
        <v>9999999</v>
      </c>
      <c r="E98" s="10">
        <v>3434000</v>
      </c>
      <c r="F98" s="10">
        <v>2288417</v>
      </c>
      <c r="G98" s="10">
        <v>1856364</v>
      </c>
      <c r="H98" s="11">
        <f t="shared" si="12"/>
        <v>3.9763317563929063E-2</v>
      </c>
      <c r="I98" s="12">
        <f t="shared" si="20"/>
        <v>6.1529171460528609E-2</v>
      </c>
      <c r="J98" s="11">
        <f>'Channel wise traffic'!G98/'Channel wise traffic'!G91-1</f>
        <v>4.0000000891072141E-2</v>
      </c>
      <c r="K98" s="11">
        <f t="shared" si="21"/>
        <v>2.0701126404354619E-2</v>
      </c>
      <c r="L98" s="11">
        <f t="shared" si="13"/>
        <v>0.2141999822642397</v>
      </c>
      <c r="M98" s="11">
        <f t="shared" si="14"/>
        <v>0.34340003434000343</v>
      </c>
      <c r="N98" s="11">
        <f t="shared" si="15"/>
        <v>0.66639982527664532</v>
      </c>
      <c r="O98" s="11">
        <f t="shared" si="16"/>
        <v>0.81120005663303496</v>
      </c>
      <c r="P98" s="17" t="str">
        <f t="shared" si="17"/>
        <v>Stable</v>
      </c>
      <c r="Q98" s="17" t="str">
        <f t="shared" si="18"/>
        <v>Stable</v>
      </c>
      <c r="R98" s="17" t="str">
        <f t="shared" si="19"/>
        <v>Stable</v>
      </c>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c r="ANM98"/>
      <c r="ANN98"/>
      <c r="ANO98"/>
      <c r="ANP98"/>
      <c r="ANQ98"/>
      <c r="ANR98"/>
      <c r="ANS98"/>
      <c r="ANT98"/>
      <c r="ANU98"/>
      <c r="ANV98"/>
      <c r="ANW98"/>
      <c r="ANX98"/>
      <c r="ANY98"/>
      <c r="ANZ98"/>
      <c r="AOA98"/>
      <c r="AOB98"/>
      <c r="AOC98"/>
      <c r="AOD98"/>
      <c r="AOE98"/>
      <c r="AOF98"/>
      <c r="AOG98"/>
      <c r="AOH98"/>
      <c r="AOI98"/>
      <c r="AOJ98"/>
      <c r="AOK98"/>
      <c r="AOL98"/>
      <c r="AOM98"/>
      <c r="AON98"/>
      <c r="AOO98"/>
      <c r="AOP98"/>
      <c r="AOQ98"/>
      <c r="AOR98"/>
      <c r="AOS98"/>
      <c r="AOT98"/>
      <c r="AOU98"/>
      <c r="AOV98"/>
      <c r="AOW98"/>
      <c r="AOX98"/>
      <c r="AOY98"/>
      <c r="AOZ98"/>
      <c r="APA98"/>
      <c r="APB98"/>
      <c r="APC98"/>
      <c r="APD98"/>
      <c r="APE98"/>
      <c r="APF98"/>
      <c r="APG98"/>
      <c r="APH98"/>
      <c r="API98"/>
      <c r="APJ98"/>
      <c r="APK98"/>
      <c r="APL98"/>
      <c r="APM98"/>
      <c r="APN98"/>
      <c r="APO98"/>
      <c r="APP98"/>
      <c r="APQ98"/>
      <c r="APR98"/>
      <c r="APS98"/>
      <c r="APT98"/>
      <c r="APU98"/>
      <c r="APV98"/>
      <c r="APW98"/>
      <c r="APX98"/>
      <c r="APY98"/>
      <c r="APZ98"/>
      <c r="AQA98"/>
      <c r="AQB98"/>
      <c r="AQC98"/>
      <c r="AQD98"/>
      <c r="AQE98"/>
      <c r="AQF98"/>
      <c r="AQG98"/>
      <c r="AQH98"/>
      <c r="AQI98"/>
      <c r="AQJ98"/>
      <c r="AQK98"/>
      <c r="AQL98"/>
      <c r="AQM98"/>
      <c r="AQN98"/>
      <c r="AQO98"/>
      <c r="AQP98"/>
      <c r="AQQ98"/>
      <c r="AQR98"/>
      <c r="AQS98"/>
      <c r="AQT98"/>
      <c r="AQU98"/>
      <c r="AQV98"/>
      <c r="AQW98"/>
      <c r="AQX98"/>
      <c r="AQY98"/>
      <c r="AQZ98"/>
      <c r="ARA98"/>
      <c r="ARB98"/>
      <c r="ARC98"/>
      <c r="ARD98"/>
      <c r="ARE98"/>
      <c r="ARF98"/>
      <c r="ARG98"/>
      <c r="ARH98"/>
      <c r="ARI98"/>
      <c r="ARJ98"/>
      <c r="ARK98"/>
      <c r="ARL98"/>
      <c r="ARM98"/>
      <c r="ARN98"/>
      <c r="ARO98"/>
      <c r="ARP98"/>
      <c r="ARQ98"/>
      <c r="ARR98"/>
      <c r="ARS98"/>
      <c r="ART98"/>
      <c r="ARU98"/>
      <c r="ARV98"/>
      <c r="ARW98"/>
      <c r="ARX98"/>
      <c r="ARY98"/>
      <c r="ARZ98"/>
      <c r="ASA98"/>
      <c r="ASB98"/>
      <c r="ASC98"/>
      <c r="ASD98"/>
      <c r="ASE98"/>
      <c r="ASF98"/>
      <c r="ASG98"/>
      <c r="ASH98"/>
      <c r="ASI98"/>
      <c r="ASJ98"/>
      <c r="ASK98"/>
      <c r="ASL98"/>
      <c r="ASM98"/>
      <c r="ASN98"/>
      <c r="ASO98"/>
      <c r="ASP98"/>
      <c r="ASQ98"/>
      <c r="ASR98"/>
      <c r="ASS98"/>
      <c r="AST98"/>
      <c r="ASU98"/>
      <c r="ASV98"/>
      <c r="ASW98"/>
      <c r="ASX98"/>
      <c r="ASY98"/>
      <c r="ASZ98"/>
      <c r="ATA98"/>
      <c r="ATB98"/>
      <c r="ATC98"/>
      <c r="ATD98"/>
      <c r="ATE98"/>
      <c r="ATF98"/>
      <c r="ATG98"/>
      <c r="ATH98"/>
      <c r="ATI98"/>
      <c r="ATJ98"/>
      <c r="ATK98"/>
      <c r="ATL98"/>
      <c r="ATM98"/>
      <c r="ATN98"/>
      <c r="ATO98"/>
      <c r="ATP98"/>
      <c r="ATQ98"/>
      <c r="ATR98"/>
      <c r="ATS98"/>
      <c r="ATT98"/>
      <c r="ATU98"/>
      <c r="ATV98"/>
      <c r="ATW98"/>
      <c r="ATX98"/>
      <c r="ATY98"/>
      <c r="ATZ98"/>
      <c r="AUA98"/>
      <c r="AUB98"/>
      <c r="AUC98"/>
      <c r="AUD98"/>
      <c r="AUE98"/>
      <c r="AUF98"/>
      <c r="AUG98"/>
      <c r="AUH98"/>
      <c r="AUI98"/>
      <c r="AUJ98"/>
      <c r="AUK98"/>
      <c r="AUL98"/>
      <c r="AUM98"/>
      <c r="AUN98"/>
      <c r="AUO98"/>
      <c r="AUP98"/>
      <c r="AUQ98"/>
      <c r="AUR98"/>
      <c r="AUS98"/>
      <c r="AUT98"/>
      <c r="AUU98"/>
      <c r="AUV98"/>
      <c r="AUW98"/>
      <c r="AUX98"/>
      <c r="AUY98"/>
      <c r="AUZ98"/>
      <c r="AVA98"/>
      <c r="AVB98"/>
      <c r="AVC98"/>
      <c r="AVD98"/>
      <c r="AVE98"/>
      <c r="AVF98"/>
      <c r="AVG98"/>
      <c r="AVH98"/>
      <c r="AVI98"/>
      <c r="AVJ98"/>
      <c r="AVK98"/>
      <c r="AVL98"/>
      <c r="AVM98"/>
      <c r="AVN98"/>
      <c r="AVO98"/>
      <c r="AVP98"/>
      <c r="AVQ98"/>
      <c r="AVR98"/>
      <c r="AVS98"/>
      <c r="AVT98"/>
      <c r="AVU98"/>
      <c r="AVV98"/>
      <c r="AVW98"/>
      <c r="AVX98"/>
      <c r="AVY98"/>
      <c r="AVZ98"/>
      <c r="AWA98"/>
      <c r="AWB98"/>
      <c r="AWC98"/>
      <c r="AWD98"/>
      <c r="AWE98"/>
      <c r="AWF98"/>
      <c r="AWG98"/>
      <c r="AWH98"/>
      <c r="AWI98"/>
      <c r="AWJ98"/>
      <c r="AWK98"/>
      <c r="AWL98"/>
      <c r="AWM98"/>
      <c r="AWN98"/>
      <c r="AWO98"/>
      <c r="AWP98"/>
      <c r="AWQ98"/>
      <c r="AWR98"/>
      <c r="AWS98"/>
      <c r="AWT98"/>
      <c r="AWU98"/>
      <c r="AWV98"/>
      <c r="AWW98"/>
      <c r="AWX98"/>
      <c r="AWY98"/>
      <c r="AWZ98"/>
      <c r="AXA98"/>
      <c r="AXB98"/>
      <c r="AXC98"/>
      <c r="AXD98"/>
      <c r="AXE98"/>
      <c r="AXF98"/>
      <c r="AXG98"/>
      <c r="AXH98"/>
      <c r="AXI98"/>
      <c r="AXJ98"/>
      <c r="AXK98"/>
      <c r="AXL98"/>
      <c r="AXM98"/>
      <c r="AXN98"/>
      <c r="AXO98"/>
      <c r="AXP98"/>
      <c r="AXQ98"/>
      <c r="AXR98"/>
      <c r="AXS98"/>
      <c r="AXT98"/>
      <c r="AXU98"/>
      <c r="AXV98"/>
      <c r="AXW98"/>
      <c r="AXX98"/>
      <c r="AXY98"/>
      <c r="AXZ98"/>
      <c r="AYA98"/>
      <c r="AYB98"/>
      <c r="AYC98"/>
      <c r="AYD98"/>
      <c r="AYE98"/>
      <c r="AYF98"/>
      <c r="AYG98"/>
      <c r="AYH98"/>
      <c r="AYI98"/>
      <c r="AYJ98"/>
      <c r="AYK98"/>
      <c r="AYL98"/>
      <c r="AYM98"/>
      <c r="AYN98"/>
      <c r="AYO98"/>
      <c r="AYP98"/>
      <c r="AYQ98"/>
      <c r="AYR98"/>
      <c r="AYS98"/>
      <c r="AYT98"/>
      <c r="AYU98"/>
      <c r="AYV98"/>
      <c r="AYW98"/>
      <c r="AYX98"/>
      <c r="AYY98"/>
      <c r="AYZ98"/>
      <c r="AZA98"/>
      <c r="AZB98"/>
      <c r="AZC98"/>
      <c r="AZD98"/>
      <c r="AZE98"/>
      <c r="AZF98"/>
      <c r="AZG98"/>
      <c r="AZH98"/>
      <c r="AZI98"/>
      <c r="AZJ98"/>
      <c r="AZK98"/>
      <c r="AZL98"/>
      <c r="AZM98"/>
      <c r="AZN98"/>
      <c r="AZO98"/>
      <c r="AZP98"/>
      <c r="AZQ98"/>
      <c r="AZR98"/>
      <c r="AZS98"/>
      <c r="AZT98"/>
      <c r="AZU98"/>
      <c r="AZV98"/>
      <c r="AZW98"/>
      <c r="AZX98"/>
      <c r="AZY98"/>
      <c r="AZZ98"/>
      <c r="BAA98"/>
      <c r="BAB98"/>
      <c r="BAC98"/>
      <c r="BAD98"/>
      <c r="BAE98"/>
      <c r="BAF98"/>
      <c r="BAG98"/>
      <c r="BAH98"/>
      <c r="BAI98"/>
      <c r="BAJ98"/>
      <c r="BAK98"/>
      <c r="BAL98"/>
      <c r="BAM98"/>
      <c r="BAN98"/>
      <c r="BAO98"/>
      <c r="BAP98"/>
      <c r="BAQ98"/>
      <c r="BAR98"/>
      <c r="BAS98"/>
      <c r="BAT98"/>
      <c r="BAU98"/>
      <c r="BAV98"/>
      <c r="BAW98"/>
      <c r="BAX98"/>
      <c r="BAY98"/>
      <c r="BAZ98"/>
      <c r="BBA98"/>
      <c r="BBB98"/>
      <c r="BBC98"/>
      <c r="BBD98"/>
      <c r="BBE98"/>
      <c r="BBF98"/>
      <c r="BBG98"/>
      <c r="BBH98"/>
      <c r="BBI98"/>
      <c r="BBJ98"/>
      <c r="BBK98"/>
      <c r="BBL98"/>
      <c r="BBM98"/>
      <c r="BBN98"/>
      <c r="BBO98"/>
      <c r="BBP98"/>
      <c r="BBQ98"/>
      <c r="BBR98"/>
      <c r="BBS98"/>
      <c r="BBT98"/>
      <c r="BBU98"/>
      <c r="BBV98"/>
      <c r="BBW98"/>
      <c r="BBX98"/>
      <c r="BBY98"/>
      <c r="BBZ98"/>
      <c r="BCA98"/>
      <c r="BCB98"/>
      <c r="BCC98"/>
      <c r="BCD98"/>
      <c r="BCE98"/>
      <c r="BCF98"/>
      <c r="BCG98"/>
      <c r="BCH98"/>
      <c r="BCI98"/>
      <c r="BCJ98"/>
      <c r="BCK98"/>
      <c r="BCL98"/>
      <c r="BCM98"/>
      <c r="BCN98"/>
      <c r="BCO98"/>
      <c r="BCP98"/>
      <c r="BCQ98"/>
      <c r="BCR98"/>
      <c r="BCS98"/>
      <c r="BCT98"/>
      <c r="BCU98"/>
      <c r="BCV98"/>
      <c r="BCW98"/>
      <c r="BCX98"/>
      <c r="BCY98"/>
      <c r="BCZ98"/>
      <c r="BDA98"/>
      <c r="BDB98"/>
      <c r="BDC98"/>
      <c r="BDD98"/>
      <c r="BDE98"/>
      <c r="BDF98"/>
      <c r="BDG98"/>
      <c r="BDH98"/>
      <c r="BDI98"/>
      <c r="BDJ98"/>
      <c r="BDK98"/>
      <c r="BDL98"/>
      <c r="BDM98"/>
      <c r="BDN98"/>
      <c r="BDO98"/>
      <c r="BDP98"/>
      <c r="BDQ98"/>
      <c r="BDR98"/>
      <c r="BDS98"/>
      <c r="BDT98"/>
      <c r="BDU98"/>
      <c r="BDV98"/>
      <c r="BDW98"/>
      <c r="BDX98"/>
      <c r="BDY98"/>
      <c r="BDZ98"/>
      <c r="BEA98"/>
      <c r="BEB98"/>
      <c r="BEC98"/>
      <c r="BED98"/>
      <c r="BEE98"/>
      <c r="BEF98"/>
      <c r="BEG98"/>
      <c r="BEH98"/>
      <c r="BEI98"/>
      <c r="BEJ98"/>
      <c r="BEK98"/>
      <c r="BEL98"/>
      <c r="BEM98"/>
      <c r="BEN98"/>
      <c r="BEO98"/>
      <c r="BEP98"/>
      <c r="BEQ98"/>
      <c r="BER98"/>
      <c r="BES98"/>
      <c r="BET98"/>
      <c r="BEU98"/>
      <c r="BEV98"/>
      <c r="BEW98"/>
      <c r="BEX98"/>
      <c r="BEY98"/>
      <c r="BEZ98"/>
      <c r="BFA98"/>
      <c r="BFB98"/>
      <c r="BFC98"/>
      <c r="BFD98"/>
      <c r="BFE98"/>
      <c r="BFF98"/>
      <c r="BFG98"/>
      <c r="BFH98"/>
      <c r="BFI98"/>
      <c r="BFJ98"/>
      <c r="BFK98"/>
      <c r="BFL98"/>
      <c r="BFM98"/>
      <c r="BFN98"/>
      <c r="BFO98"/>
      <c r="BFP98"/>
      <c r="BFQ98"/>
      <c r="BFR98"/>
      <c r="BFS98"/>
      <c r="BFT98"/>
      <c r="BFU98"/>
      <c r="BFV98"/>
      <c r="BFW98"/>
      <c r="BFX98"/>
      <c r="BFY98"/>
      <c r="BFZ98"/>
      <c r="BGA98"/>
      <c r="BGB98"/>
      <c r="BGC98"/>
      <c r="BGD98"/>
      <c r="BGE98"/>
      <c r="BGF98"/>
    </row>
    <row r="99" spans="1:1540" s="13" customFormat="1" x14ac:dyDescent="0.3">
      <c r="A99" s="9" t="str">
        <f t="shared" si="11"/>
        <v>Sunday</v>
      </c>
      <c r="B99" s="9">
        <v>43562</v>
      </c>
      <c r="C99" s="10">
        <v>43094160</v>
      </c>
      <c r="D99" s="10">
        <v>8687782</v>
      </c>
      <c r="E99" s="10">
        <v>2983384</v>
      </c>
      <c r="F99" s="10">
        <v>1947553</v>
      </c>
      <c r="G99" s="10">
        <v>1503900</v>
      </c>
      <c r="H99" s="11">
        <f t="shared" si="12"/>
        <v>3.4898000100245602E-2</v>
      </c>
      <c r="I99" s="12">
        <f t="shared" si="20"/>
        <v>-8.3514783877319365E-2</v>
      </c>
      <c r="J99" s="11">
        <f>'Channel wise traffic'!G99/'Channel wise traffic'!G92-1</f>
        <v>1.0526304435092948E-2</v>
      </c>
      <c r="K99" s="11">
        <f t="shared" si="21"/>
        <v>-9.306149424507737E-2</v>
      </c>
      <c r="L99" s="11">
        <f t="shared" si="13"/>
        <v>0.20159998477751973</v>
      </c>
      <c r="M99" s="11">
        <f t="shared" si="14"/>
        <v>0.3433999610027047</v>
      </c>
      <c r="N99" s="11">
        <f t="shared" si="15"/>
        <v>0.6527999747937242</v>
      </c>
      <c r="O99" s="11">
        <f t="shared" si="16"/>
        <v>0.77219978095589692</v>
      </c>
      <c r="P99" s="17" t="str">
        <f t="shared" si="17"/>
        <v>Stable</v>
      </c>
      <c r="Q99" s="17" t="str">
        <f t="shared" si="18"/>
        <v>Stable</v>
      </c>
      <c r="R99" s="17" t="str">
        <f t="shared" si="19"/>
        <v>Stable</v>
      </c>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c r="ANL99"/>
      <c r="ANM99"/>
      <c r="ANN99"/>
      <c r="ANO99"/>
      <c r="ANP99"/>
      <c r="ANQ99"/>
      <c r="ANR99"/>
      <c r="ANS99"/>
      <c r="ANT99"/>
      <c r="ANU99"/>
      <c r="ANV99"/>
      <c r="ANW99"/>
      <c r="ANX99"/>
      <c r="ANY99"/>
      <c r="ANZ99"/>
      <c r="AOA99"/>
      <c r="AOB99"/>
      <c r="AOC99"/>
      <c r="AOD99"/>
      <c r="AOE99"/>
      <c r="AOF99"/>
      <c r="AOG99"/>
      <c r="AOH99"/>
      <c r="AOI99"/>
      <c r="AOJ99"/>
      <c r="AOK99"/>
      <c r="AOL99"/>
      <c r="AOM99"/>
      <c r="AON99"/>
      <c r="AOO99"/>
      <c r="AOP99"/>
      <c r="AOQ99"/>
      <c r="AOR99"/>
      <c r="AOS99"/>
      <c r="AOT99"/>
      <c r="AOU99"/>
      <c r="AOV99"/>
      <c r="AOW99"/>
      <c r="AOX99"/>
      <c r="AOY99"/>
      <c r="AOZ99"/>
      <c r="APA99"/>
      <c r="APB99"/>
      <c r="APC99"/>
      <c r="APD99"/>
      <c r="APE99"/>
      <c r="APF99"/>
      <c r="APG99"/>
      <c r="APH99"/>
      <c r="API99"/>
      <c r="APJ99"/>
      <c r="APK99"/>
      <c r="APL99"/>
      <c r="APM99"/>
      <c r="APN99"/>
      <c r="APO99"/>
      <c r="APP99"/>
      <c r="APQ99"/>
      <c r="APR99"/>
      <c r="APS99"/>
      <c r="APT99"/>
      <c r="APU99"/>
      <c r="APV99"/>
      <c r="APW99"/>
      <c r="APX99"/>
      <c r="APY99"/>
      <c r="APZ99"/>
      <c r="AQA99"/>
      <c r="AQB99"/>
      <c r="AQC99"/>
      <c r="AQD99"/>
      <c r="AQE99"/>
      <c r="AQF99"/>
      <c r="AQG99"/>
      <c r="AQH99"/>
      <c r="AQI99"/>
      <c r="AQJ99"/>
      <c r="AQK99"/>
      <c r="AQL99"/>
      <c r="AQM99"/>
      <c r="AQN99"/>
      <c r="AQO99"/>
      <c r="AQP99"/>
      <c r="AQQ99"/>
      <c r="AQR99"/>
      <c r="AQS99"/>
      <c r="AQT99"/>
      <c r="AQU99"/>
      <c r="AQV99"/>
      <c r="AQW99"/>
      <c r="AQX99"/>
      <c r="AQY99"/>
      <c r="AQZ99"/>
      <c r="ARA99"/>
      <c r="ARB99"/>
      <c r="ARC99"/>
      <c r="ARD99"/>
      <c r="ARE99"/>
      <c r="ARF99"/>
      <c r="ARG99"/>
      <c r="ARH99"/>
      <c r="ARI99"/>
      <c r="ARJ99"/>
      <c r="ARK99"/>
      <c r="ARL99"/>
      <c r="ARM99"/>
      <c r="ARN99"/>
      <c r="ARO99"/>
      <c r="ARP99"/>
      <c r="ARQ99"/>
      <c r="ARR99"/>
      <c r="ARS99"/>
      <c r="ART99"/>
      <c r="ARU99"/>
      <c r="ARV99"/>
      <c r="ARW99"/>
      <c r="ARX99"/>
      <c r="ARY99"/>
      <c r="ARZ99"/>
      <c r="ASA99"/>
      <c r="ASB99"/>
      <c r="ASC99"/>
      <c r="ASD99"/>
      <c r="ASE99"/>
      <c r="ASF99"/>
      <c r="ASG99"/>
      <c r="ASH99"/>
      <c r="ASI99"/>
      <c r="ASJ99"/>
      <c r="ASK99"/>
      <c r="ASL99"/>
      <c r="ASM99"/>
      <c r="ASN99"/>
      <c r="ASO99"/>
      <c r="ASP99"/>
      <c r="ASQ99"/>
      <c r="ASR99"/>
      <c r="ASS99"/>
      <c r="AST99"/>
      <c r="ASU99"/>
      <c r="ASV99"/>
      <c r="ASW99"/>
      <c r="ASX99"/>
      <c r="ASY99"/>
      <c r="ASZ99"/>
      <c r="ATA99"/>
      <c r="ATB99"/>
      <c r="ATC99"/>
      <c r="ATD99"/>
      <c r="ATE99"/>
      <c r="ATF99"/>
      <c r="ATG99"/>
      <c r="ATH99"/>
      <c r="ATI99"/>
      <c r="ATJ99"/>
      <c r="ATK99"/>
      <c r="ATL99"/>
      <c r="ATM99"/>
      <c r="ATN99"/>
      <c r="ATO99"/>
      <c r="ATP99"/>
      <c r="ATQ99"/>
      <c r="ATR99"/>
      <c r="ATS99"/>
      <c r="ATT99"/>
      <c r="ATU99"/>
      <c r="ATV99"/>
      <c r="ATW99"/>
      <c r="ATX99"/>
      <c r="ATY99"/>
      <c r="ATZ99"/>
      <c r="AUA99"/>
      <c r="AUB99"/>
      <c r="AUC99"/>
      <c r="AUD99"/>
      <c r="AUE99"/>
      <c r="AUF99"/>
      <c r="AUG99"/>
      <c r="AUH99"/>
      <c r="AUI99"/>
      <c r="AUJ99"/>
      <c r="AUK99"/>
      <c r="AUL99"/>
      <c r="AUM99"/>
      <c r="AUN99"/>
      <c r="AUO99"/>
      <c r="AUP99"/>
      <c r="AUQ99"/>
      <c r="AUR99"/>
      <c r="AUS99"/>
      <c r="AUT99"/>
      <c r="AUU99"/>
      <c r="AUV99"/>
      <c r="AUW99"/>
      <c r="AUX99"/>
      <c r="AUY99"/>
      <c r="AUZ99"/>
      <c r="AVA99"/>
      <c r="AVB99"/>
      <c r="AVC99"/>
      <c r="AVD99"/>
      <c r="AVE99"/>
      <c r="AVF99"/>
      <c r="AVG99"/>
      <c r="AVH99"/>
      <c r="AVI99"/>
      <c r="AVJ99"/>
      <c r="AVK99"/>
      <c r="AVL99"/>
      <c r="AVM99"/>
      <c r="AVN99"/>
      <c r="AVO99"/>
      <c r="AVP99"/>
      <c r="AVQ99"/>
      <c r="AVR99"/>
      <c r="AVS99"/>
      <c r="AVT99"/>
      <c r="AVU99"/>
      <c r="AVV99"/>
      <c r="AVW99"/>
      <c r="AVX99"/>
      <c r="AVY99"/>
      <c r="AVZ99"/>
      <c r="AWA99"/>
      <c r="AWB99"/>
      <c r="AWC99"/>
      <c r="AWD99"/>
      <c r="AWE99"/>
      <c r="AWF99"/>
      <c r="AWG99"/>
      <c r="AWH99"/>
      <c r="AWI99"/>
      <c r="AWJ99"/>
      <c r="AWK99"/>
      <c r="AWL99"/>
      <c r="AWM99"/>
      <c r="AWN99"/>
      <c r="AWO99"/>
      <c r="AWP99"/>
      <c r="AWQ99"/>
      <c r="AWR99"/>
      <c r="AWS99"/>
      <c r="AWT99"/>
      <c r="AWU99"/>
      <c r="AWV99"/>
      <c r="AWW99"/>
      <c r="AWX99"/>
      <c r="AWY99"/>
      <c r="AWZ99"/>
      <c r="AXA99"/>
      <c r="AXB99"/>
      <c r="AXC99"/>
      <c r="AXD99"/>
      <c r="AXE99"/>
      <c r="AXF99"/>
      <c r="AXG99"/>
      <c r="AXH99"/>
      <c r="AXI99"/>
      <c r="AXJ99"/>
      <c r="AXK99"/>
      <c r="AXL99"/>
      <c r="AXM99"/>
      <c r="AXN99"/>
      <c r="AXO99"/>
      <c r="AXP99"/>
      <c r="AXQ99"/>
      <c r="AXR99"/>
      <c r="AXS99"/>
      <c r="AXT99"/>
      <c r="AXU99"/>
      <c r="AXV99"/>
      <c r="AXW99"/>
      <c r="AXX99"/>
      <c r="AXY99"/>
      <c r="AXZ99"/>
      <c r="AYA99"/>
      <c r="AYB99"/>
      <c r="AYC99"/>
      <c r="AYD99"/>
      <c r="AYE99"/>
      <c r="AYF99"/>
      <c r="AYG99"/>
      <c r="AYH99"/>
      <c r="AYI99"/>
      <c r="AYJ99"/>
      <c r="AYK99"/>
      <c r="AYL99"/>
      <c r="AYM99"/>
      <c r="AYN99"/>
      <c r="AYO99"/>
      <c r="AYP99"/>
      <c r="AYQ99"/>
      <c r="AYR99"/>
      <c r="AYS99"/>
      <c r="AYT99"/>
      <c r="AYU99"/>
      <c r="AYV99"/>
      <c r="AYW99"/>
      <c r="AYX99"/>
      <c r="AYY99"/>
      <c r="AYZ99"/>
      <c r="AZA99"/>
      <c r="AZB99"/>
      <c r="AZC99"/>
      <c r="AZD99"/>
      <c r="AZE99"/>
      <c r="AZF99"/>
      <c r="AZG99"/>
      <c r="AZH99"/>
      <c r="AZI99"/>
      <c r="AZJ99"/>
      <c r="AZK99"/>
      <c r="AZL99"/>
      <c r="AZM99"/>
      <c r="AZN99"/>
      <c r="AZO99"/>
      <c r="AZP99"/>
      <c r="AZQ99"/>
      <c r="AZR99"/>
      <c r="AZS99"/>
      <c r="AZT99"/>
      <c r="AZU99"/>
      <c r="AZV99"/>
      <c r="AZW99"/>
      <c r="AZX99"/>
      <c r="AZY99"/>
      <c r="AZZ99"/>
      <c r="BAA99"/>
      <c r="BAB99"/>
      <c r="BAC99"/>
      <c r="BAD99"/>
      <c r="BAE99"/>
      <c r="BAF99"/>
      <c r="BAG99"/>
      <c r="BAH99"/>
      <c r="BAI99"/>
      <c r="BAJ99"/>
      <c r="BAK99"/>
      <c r="BAL99"/>
      <c r="BAM99"/>
      <c r="BAN99"/>
      <c r="BAO99"/>
      <c r="BAP99"/>
      <c r="BAQ99"/>
      <c r="BAR99"/>
      <c r="BAS99"/>
      <c r="BAT99"/>
      <c r="BAU99"/>
      <c r="BAV99"/>
      <c r="BAW99"/>
      <c r="BAX99"/>
      <c r="BAY99"/>
      <c r="BAZ99"/>
      <c r="BBA99"/>
      <c r="BBB99"/>
      <c r="BBC99"/>
      <c r="BBD99"/>
      <c r="BBE99"/>
      <c r="BBF99"/>
      <c r="BBG99"/>
      <c r="BBH99"/>
      <c r="BBI99"/>
      <c r="BBJ99"/>
      <c r="BBK99"/>
      <c r="BBL99"/>
      <c r="BBM99"/>
      <c r="BBN99"/>
      <c r="BBO99"/>
      <c r="BBP99"/>
      <c r="BBQ99"/>
      <c r="BBR99"/>
      <c r="BBS99"/>
      <c r="BBT99"/>
      <c r="BBU99"/>
      <c r="BBV99"/>
      <c r="BBW99"/>
      <c r="BBX99"/>
      <c r="BBY99"/>
      <c r="BBZ99"/>
      <c r="BCA99"/>
      <c r="BCB99"/>
      <c r="BCC99"/>
      <c r="BCD99"/>
      <c r="BCE99"/>
      <c r="BCF99"/>
      <c r="BCG99"/>
      <c r="BCH99"/>
      <c r="BCI99"/>
      <c r="BCJ99"/>
      <c r="BCK99"/>
      <c r="BCL99"/>
      <c r="BCM99"/>
      <c r="BCN99"/>
      <c r="BCO99"/>
      <c r="BCP99"/>
      <c r="BCQ99"/>
      <c r="BCR99"/>
      <c r="BCS99"/>
      <c r="BCT99"/>
      <c r="BCU99"/>
      <c r="BCV99"/>
      <c r="BCW99"/>
      <c r="BCX99"/>
      <c r="BCY99"/>
      <c r="BCZ99"/>
      <c r="BDA99"/>
      <c r="BDB99"/>
      <c r="BDC99"/>
      <c r="BDD99"/>
      <c r="BDE99"/>
      <c r="BDF99"/>
      <c r="BDG99"/>
      <c r="BDH99"/>
      <c r="BDI99"/>
      <c r="BDJ99"/>
      <c r="BDK99"/>
      <c r="BDL99"/>
      <c r="BDM99"/>
      <c r="BDN99"/>
      <c r="BDO99"/>
      <c r="BDP99"/>
      <c r="BDQ99"/>
      <c r="BDR99"/>
      <c r="BDS99"/>
      <c r="BDT99"/>
      <c r="BDU99"/>
      <c r="BDV99"/>
      <c r="BDW99"/>
      <c r="BDX99"/>
      <c r="BDY99"/>
      <c r="BDZ99"/>
      <c r="BEA99"/>
      <c r="BEB99"/>
      <c r="BEC99"/>
      <c r="BED99"/>
      <c r="BEE99"/>
      <c r="BEF99"/>
      <c r="BEG99"/>
      <c r="BEH99"/>
      <c r="BEI99"/>
      <c r="BEJ99"/>
      <c r="BEK99"/>
      <c r="BEL99"/>
      <c r="BEM99"/>
      <c r="BEN99"/>
      <c r="BEO99"/>
      <c r="BEP99"/>
      <c r="BEQ99"/>
      <c r="BER99"/>
      <c r="BES99"/>
      <c r="BET99"/>
      <c r="BEU99"/>
      <c r="BEV99"/>
      <c r="BEW99"/>
      <c r="BEX99"/>
      <c r="BEY99"/>
      <c r="BEZ99"/>
      <c r="BFA99"/>
      <c r="BFB99"/>
      <c r="BFC99"/>
      <c r="BFD99"/>
      <c r="BFE99"/>
      <c r="BFF99"/>
      <c r="BFG99"/>
      <c r="BFH99"/>
      <c r="BFI99"/>
      <c r="BFJ99"/>
      <c r="BFK99"/>
      <c r="BFL99"/>
      <c r="BFM99"/>
      <c r="BFN99"/>
      <c r="BFO99"/>
      <c r="BFP99"/>
      <c r="BFQ99"/>
      <c r="BFR99"/>
      <c r="BFS99"/>
      <c r="BFT99"/>
      <c r="BFU99"/>
      <c r="BFV99"/>
      <c r="BFW99"/>
      <c r="BFX99"/>
      <c r="BFY99"/>
      <c r="BFZ99"/>
      <c r="BGA99"/>
      <c r="BGB99"/>
      <c r="BGC99"/>
      <c r="BGD99"/>
      <c r="BGE99"/>
      <c r="BGF99"/>
    </row>
    <row r="100" spans="1:1540" x14ac:dyDescent="0.3">
      <c r="A100" s="3" t="str">
        <f t="shared" si="11"/>
        <v>Monday</v>
      </c>
      <c r="B100" s="3">
        <v>43563</v>
      </c>
      <c r="C100" s="4">
        <v>21500167</v>
      </c>
      <c r="D100" s="4">
        <v>5536293</v>
      </c>
      <c r="E100" s="4">
        <v>2170226</v>
      </c>
      <c r="F100" s="4">
        <v>1520894</v>
      </c>
      <c r="G100" s="4">
        <v>1259605</v>
      </c>
      <c r="H100" s="5">
        <f t="shared" si="12"/>
        <v>5.8585824007785614E-2</v>
      </c>
      <c r="I100" s="8">
        <f t="shared" si="20"/>
        <v>-7.6010929963872487E-2</v>
      </c>
      <c r="J100" s="5">
        <f>'Channel wise traffic'!G100/'Channel wise traffic'!G93-1</f>
        <v>2.0618566978098496E-2</v>
      </c>
      <c r="K100" s="5">
        <f t="shared" si="21"/>
        <v>-9.46773840710885E-2</v>
      </c>
      <c r="L100" s="5">
        <f t="shared" si="13"/>
        <v>0.25749999988372185</v>
      </c>
      <c r="M100" s="5">
        <f t="shared" si="14"/>
        <v>0.39199984538390581</v>
      </c>
      <c r="N100" s="5">
        <f t="shared" si="15"/>
        <v>0.70079982453440337</v>
      </c>
      <c r="O100" s="5">
        <f t="shared" si="16"/>
        <v>0.82820038740372437</v>
      </c>
      <c r="P100" s="17" t="str">
        <f t="shared" si="17"/>
        <v>Stable</v>
      </c>
      <c r="Q100" s="17" t="str">
        <f t="shared" si="18"/>
        <v>Stable</v>
      </c>
      <c r="R100" s="17" t="str">
        <f t="shared" si="19"/>
        <v>Stable</v>
      </c>
    </row>
    <row r="101" spans="1:1540" x14ac:dyDescent="0.3">
      <c r="A101" s="3" t="str">
        <f t="shared" si="11"/>
        <v>Tuesday</v>
      </c>
      <c r="B101" s="3">
        <v>43564</v>
      </c>
      <c r="C101" s="4">
        <v>21717340</v>
      </c>
      <c r="D101" s="4">
        <v>5592215</v>
      </c>
      <c r="E101" s="4">
        <v>2214517</v>
      </c>
      <c r="F101" s="4">
        <v>1535767</v>
      </c>
      <c r="G101" s="4">
        <v>1322295</v>
      </c>
      <c r="H101" s="5">
        <f t="shared" si="12"/>
        <v>6.088660029266936E-2</v>
      </c>
      <c r="I101" s="8">
        <f t="shared" si="20"/>
        <v>9.8032926600166714E-3</v>
      </c>
      <c r="J101" s="5">
        <f>'Channel wise traffic'!G101/'Channel wise traffic'!G94-1</f>
        <v>-4.7619051795569911E-2</v>
      </c>
      <c r="K101" s="5">
        <f t="shared" si="21"/>
        <v>6.0293457293017383E-2</v>
      </c>
      <c r="L101" s="5">
        <f t="shared" si="13"/>
        <v>0.25749999769769227</v>
      </c>
      <c r="M101" s="5">
        <f t="shared" si="14"/>
        <v>0.39599997496519718</v>
      </c>
      <c r="N101" s="5">
        <f t="shared" si="15"/>
        <v>0.69349975638028516</v>
      </c>
      <c r="O101" s="5">
        <f t="shared" si="16"/>
        <v>0.86099974800864976</v>
      </c>
      <c r="P101" s="17" t="str">
        <f t="shared" si="17"/>
        <v>Stable</v>
      </c>
      <c r="Q101" s="17" t="str">
        <f t="shared" si="18"/>
        <v>Stable</v>
      </c>
      <c r="R101" s="17" t="str">
        <f t="shared" si="19"/>
        <v>Stable</v>
      </c>
    </row>
    <row r="102" spans="1:1540" x14ac:dyDescent="0.3">
      <c r="A102" s="3" t="str">
        <f t="shared" si="11"/>
        <v>Wednesday</v>
      </c>
      <c r="B102" s="3">
        <v>43565</v>
      </c>
      <c r="C102" s="4">
        <v>21500167</v>
      </c>
      <c r="D102" s="4">
        <v>5375041</v>
      </c>
      <c r="E102" s="4">
        <v>2064016</v>
      </c>
      <c r="F102" s="4">
        <v>1521799</v>
      </c>
      <c r="G102" s="4">
        <v>1210438</v>
      </c>
      <c r="H102" s="5">
        <f t="shared" si="12"/>
        <v>5.6299004561220382E-2</v>
      </c>
      <c r="I102" s="8">
        <f t="shared" si="20"/>
        <v>-9.3912999215507775E-2</v>
      </c>
      <c r="J102" s="5">
        <f>'Channel wise traffic'!G102/'Channel wise traffic'!G95-1</f>
        <v>-3.8834883747753235E-2</v>
      </c>
      <c r="K102" s="5">
        <f t="shared" si="21"/>
        <v>-5.7303449393291017E-2</v>
      </c>
      <c r="L102" s="5">
        <f t="shared" si="13"/>
        <v>0.24999996511655004</v>
      </c>
      <c r="M102" s="5">
        <f t="shared" si="14"/>
        <v>0.38400004762754369</v>
      </c>
      <c r="N102" s="5">
        <f t="shared" si="15"/>
        <v>0.73730000155037556</v>
      </c>
      <c r="O102" s="5">
        <f t="shared" si="16"/>
        <v>0.79539939242961788</v>
      </c>
      <c r="P102" s="17" t="str">
        <f t="shared" si="17"/>
        <v>Stable</v>
      </c>
      <c r="Q102" s="17" t="str">
        <f t="shared" si="18"/>
        <v>Stable</v>
      </c>
      <c r="R102" s="17" t="str">
        <f t="shared" si="19"/>
        <v>Stable</v>
      </c>
    </row>
    <row r="103" spans="1:1540" x14ac:dyDescent="0.3">
      <c r="A103" s="3" t="str">
        <f t="shared" si="11"/>
        <v>Thursday</v>
      </c>
      <c r="B103" s="3">
        <v>43566</v>
      </c>
      <c r="C103" s="4">
        <v>20631473</v>
      </c>
      <c r="D103" s="4">
        <v>5106289</v>
      </c>
      <c r="E103" s="4">
        <v>1981240</v>
      </c>
      <c r="F103" s="4">
        <v>1504157</v>
      </c>
      <c r="G103" s="4">
        <v>1208741</v>
      </c>
      <c r="H103" s="5">
        <f t="shared" si="12"/>
        <v>5.8587237081908793E-2</v>
      </c>
      <c r="I103" s="8">
        <f t="shared" si="20"/>
        <v>0.9239043412518404</v>
      </c>
      <c r="J103" s="5">
        <f>'Channel wise traffic'!G103/'Channel wise traffic'!G96-1</f>
        <v>-6.8627420442282427E-2</v>
      </c>
      <c r="K103" s="5">
        <f t="shared" si="21"/>
        <v>1.0656657324153227</v>
      </c>
      <c r="L103" s="5">
        <f t="shared" si="13"/>
        <v>0.24749997249348119</v>
      </c>
      <c r="M103" s="5">
        <f t="shared" si="14"/>
        <v>0.38799997414952425</v>
      </c>
      <c r="N103" s="5">
        <f t="shared" si="15"/>
        <v>0.75919979406836124</v>
      </c>
      <c r="O103" s="5">
        <f t="shared" si="16"/>
        <v>0.80360028906556957</v>
      </c>
      <c r="P103" s="17" t="str">
        <f t="shared" si="17"/>
        <v>High</v>
      </c>
      <c r="Q103" s="17" t="str">
        <f t="shared" si="18"/>
        <v>Stable</v>
      </c>
      <c r="R103" s="17" t="str">
        <f t="shared" si="19"/>
        <v>High</v>
      </c>
    </row>
    <row r="104" spans="1:1540" x14ac:dyDescent="0.3">
      <c r="A104" s="3" t="str">
        <f t="shared" si="11"/>
        <v>Friday</v>
      </c>
      <c r="B104" s="3">
        <v>43567</v>
      </c>
      <c r="C104" s="4">
        <v>20631473</v>
      </c>
      <c r="D104" s="4">
        <v>5054710</v>
      </c>
      <c r="E104" s="4">
        <v>1920790</v>
      </c>
      <c r="F104" s="4">
        <v>1402176</v>
      </c>
      <c r="G104" s="4">
        <v>1138287</v>
      </c>
      <c r="H104" s="5">
        <f t="shared" si="12"/>
        <v>5.5172357300906243E-2</v>
      </c>
      <c r="I104" s="8">
        <f t="shared" si="20"/>
        <v>-0.27312591355188975</v>
      </c>
      <c r="J104" s="5">
        <f>'Channel wise traffic'!G104/'Channel wise traffic'!G97-1</f>
        <v>-8.6538441103775954E-2</v>
      </c>
      <c r="K104" s="5">
        <f t="shared" si="21"/>
        <v>-0.20426414390111858</v>
      </c>
      <c r="L104" s="5">
        <f t="shared" si="13"/>
        <v>0.24499995710437156</v>
      </c>
      <c r="M104" s="5">
        <f t="shared" si="14"/>
        <v>0.38000003956705725</v>
      </c>
      <c r="N104" s="5">
        <f t="shared" si="15"/>
        <v>0.72999963556661585</v>
      </c>
      <c r="O104" s="5">
        <f t="shared" si="16"/>
        <v>0.8118003731343284</v>
      </c>
      <c r="P104" s="17" t="str">
        <f t="shared" si="17"/>
        <v>Low</v>
      </c>
      <c r="Q104" s="17" t="str">
        <f t="shared" si="18"/>
        <v>Stable</v>
      </c>
      <c r="R104" s="17" t="str">
        <f t="shared" si="19"/>
        <v>Low</v>
      </c>
    </row>
    <row r="105" spans="1:1540" s="13" customFormat="1" x14ac:dyDescent="0.3">
      <c r="A105" s="9" t="str">
        <f t="shared" si="11"/>
        <v>Saturday</v>
      </c>
      <c r="B105" s="9">
        <v>43568</v>
      </c>
      <c r="C105" s="10">
        <v>43094160</v>
      </c>
      <c r="D105" s="10">
        <v>9140271</v>
      </c>
      <c r="E105" s="10">
        <v>3107692</v>
      </c>
      <c r="F105" s="10">
        <v>2113230</v>
      </c>
      <c r="G105" s="10">
        <v>1598870</v>
      </c>
      <c r="H105" s="11">
        <f t="shared" si="12"/>
        <v>3.7101778988150598E-2</v>
      </c>
      <c r="I105" s="12">
        <f t="shared" si="20"/>
        <v>-0.13870878771620221</v>
      </c>
      <c r="J105" s="11">
        <f>'Channel wise traffic'!G105/'Channel wise traffic'!G98-1</f>
        <v>-7.6923099990770072E-2</v>
      </c>
      <c r="K105" s="11">
        <f t="shared" si="21"/>
        <v>-6.6934520025885735E-2</v>
      </c>
      <c r="L105" s="11">
        <f t="shared" si="13"/>
        <v>0.21209999220311987</v>
      </c>
      <c r="M105" s="11">
        <f t="shared" si="14"/>
        <v>0.3399999846831675</v>
      </c>
      <c r="N105" s="11">
        <f t="shared" si="15"/>
        <v>0.67999981980196234</v>
      </c>
      <c r="O105" s="11">
        <f t="shared" si="16"/>
        <v>0.75660008612408491</v>
      </c>
      <c r="P105" s="17" t="str">
        <f t="shared" si="17"/>
        <v>Stable</v>
      </c>
      <c r="Q105" s="17" t="str">
        <f t="shared" si="18"/>
        <v>Stable</v>
      </c>
      <c r="R105" s="17" t="str">
        <f t="shared" si="19"/>
        <v>Stable</v>
      </c>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c r="AMK105"/>
      <c r="AML105"/>
      <c r="AMM105"/>
      <c r="AMN105"/>
      <c r="AMO105"/>
      <c r="AMP105"/>
      <c r="AMQ105"/>
      <c r="AMR105"/>
      <c r="AMS105"/>
      <c r="AMT105"/>
      <c r="AMU105"/>
      <c r="AMV105"/>
      <c r="AMW105"/>
      <c r="AMX105"/>
      <c r="AMY105"/>
      <c r="AMZ105"/>
      <c r="ANA105"/>
      <c r="ANB105"/>
      <c r="ANC105"/>
      <c r="AND105"/>
      <c r="ANE105"/>
      <c r="ANF105"/>
      <c r="ANG105"/>
      <c r="ANH105"/>
      <c r="ANI105"/>
      <c r="ANJ105"/>
      <c r="ANK105"/>
      <c r="ANL105"/>
      <c r="ANM105"/>
      <c r="ANN105"/>
      <c r="ANO105"/>
      <c r="ANP105"/>
      <c r="ANQ105"/>
      <c r="ANR105"/>
      <c r="ANS105"/>
      <c r="ANT105"/>
      <c r="ANU105"/>
      <c r="ANV105"/>
      <c r="ANW105"/>
      <c r="ANX105"/>
      <c r="ANY105"/>
      <c r="ANZ105"/>
      <c r="AOA105"/>
      <c r="AOB105"/>
      <c r="AOC105"/>
      <c r="AOD105"/>
      <c r="AOE105"/>
      <c r="AOF105"/>
      <c r="AOG105"/>
      <c r="AOH105"/>
      <c r="AOI105"/>
      <c r="AOJ105"/>
      <c r="AOK105"/>
      <c r="AOL105"/>
      <c r="AOM105"/>
      <c r="AON105"/>
      <c r="AOO105"/>
      <c r="AOP105"/>
      <c r="AOQ105"/>
      <c r="AOR105"/>
      <c r="AOS105"/>
      <c r="AOT105"/>
      <c r="AOU105"/>
      <c r="AOV105"/>
      <c r="AOW105"/>
      <c r="AOX105"/>
      <c r="AOY105"/>
      <c r="AOZ105"/>
      <c r="APA105"/>
      <c r="APB105"/>
      <c r="APC105"/>
      <c r="APD105"/>
      <c r="APE105"/>
      <c r="APF105"/>
      <c r="APG105"/>
      <c r="APH105"/>
      <c r="API105"/>
      <c r="APJ105"/>
      <c r="APK105"/>
      <c r="APL105"/>
      <c r="APM105"/>
      <c r="APN105"/>
      <c r="APO105"/>
      <c r="APP105"/>
      <c r="APQ105"/>
      <c r="APR105"/>
      <c r="APS105"/>
      <c r="APT105"/>
      <c r="APU105"/>
      <c r="APV105"/>
      <c r="APW105"/>
      <c r="APX105"/>
      <c r="APY105"/>
      <c r="APZ105"/>
      <c r="AQA105"/>
      <c r="AQB105"/>
      <c r="AQC105"/>
      <c r="AQD105"/>
      <c r="AQE105"/>
      <c r="AQF105"/>
      <c r="AQG105"/>
      <c r="AQH105"/>
      <c r="AQI105"/>
      <c r="AQJ105"/>
      <c r="AQK105"/>
      <c r="AQL105"/>
      <c r="AQM105"/>
      <c r="AQN105"/>
      <c r="AQO105"/>
      <c r="AQP105"/>
      <c r="AQQ105"/>
      <c r="AQR105"/>
      <c r="AQS105"/>
      <c r="AQT105"/>
      <c r="AQU105"/>
      <c r="AQV105"/>
      <c r="AQW105"/>
      <c r="AQX105"/>
      <c r="AQY105"/>
      <c r="AQZ105"/>
      <c r="ARA105"/>
      <c r="ARB105"/>
      <c r="ARC105"/>
      <c r="ARD105"/>
      <c r="ARE105"/>
      <c r="ARF105"/>
      <c r="ARG105"/>
      <c r="ARH105"/>
      <c r="ARI105"/>
      <c r="ARJ105"/>
      <c r="ARK105"/>
      <c r="ARL105"/>
      <c r="ARM105"/>
      <c r="ARN105"/>
      <c r="ARO105"/>
      <c r="ARP105"/>
      <c r="ARQ105"/>
      <c r="ARR105"/>
      <c r="ARS105"/>
      <c r="ART105"/>
      <c r="ARU105"/>
      <c r="ARV105"/>
      <c r="ARW105"/>
      <c r="ARX105"/>
      <c r="ARY105"/>
      <c r="ARZ105"/>
      <c r="ASA105"/>
      <c r="ASB105"/>
      <c r="ASC105"/>
      <c r="ASD105"/>
      <c r="ASE105"/>
      <c r="ASF105"/>
      <c r="ASG105"/>
      <c r="ASH105"/>
      <c r="ASI105"/>
      <c r="ASJ105"/>
      <c r="ASK105"/>
      <c r="ASL105"/>
      <c r="ASM105"/>
      <c r="ASN105"/>
      <c r="ASO105"/>
      <c r="ASP105"/>
      <c r="ASQ105"/>
      <c r="ASR105"/>
      <c r="ASS105"/>
      <c r="AST105"/>
      <c r="ASU105"/>
      <c r="ASV105"/>
      <c r="ASW105"/>
      <c r="ASX105"/>
      <c r="ASY105"/>
      <c r="ASZ105"/>
      <c r="ATA105"/>
      <c r="ATB105"/>
      <c r="ATC105"/>
      <c r="ATD105"/>
      <c r="ATE105"/>
      <c r="ATF105"/>
      <c r="ATG105"/>
      <c r="ATH105"/>
      <c r="ATI105"/>
      <c r="ATJ105"/>
      <c r="ATK105"/>
      <c r="ATL105"/>
      <c r="ATM105"/>
      <c r="ATN105"/>
      <c r="ATO105"/>
      <c r="ATP105"/>
      <c r="ATQ105"/>
      <c r="ATR105"/>
      <c r="ATS105"/>
      <c r="ATT105"/>
      <c r="ATU105"/>
      <c r="ATV105"/>
      <c r="ATW105"/>
      <c r="ATX105"/>
      <c r="ATY105"/>
      <c r="ATZ105"/>
      <c r="AUA105"/>
      <c r="AUB105"/>
      <c r="AUC105"/>
      <c r="AUD105"/>
      <c r="AUE105"/>
      <c r="AUF105"/>
      <c r="AUG105"/>
      <c r="AUH105"/>
      <c r="AUI105"/>
      <c r="AUJ105"/>
      <c r="AUK105"/>
      <c r="AUL105"/>
      <c r="AUM105"/>
      <c r="AUN105"/>
      <c r="AUO105"/>
      <c r="AUP105"/>
      <c r="AUQ105"/>
      <c r="AUR105"/>
      <c r="AUS105"/>
      <c r="AUT105"/>
      <c r="AUU105"/>
      <c r="AUV105"/>
      <c r="AUW105"/>
      <c r="AUX105"/>
      <c r="AUY105"/>
      <c r="AUZ105"/>
      <c r="AVA105"/>
      <c r="AVB105"/>
      <c r="AVC105"/>
      <c r="AVD105"/>
      <c r="AVE105"/>
      <c r="AVF105"/>
      <c r="AVG105"/>
      <c r="AVH105"/>
      <c r="AVI105"/>
      <c r="AVJ105"/>
      <c r="AVK105"/>
      <c r="AVL105"/>
      <c r="AVM105"/>
      <c r="AVN105"/>
      <c r="AVO105"/>
      <c r="AVP105"/>
      <c r="AVQ105"/>
      <c r="AVR105"/>
      <c r="AVS105"/>
      <c r="AVT105"/>
      <c r="AVU105"/>
      <c r="AVV105"/>
      <c r="AVW105"/>
      <c r="AVX105"/>
      <c r="AVY105"/>
      <c r="AVZ105"/>
      <c r="AWA105"/>
      <c r="AWB105"/>
      <c r="AWC105"/>
      <c r="AWD105"/>
      <c r="AWE105"/>
      <c r="AWF105"/>
      <c r="AWG105"/>
      <c r="AWH105"/>
      <c r="AWI105"/>
      <c r="AWJ105"/>
      <c r="AWK105"/>
      <c r="AWL105"/>
      <c r="AWM105"/>
      <c r="AWN105"/>
      <c r="AWO105"/>
      <c r="AWP105"/>
      <c r="AWQ105"/>
      <c r="AWR105"/>
      <c r="AWS105"/>
      <c r="AWT105"/>
      <c r="AWU105"/>
      <c r="AWV105"/>
      <c r="AWW105"/>
      <c r="AWX105"/>
      <c r="AWY105"/>
      <c r="AWZ105"/>
      <c r="AXA105"/>
      <c r="AXB105"/>
      <c r="AXC105"/>
      <c r="AXD105"/>
      <c r="AXE105"/>
      <c r="AXF105"/>
      <c r="AXG105"/>
      <c r="AXH105"/>
      <c r="AXI105"/>
      <c r="AXJ105"/>
      <c r="AXK105"/>
      <c r="AXL105"/>
      <c r="AXM105"/>
      <c r="AXN105"/>
      <c r="AXO105"/>
      <c r="AXP105"/>
      <c r="AXQ105"/>
      <c r="AXR105"/>
      <c r="AXS105"/>
      <c r="AXT105"/>
      <c r="AXU105"/>
      <c r="AXV105"/>
      <c r="AXW105"/>
      <c r="AXX105"/>
      <c r="AXY105"/>
      <c r="AXZ105"/>
      <c r="AYA105"/>
      <c r="AYB105"/>
      <c r="AYC105"/>
      <c r="AYD105"/>
      <c r="AYE105"/>
      <c r="AYF105"/>
      <c r="AYG105"/>
      <c r="AYH105"/>
      <c r="AYI105"/>
      <c r="AYJ105"/>
      <c r="AYK105"/>
      <c r="AYL105"/>
      <c r="AYM105"/>
      <c r="AYN105"/>
      <c r="AYO105"/>
      <c r="AYP105"/>
      <c r="AYQ105"/>
      <c r="AYR105"/>
      <c r="AYS105"/>
      <c r="AYT105"/>
      <c r="AYU105"/>
      <c r="AYV105"/>
      <c r="AYW105"/>
      <c r="AYX105"/>
      <c r="AYY105"/>
      <c r="AYZ105"/>
      <c r="AZA105"/>
      <c r="AZB105"/>
      <c r="AZC105"/>
      <c r="AZD105"/>
      <c r="AZE105"/>
      <c r="AZF105"/>
      <c r="AZG105"/>
      <c r="AZH105"/>
      <c r="AZI105"/>
      <c r="AZJ105"/>
      <c r="AZK105"/>
      <c r="AZL105"/>
      <c r="AZM105"/>
      <c r="AZN105"/>
      <c r="AZO105"/>
      <c r="AZP105"/>
      <c r="AZQ105"/>
      <c r="AZR105"/>
      <c r="AZS105"/>
      <c r="AZT105"/>
      <c r="AZU105"/>
      <c r="AZV105"/>
      <c r="AZW105"/>
      <c r="AZX105"/>
      <c r="AZY105"/>
      <c r="AZZ105"/>
      <c r="BAA105"/>
      <c r="BAB105"/>
      <c r="BAC105"/>
      <c r="BAD105"/>
      <c r="BAE105"/>
      <c r="BAF105"/>
      <c r="BAG105"/>
      <c r="BAH105"/>
      <c r="BAI105"/>
      <c r="BAJ105"/>
      <c r="BAK105"/>
      <c r="BAL105"/>
      <c r="BAM105"/>
      <c r="BAN105"/>
      <c r="BAO105"/>
      <c r="BAP105"/>
      <c r="BAQ105"/>
      <c r="BAR105"/>
      <c r="BAS105"/>
      <c r="BAT105"/>
      <c r="BAU105"/>
      <c r="BAV105"/>
      <c r="BAW105"/>
      <c r="BAX105"/>
      <c r="BAY105"/>
      <c r="BAZ105"/>
      <c r="BBA105"/>
      <c r="BBB105"/>
      <c r="BBC105"/>
      <c r="BBD105"/>
      <c r="BBE105"/>
      <c r="BBF105"/>
      <c r="BBG105"/>
      <c r="BBH105"/>
      <c r="BBI105"/>
      <c r="BBJ105"/>
      <c r="BBK105"/>
      <c r="BBL105"/>
      <c r="BBM105"/>
      <c r="BBN105"/>
      <c r="BBO105"/>
      <c r="BBP105"/>
      <c r="BBQ105"/>
      <c r="BBR105"/>
      <c r="BBS105"/>
      <c r="BBT105"/>
      <c r="BBU105"/>
      <c r="BBV105"/>
      <c r="BBW105"/>
      <c r="BBX105"/>
      <c r="BBY105"/>
      <c r="BBZ105"/>
      <c r="BCA105"/>
      <c r="BCB105"/>
      <c r="BCC105"/>
      <c r="BCD105"/>
      <c r="BCE105"/>
      <c r="BCF105"/>
      <c r="BCG105"/>
      <c r="BCH105"/>
      <c r="BCI105"/>
      <c r="BCJ105"/>
      <c r="BCK105"/>
      <c r="BCL105"/>
      <c r="BCM105"/>
      <c r="BCN105"/>
      <c r="BCO105"/>
      <c r="BCP105"/>
      <c r="BCQ105"/>
      <c r="BCR105"/>
      <c r="BCS105"/>
      <c r="BCT105"/>
      <c r="BCU105"/>
      <c r="BCV105"/>
      <c r="BCW105"/>
      <c r="BCX105"/>
      <c r="BCY105"/>
      <c r="BCZ105"/>
      <c r="BDA105"/>
      <c r="BDB105"/>
      <c r="BDC105"/>
      <c r="BDD105"/>
      <c r="BDE105"/>
      <c r="BDF105"/>
      <c r="BDG105"/>
      <c r="BDH105"/>
      <c r="BDI105"/>
      <c r="BDJ105"/>
      <c r="BDK105"/>
      <c r="BDL105"/>
      <c r="BDM105"/>
      <c r="BDN105"/>
      <c r="BDO105"/>
      <c r="BDP105"/>
      <c r="BDQ105"/>
      <c r="BDR105"/>
      <c r="BDS105"/>
      <c r="BDT105"/>
      <c r="BDU105"/>
      <c r="BDV105"/>
      <c r="BDW105"/>
      <c r="BDX105"/>
      <c r="BDY105"/>
      <c r="BDZ105"/>
      <c r="BEA105"/>
      <c r="BEB105"/>
      <c r="BEC105"/>
      <c r="BED105"/>
      <c r="BEE105"/>
      <c r="BEF105"/>
      <c r="BEG105"/>
      <c r="BEH105"/>
      <c r="BEI105"/>
      <c r="BEJ105"/>
      <c r="BEK105"/>
      <c r="BEL105"/>
      <c r="BEM105"/>
      <c r="BEN105"/>
      <c r="BEO105"/>
      <c r="BEP105"/>
      <c r="BEQ105"/>
      <c r="BER105"/>
      <c r="BES105"/>
      <c r="BET105"/>
      <c r="BEU105"/>
      <c r="BEV105"/>
      <c r="BEW105"/>
      <c r="BEX105"/>
      <c r="BEY105"/>
      <c r="BEZ105"/>
      <c r="BFA105"/>
      <c r="BFB105"/>
      <c r="BFC105"/>
      <c r="BFD105"/>
      <c r="BFE105"/>
      <c r="BFF105"/>
      <c r="BFG105"/>
      <c r="BFH105"/>
      <c r="BFI105"/>
      <c r="BFJ105"/>
      <c r="BFK105"/>
      <c r="BFL105"/>
      <c r="BFM105"/>
      <c r="BFN105"/>
      <c r="BFO105"/>
      <c r="BFP105"/>
      <c r="BFQ105"/>
      <c r="BFR105"/>
      <c r="BFS105"/>
      <c r="BFT105"/>
      <c r="BFU105"/>
      <c r="BFV105"/>
      <c r="BFW105"/>
      <c r="BFX105"/>
      <c r="BFY105"/>
      <c r="BFZ105"/>
      <c r="BGA105"/>
      <c r="BGB105"/>
      <c r="BGC105"/>
      <c r="BGD105"/>
      <c r="BGE105"/>
      <c r="BGF105"/>
    </row>
    <row r="106" spans="1:1540" s="13" customFormat="1" x14ac:dyDescent="0.3">
      <c r="A106" s="9" t="str">
        <f t="shared" si="11"/>
        <v>Sunday</v>
      </c>
      <c r="B106" s="9">
        <v>43569</v>
      </c>
      <c r="C106" s="10">
        <v>46685340</v>
      </c>
      <c r="D106" s="10">
        <v>9803921</v>
      </c>
      <c r="E106" s="10">
        <v>3466666</v>
      </c>
      <c r="F106" s="10">
        <v>2357333</v>
      </c>
      <c r="G106" s="10">
        <v>1930656</v>
      </c>
      <c r="H106" s="11">
        <f t="shared" si="12"/>
        <v>4.1354652231300019E-2</v>
      </c>
      <c r="I106" s="12">
        <f t="shared" si="20"/>
        <v>0.28376620785956508</v>
      </c>
      <c r="J106" s="11">
        <f>'Channel wise traffic'!G106/'Channel wise traffic'!G99-1</f>
        <v>8.3333360405835055E-2</v>
      </c>
      <c r="K106" s="11">
        <f t="shared" si="21"/>
        <v>0.18501496110113713</v>
      </c>
      <c r="L106" s="11">
        <f t="shared" si="13"/>
        <v>0.20999999143199985</v>
      </c>
      <c r="M106" s="11">
        <f t="shared" si="14"/>
        <v>0.35359995250879722</v>
      </c>
      <c r="N106" s="11">
        <f t="shared" si="15"/>
        <v>0.68000003461539127</v>
      </c>
      <c r="O106" s="11">
        <f t="shared" si="16"/>
        <v>0.81900011580883991</v>
      </c>
      <c r="P106" s="17" t="str">
        <f t="shared" si="17"/>
        <v>High</v>
      </c>
      <c r="Q106" s="17" t="str">
        <f t="shared" si="18"/>
        <v>Stable</v>
      </c>
      <c r="R106" s="17" t="str">
        <f t="shared" si="19"/>
        <v>Stable</v>
      </c>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c r="AMK106"/>
      <c r="AML106"/>
      <c r="AMM106"/>
      <c r="AMN106"/>
      <c r="AMO106"/>
      <c r="AMP106"/>
      <c r="AMQ106"/>
      <c r="AMR106"/>
      <c r="AMS106"/>
      <c r="AMT106"/>
      <c r="AMU106"/>
      <c r="AMV106"/>
      <c r="AMW106"/>
      <c r="AMX106"/>
      <c r="AMY106"/>
      <c r="AMZ106"/>
      <c r="ANA106"/>
      <c r="ANB106"/>
      <c r="ANC106"/>
      <c r="AND106"/>
      <c r="ANE106"/>
      <c r="ANF106"/>
      <c r="ANG106"/>
      <c r="ANH106"/>
      <c r="ANI106"/>
      <c r="ANJ106"/>
      <c r="ANK106"/>
      <c r="ANL106"/>
      <c r="ANM106"/>
      <c r="ANN106"/>
      <c r="ANO106"/>
      <c r="ANP106"/>
      <c r="ANQ106"/>
      <c r="ANR106"/>
      <c r="ANS106"/>
      <c r="ANT106"/>
      <c r="ANU106"/>
      <c r="ANV106"/>
      <c r="ANW106"/>
      <c r="ANX106"/>
      <c r="ANY106"/>
      <c r="ANZ106"/>
      <c r="AOA106"/>
      <c r="AOB106"/>
      <c r="AOC106"/>
      <c r="AOD106"/>
      <c r="AOE106"/>
      <c r="AOF106"/>
      <c r="AOG106"/>
      <c r="AOH106"/>
      <c r="AOI106"/>
      <c r="AOJ106"/>
      <c r="AOK106"/>
      <c r="AOL106"/>
      <c r="AOM106"/>
      <c r="AON106"/>
      <c r="AOO106"/>
      <c r="AOP106"/>
      <c r="AOQ106"/>
      <c r="AOR106"/>
      <c r="AOS106"/>
      <c r="AOT106"/>
      <c r="AOU106"/>
      <c r="AOV106"/>
      <c r="AOW106"/>
      <c r="AOX106"/>
      <c r="AOY106"/>
      <c r="AOZ106"/>
      <c r="APA106"/>
      <c r="APB106"/>
      <c r="APC106"/>
      <c r="APD106"/>
      <c r="APE106"/>
      <c r="APF106"/>
      <c r="APG106"/>
      <c r="APH106"/>
      <c r="API106"/>
      <c r="APJ106"/>
      <c r="APK106"/>
      <c r="APL106"/>
      <c r="APM106"/>
      <c r="APN106"/>
      <c r="APO106"/>
      <c r="APP106"/>
      <c r="APQ106"/>
      <c r="APR106"/>
      <c r="APS106"/>
      <c r="APT106"/>
      <c r="APU106"/>
      <c r="APV106"/>
      <c r="APW106"/>
      <c r="APX106"/>
      <c r="APY106"/>
      <c r="APZ106"/>
      <c r="AQA106"/>
      <c r="AQB106"/>
      <c r="AQC106"/>
      <c r="AQD106"/>
      <c r="AQE106"/>
      <c r="AQF106"/>
      <c r="AQG106"/>
      <c r="AQH106"/>
      <c r="AQI106"/>
      <c r="AQJ106"/>
      <c r="AQK106"/>
      <c r="AQL106"/>
      <c r="AQM106"/>
      <c r="AQN106"/>
      <c r="AQO106"/>
      <c r="AQP106"/>
      <c r="AQQ106"/>
      <c r="AQR106"/>
      <c r="AQS106"/>
      <c r="AQT106"/>
      <c r="AQU106"/>
      <c r="AQV106"/>
      <c r="AQW106"/>
      <c r="AQX106"/>
      <c r="AQY106"/>
      <c r="AQZ106"/>
      <c r="ARA106"/>
      <c r="ARB106"/>
      <c r="ARC106"/>
      <c r="ARD106"/>
      <c r="ARE106"/>
      <c r="ARF106"/>
      <c r="ARG106"/>
      <c r="ARH106"/>
      <c r="ARI106"/>
      <c r="ARJ106"/>
      <c r="ARK106"/>
      <c r="ARL106"/>
      <c r="ARM106"/>
      <c r="ARN106"/>
      <c r="ARO106"/>
      <c r="ARP106"/>
      <c r="ARQ106"/>
      <c r="ARR106"/>
      <c r="ARS106"/>
      <c r="ART106"/>
      <c r="ARU106"/>
      <c r="ARV106"/>
      <c r="ARW106"/>
      <c r="ARX106"/>
      <c r="ARY106"/>
      <c r="ARZ106"/>
      <c r="ASA106"/>
      <c r="ASB106"/>
      <c r="ASC106"/>
      <c r="ASD106"/>
      <c r="ASE106"/>
      <c r="ASF106"/>
      <c r="ASG106"/>
      <c r="ASH106"/>
      <c r="ASI106"/>
      <c r="ASJ106"/>
      <c r="ASK106"/>
      <c r="ASL106"/>
      <c r="ASM106"/>
      <c r="ASN106"/>
      <c r="ASO106"/>
      <c r="ASP106"/>
      <c r="ASQ106"/>
      <c r="ASR106"/>
      <c r="ASS106"/>
      <c r="AST106"/>
      <c r="ASU106"/>
      <c r="ASV106"/>
      <c r="ASW106"/>
      <c r="ASX106"/>
      <c r="ASY106"/>
      <c r="ASZ106"/>
      <c r="ATA106"/>
      <c r="ATB106"/>
      <c r="ATC106"/>
      <c r="ATD106"/>
      <c r="ATE106"/>
      <c r="ATF106"/>
      <c r="ATG106"/>
      <c r="ATH106"/>
      <c r="ATI106"/>
      <c r="ATJ106"/>
      <c r="ATK106"/>
      <c r="ATL106"/>
      <c r="ATM106"/>
      <c r="ATN106"/>
      <c r="ATO106"/>
      <c r="ATP106"/>
      <c r="ATQ106"/>
      <c r="ATR106"/>
      <c r="ATS106"/>
      <c r="ATT106"/>
      <c r="ATU106"/>
      <c r="ATV106"/>
      <c r="ATW106"/>
      <c r="ATX106"/>
      <c r="ATY106"/>
      <c r="ATZ106"/>
      <c r="AUA106"/>
      <c r="AUB106"/>
      <c r="AUC106"/>
      <c r="AUD106"/>
      <c r="AUE106"/>
      <c r="AUF106"/>
      <c r="AUG106"/>
      <c r="AUH106"/>
      <c r="AUI106"/>
      <c r="AUJ106"/>
      <c r="AUK106"/>
      <c r="AUL106"/>
      <c r="AUM106"/>
      <c r="AUN106"/>
      <c r="AUO106"/>
      <c r="AUP106"/>
      <c r="AUQ106"/>
      <c r="AUR106"/>
      <c r="AUS106"/>
      <c r="AUT106"/>
      <c r="AUU106"/>
      <c r="AUV106"/>
      <c r="AUW106"/>
      <c r="AUX106"/>
      <c r="AUY106"/>
      <c r="AUZ106"/>
      <c r="AVA106"/>
      <c r="AVB106"/>
      <c r="AVC106"/>
      <c r="AVD106"/>
      <c r="AVE106"/>
      <c r="AVF106"/>
      <c r="AVG106"/>
      <c r="AVH106"/>
      <c r="AVI106"/>
      <c r="AVJ106"/>
      <c r="AVK106"/>
      <c r="AVL106"/>
      <c r="AVM106"/>
      <c r="AVN106"/>
      <c r="AVO106"/>
      <c r="AVP106"/>
      <c r="AVQ106"/>
      <c r="AVR106"/>
      <c r="AVS106"/>
      <c r="AVT106"/>
      <c r="AVU106"/>
      <c r="AVV106"/>
      <c r="AVW106"/>
      <c r="AVX106"/>
      <c r="AVY106"/>
      <c r="AVZ106"/>
      <c r="AWA106"/>
      <c r="AWB106"/>
      <c r="AWC106"/>
      <c r="AWD106"/>
      <c r="AWE106"/>
      <c r="AWF106"/>
      <c r="AWG106"/>
      <c r="AWH106"/>
      <c r="AWI106"/>
      <c r="AWJ106"/>
      <c r="AWK106"/>
      <c r="AWL106"/>
      <c r="AWM106"/>
      <c r="AWN106"/>
      <c r="AWO106"/>
      <c r="AWP106"/>
      <c r="AWQ106"/>
      <c r="AWR106"/>
      <c r="AWS106"/>
      <c r="AWT106"/>
      <c r="AWU106"/>
      <c r="AWV106"/>
      <c r="AWW106"/>
      <c r="AWX106"/>
      <c r="AWY106"/>
      <c r="AWZ106"/>
      <c r="AXA106"/>
      <c r="AXB106"/>
      <c r="AXC106"/>
      <c r="AXD106"/>
      <c r="AXE106"/>
      <c r="AXF106"/>
      <c r="AXG106"/>
      <c r="AXH106"/>
      <c r="AXI106"/>
      <c r="AXJ106"/>
      <c r="AXK106"/>
      <c r="AXL106"/>
      <c r="AXM106"/>
      <c r="AXN106"/>
      <c r="AXO106"/>
      <c r="AXP106"/>
      <c r="AXQ106"/>
      <c r="AXR106"/>
      <c r="AXS106"/>
      <c r="AXT106"/>
      <c r="AXU106"/>
      <c r="AXV106"/>
      <c r="AXW106"/>
      <c r="AXX106"/>
      <c r="AXY106"/>
      <c r="AXZ106"/>
      <c r="AYA106"/>
      <c r="AYB106"/>
      <c r="AYC106"/>
      <c r="AYD106"/>
      <c r="AYE106"/>
      <c r="AYF106"/>
      <c r="AYG106"/>
      <c r="AYH106"/>
      <c r="AYI106"/>
      <c r="AYJ106"/>
      <c r="AYK106"/>
      <c r="AYL106"/>
      <c r="AYM106"/>
      <c r="AYN106"/>
      <c r="AYO106"/>
      <c r="AYP106"/>
      <c r="AYQ106"/>
      <c r="AYR106"/>
      <c r="AYS106"/>
      <c r="AYT106"/>
      <c r="AYU106"/>
      <c r="AYV106"/>
      <c r="AYW106"/>
      <c r="AYX106"/>
      <c r="AYY106"/>
      <c r="AYZ106"/>
      <c r="AZA106"/>
      <c r="AZB106"/>
      <c r="AZC106"/>
      <c r="AZD106"/>
      <c r="AZE106"/>
      <c r="AZF106"/>
      <c r="AZG106"/>
      <c r="AZH106"/>
      <c r="AZI106"/>
      <c r="AZJ106"/>
      <c r="AZK106"/>
      <c r="AZL106"/>
      <c r="AZM106"/>
      <c r="AZN106"/>
      <c r="AZO106"/>
      <c r="AZP106"/>
      <c r="AZQ106"/>
      <c r="AZR106"/>
      <c r="AZS106"/>
      <c r="AZT106"/>
      <c r="AZU106"/>
      <c r="AZV106"/>
      <c r="AZW106"/>
      <c r="AZX106"/>
      <c r="AZY106"/>
      <c r="AZZ106"/>
      <c r="BAA106"/>
      <c r="BAB106"/>
      <c r="BAC106"/>
      <c r="BAD106"/>
      <c r="BAE106"/>
      <c r="BAF106"/>
      <c r="BAG106"/>
      <c r="BAH106"/>
      <c r="BAI106"/>
      <c r="BAJ106"/>
      <c r="BAK106"/>
      <c r="BAL106"/>
      <c r="BAM106"/>
      <c r="BAN106"/>
      <c r="BAO106"/>
      <c r="BAP106"/>
      <c r="BAQ106"/>
      <c r="BAR106"/>
      <c r="BAS106"/>
      <c r="BAT106"/>
      <c r="BAU106"/>
      <c r="BAV106"/>
      <c r="BAW106"/>
      <c r="BAX106"/>
      <c r="BAY106"/>
      <c r="BAZ106"/>
      <c r="BBA106"/>
      <c r="BBB106"/>
      <c r="BBC106"/>
      <c r="BBD106"/>
      <c r="BBE106"/>
      <c r="BBF106"/>
      <c r="BBG106"/>
      <c r="BBH106"/>
      <c r="BBI106"/>
      <c r="BBJ106"/>
      <c r="BBK106"/>
      <c r="BBL106"/>
      <c r="BBM106"/>
      <c r="BBN106"/>
      <c r="BBO106"/>
      <c r="BBP106"/>
      <c r="BBQ106"/>
      <c r="BBR106"/>
      <c r="BBS106"/>
      <c r="BBT106"/>
      <c r="BBU106"/>
      <c r="BBV106"/>
      <c r="BBW106"/>
      <c r="BBX106"/>
      <c r="BBY106"/>
      <c r="BBZ106"/>
      <c r="BCA106"/>
      <c r="BCB106"/>
      <c r="BCC106"/>
      <c r="BCD106"/>
      <c r="BCE106"/>
      <c r="BCF106"/>
      <c r="BCG106"/>
      <c r="BCH106"/>
      <c r="BCI106"/>
      <c r="BCJ106"/>
      <c r="BCK106"/>
      <c r="BCL106"/>
      <c r="BCM106"/>
      <c r="BCN106"/>
      <c r="BCO106"/>
      <c r="BCP106"/>
      <c r="BCQ106"/>
      <c r="BCR106"/>
      <c r="BCS106"/>
      <c r="BCT106"/>
      <c r="BCU106"/>
      <c r="BCV106"/>
      <c r="BCW106"/>
      <c r="BCX106"/>
      <c r="BCY106"/>
      <c r="BCZ106"/>
      <c r="BDA106"/>
      <c r="BDB106"/>
      <c r="BDC106"/>
      <c r="BDD106"/>
      <c r="BDE106"/>
      <c r="BDF106"/>
      <c r="BDG106"/>
      <c r="BDH106"/>
      <c r="BDI106"/>
      <c r="BDJ106"/>
      <c r="BDK106"/>
      <c r="BDL106"/>
      <c r="BDM106"/>
      <c r="BDN106"/>
      <c r="BDO106"/>
      <c r="BDP106"/>
      <c r="BDQ106"/>
      <c r="BDR106"/>
      <c r="BDS106"/>
      <c r="BDT106"/>
      <c r="BDU106"/>
      <c r="BDV106"/>
      <c r="BDW106"/>
      <c r="BDX106"/>
      <c r="BDY106"/>
      <c r="BDZ106"/>
      <c r="BEA106"/>
      <c r="BEB106"/>
      <c r="BEC106"/>
      <c r="BED106"/>
      <c r="BEE106"/>
      <c r="BEF106"/>
      <c r="BEG106"/>
      <c r="BEH106"/>
      <c r="BEI106"/>
      <c r="BEJ106"/>
      <c r="BEK106"/>
      <c r="BEL106"/>
      <c r="BEM106"/>
      <c r="BEN106"/>
      <c r="BEO106"/>
      <c r="BEP106"/>
      <c r="BEQ106"/>
      <c r="BER106"/>
      <c r="BES106"/>
      <c r="BET106"/>
      <c r="BEU106"/>
      <c r="BEV106"/>
      <c r="BEW106"/>
      <c r="BEX106"/>
      <c r="BEY106"/>
      <c r="BEZ106"/>
      <c r="BFA106"/>
      <c r="BFB106"/>
      <c r="BFC106"/>
      <c r="BFD106"/>
      <c r="BFE106"/>
      <c r="BFF106"/>
      <c r="BFG106"/>
      <c r="BFH106"/>
      <c r="BFI106"/>
      <c r="BFJ106"/>
      <c r="BFK106"/>
      <c r="BFL106"/>
      <c r="BFM106"/>
      <c r="BFN106"/>
      <c r="BFO106"/>
      <c r="BFP106"/>
      <c r="BFQ106"/>
      <c r="BFR106"/>
      <c r="BFS106"/>
      <c r="BFT106"/>
      <c r="BFU106"/>
      <c r="BFV106"/>
      <c r="BFW106"/>
      <c r="BFX106"/>
      <c r="BFY106"/>
      <c r="BFZ106"/>
      <c r="BGA106"/>
      <c r="BGB106"/>
      <c r="BGC106"/>
      <c r="BGD106"/>
      <c r="BGE106"/>
      <c r="BGF106"/>
    </row>
    <row r="107" spans="1:1540" x14ac:dyDescent="0.3">
      <c r="A107" s="3" t="str">
        <f t="shared" si="11"/>
        <v>Monday</v>
      </c>
      <c r="B107" s="3">
        <v>43570</v>
      </c>
      <c r="C107" s="4">
        <v>21065820</v>
      </c>
      <c r="D107" s="4">
        <v>5477113</v>
      </c>
      <c r="E107" s="4">
        <v>2256570</v>
      </c>
      <c r="F107" s="4">
        <v>1729661</v>
      </c>
      <c r="G107" s="4">
        <v>1418322</v>
      </c>
      <c r="H107" s="5">
        <f t="shared" si="12"/>
        <v>6.732811730091684E-2</v>
      </c>
      <c r="I107" s="8">
        <f t="shared" si="20"/>
        <v>0.12600537470079898</v>
      </c>
      <c r="J107" s="5">
        <f>'Channel wise traffic'!G107/'Channel wise traffic'!G100-1</f>
        <v>-2.0202030068046883E-2</v>
      </c>
      <c r="K107" s="5">
        <f t="shared" si="21"/>
        <v>0.14922199083466747</v>
      </c>
      <c r="L107" s="5">
        <f t="shared" si="13"/>
        <v>0.25999999050594758</v>
      </c>
      <c r="M107" s="5">
        <f t="shared" si="14"/>
        <v>0.41199989848666624</v>
      </c>
      <c r="N107" s="5">
        <f t="shared" si="15"/>
        <v>0.76650004209929223</v>
      </c>
      <c r="O107" s="5">
        <f t="shared" si="16"/>
        <v>0.81999998843704058</v>
      </c>
      <c r="P107" s="17" t="str">
        <f t="shared" si="17"/>
        <v>Stable</v>
      </c>
      <c r="Q107" s="17" t="str">
        <f t="shared" si="18"/>
        <v>Stable</v>
      </c>
      <c r="R107" s="17" t="str">
        <f t="shared" si="19"/>
        <v>Stable</v>
      </c>
    </row>
    <row r="108" spans="1:1540" x14ac:dyDescent="0.3">
      <c r="A108" s="3" t="str">
        <f t="shared" si="11"/>
        <v>Tuesday</v>
      </c>
      <c r="B108" s="3">
        <v>43571</v>
      </c>
      <c r="C108" s="4">
        <v>22586034</v>
      </c>
      <c r="D108" s="4">
        <v>5872368</v>
      </c>
      <c r="E108" s="4">
        <v>2254989</v>
      </c>
      <c r="F108" s="4">
        <v>1596758</v>
      </c>
      <c r="G108" s="4">
        <v>1296248</v>
      </c>
      <c r="H108" s="5">
        <f t="shared" si="12"/>
        <v>5.7391572154721807E-2</v>
      </c>
      <c r="I108" s="8">
        <f t="shared" si="20"/>
        <v>-1.9698327529031001E-2</v>
      </c>
      <c r="J108" s="5">
        <f>'Channel wise traffic'!G108/'Channel wise traffic'!G101-1</f>
        <v>4.0000022102156363E-2</v>
      </c>
      <c r="K108" s="5">
        <f t="shared" si="21"/>
        <v>-5.7402254702145883E-2</v>
      </c>
      <c r="L108" s="5">
        <f t="shared" si="13"/>
        <v>0.25999996280887561</v>
      </c>
      <c r="M108" s="5">
        <f t="shared" si="14"/>
        <v>0.3839999468698147</v>
      </c>
      <c r="N108" s="5">
        <f t="shared" si="15"/>
        <v>0.70810012820461654</v>
      </c>
      <c r="O108" s="5">
        <f t="shared" si="16"/>
        <v>0.81179990956675963</v>
      </c>
      <c r="P108" s="17" t="str">
        <f t="shared" si="17"/>
        <v>Stable</v>
      </c>
      <c r="Q108" s="17" t="str">
        <f t="shared" si="18"/>
        <v>Stable</v>
      </c>
      <c r="R108" s="17" t="str">
        <f t="shared" si="19"/>
        <v>Stable</v>
      </c>
    </row>
    <row r="109" spans="1:1540" x14ac:dyDescent="0.3">
      <c r="A109" s="3" t="str">
        <f t="shared" si="11"/>
        <v>Wednesday</v>
      </c>
      <c r="B109" s="3">
        <v>43572</v>
      </c>
      <c r="C109" s="4">
        <v>21934513</v>
      </c>
      <c r="D109" s="4">
        <v>5319119</v>
      </c>
      <c r="E109" s="4">
        <v>2191477</v>
      </c>
      <c r="F109" s="4">
        <v>1551785</v>
      </c>
      <c r="G109" s="4">
        <v>1336086</v>
      </c>
      <c r="H109" s="5">
        <f t="shared" si="12"/>
        <v>6.0912498946295274E-2</v>
      </c>
      <c r="I109" s="8">
        <f t="shared" si="20"/>
        <v>0.10380374707337348</v>
      </c>
      <c r="J109" s="5">
        <f>'Channel wise traffic'!G109/'Channel wise traffic'!G102-1</f>
        <v>2.0201937045509322E-2</v>
      </c>
      <c r="K109" s="5">
        <f t="shared" si="21"/>
        <v>8.1946286990884687E-2</v>
      </c>
      <c r="L109" s="5">
        <f t="shared" si="13"/>
        <v>0.24249998164992312</v>
      </c>
      <c r="M109" s="5">
        <f t="shared" si="14"/>
        <v>0.41199999473597038</v>
      </c>
      <c r="N109" s="5">
        <f t="shared" si="15"/>
        <v>0.70810006219549648</v>
      </c>
      <c r="O109" s="5">
        <f t="shared" si="16"/>
        <v>0.86099942968903553</v>
      </c>
      <c r="P109" s="17" t="str">
        <f t="shared" si="17"/>
        <v>Stable</v>
      </c>
      <c r="Q109" s="17" t="str">
        <f t="shared" si="18"/>
        <v>Stable</v>
      </c>
      <c r="R109" s="17" t="str">
        <f t="shared" si="19"/>
        <v>Stable</v>
      </c>
    </row>
    <row r="110" spans="1:1540" x14ac:dyDescent="0.3">
      <c r="A110" s="3" t="str">
        <f t="shared" si="11"/>
        <v>Thursday</v>
      </c>
      <c r="B110" s="3">
        <v>43573</v>
      </c>
      <c r="C110" s="4">
        <v>22803207</v>
      </c>
      <c r="D110" s="4">
        <v>5415761</v>
      </c>
      <c r="E110" s="4">
        <v>3639391</v>
      </c>
      <c r="F110" s="4">
        <v>2656756</v>
      </c>
      <c r="G110" s="4">
        <v>2091398</v>
      </c>
      <c r="H110" s="5">
        <f t="shared" si="12"/>
        <v>9.1715082005789803E-2</v>
      </c>
      <c r="I110" s="8">
        <f t="shared" si="20"/>
        <v>0.7302283946685022</v>
      </c>
      <c r="J110" s="5">
        <f>'Channel wise traffic'!G110/'Channel wise traffic'!G103-1</f>
        <v>0.10526311452716519</v>
      </c>
      <c r="K110" s="5">
        <f t="shared" si="21"/>
        <v>0.56544473803340667</v>
      </c>
      <c r="L110" s="5">
        <f t="shared" si="13"/>
        <v>0.23749997094706898</v>
      </c>
      <c r="M110" s="5">
        <f t="shared" si="14"/>
        <v>0.67199992761866711</v>
      </c>
      <c r="N110" s="5">
        <f t="shared" si="15"/>
        <v>0.73000015661961026</v>
      </c>
      <c r="O110" s="5">
        <f t="shared" si="16"/>
        <v>0.78719987834787986</v>
      </c>
      <c r="P110" s="17" t="str">
        <f t="shared" si="17"/>
        <v>High</v>
      </c>
      <c r="Q110" s="17" t="str">
        <f t="shared" si="18"/>
        <v>Stable</v>
      </c>
      <c r="R110" s="17" t="str">
        <f t="shared" si="19"/>
        <v>High</v>
      </c>
    </row>
    <row r="111" spans="1:1540" x14ac:dyDescent="0.3">
      <c r="A111" s="3" t="str">
        <f t="shared" si="11"/>
        <v>Friday</v>
      </c>
      <c r="B111" s="3">
        <v>43574</v>
      </c>
      <c r="C111" s="4">
        <v>22151687</v>
      </c>
      <c r="D111" s="4">
        <v>5537921</v>
      </c>
      <c r="E111" s="4">
        <v>2281623</v>
      </c>
      <c r="F111" s="4">
        <v>1748864</v>
      </c>
      <c r="G111" s="4">
        <v>1419728</v>
      </c>
      <c r="H111" s="5">
        <f t="shared" si="12"/>
        <v>6.409119088762856E-2</v>
      </c>
      <c r="I111" s="8">
        <f t="shared" si="20"/>
        <v>0.2472495952251057</v>
      </c>
      <c r="J111" s="5">
        <f>'Channel wise traffic'!G111/'Channel wise traffic'!G104-1</f>
        <v>7.3684175322051626E-2</v>
      </c>
      <c r="K111" s="5">
        <f t="shared" si="21"/>
        <v>0.16165402428030418</v>
      </c>
      <c r="L111" s="5">
        <f t="shared" si="13"/>
        <v>0.24999996614253353</v>
      </c>
      <c r="M111" s="5">
        <f t="shared" si="14"/>
        <v>0.41199991838092309</v>
      </c>
      <c r="N111" s="5">
        <f t="shared" si="15"/>
        <v>0.76649998707060718</v>
      </c>
      <c r="O111" s="5">
        <f t="shared" si="16"/>
        <v>0.81180011710458899</v>
      </c>
      <c r="P111" s="17" t="str">
        <f t="shared" si="17"/>
        <v>High</v>
      </c>
      <c r="Q111" s="17" t="str">
        <f t="shared" si="18"/>
        <v>Stable</v>
      </c>
      <c r="R111" s="17" t="str">
        <f t="shared" si="19"/>
        <v>Stable</v>
      </c>
    </row>
    <row r="112" spans="1:1540" s="13" customFormat="1" ht="15" customHeight="1" x14ac:dyDescent="0.3">
      <c r="A112" s="9" t="str">
        <f t="shared" si="11"/>
        <v>Saturday</v>
      </c>
      <c r="B112" s="9">
        <v>43575</v>
      </c>
      <c r="C112" s="10">
        <v>44440853</v>
      </c>
      <c r="D112" s="10">
        <v>9612556</v>
      </c>
      <c r="E112" s="10">
        <v>3300951</v>
      </c>
      <c r="F112" s="10">
        <v>2132414</v>
      </c>
      <c r="G112" s="10">
        <v>1596752</v>
      </c>
      <c r="H112" s="11">
        <f t="shared" si="12"/>
        <v>3.5929823399204329E-2</v>
      </c>
      <c r="I112" s="12">
        <f t="shared" si="20"/>
        <v>-1.3246855591761975E-3</v>
      </c>
      <c r="J112" s="11">
        <f>'Channel wise traffic'!G112/'Channel wise traffic'!G105-1</f>
        <v>3.1250013052813275E-2</v>
      </c>
      <c r="K112" s="11">
        <f t="shared" si="21"/>
        <v>-3.1587584771085031E-2</v>
      </c>
      <c r="L112" s="11">
        <f t="shared" si="13"/>
        <v>0.21629998866133376</v>
      </c>
      <c r="M112" s="11">
        <f t="shared" si="14"/>
        <v>0.34339992401604735</v>
      </c>
      <c r="N112" s="11">
        <f t="shared" si="15"/>
        <v>0.64599989518172185</v>
      </c>
      <c r="O112" s="11">
        <f t="shared" si="16"/>
        <v>0.74880018608018895</v>
      </c>
      <c r="P112" s="17" t="str">
        <f t="shared" si="17"/>
        <v>Stable</v>
      </c>
      <c r="Q112" s="17" t="str">
        <f t="shared" si="18"/>
        <v>Stable</v>
      </c>
      <c r="R112" s="17" t="str">
        <f t="shared" si="19"/>
        <v>Stable</v>
      </c>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c r="AMK112"/>
      <c r="AML112"/>
      <c r="AMM112"/>
      <c r="AMN112"/>
      <c r="AMO112"/>
      <c r="AMP112"/>
      <c r="AMQ112"/>
      <c r="AMR112"/>
      <c r="AMS112"/>
      <c r="AMT112"/>
      <c r="AMU112"/>
      <c r="AMV112"/>
      <c r="AMW112"/>
      <c r="AMX112"/>
      <c r="AMY112"/>
      <c r="AMZ112"/>
      <c r="ANA112"/>
      <c r="ANB112"/>
      <c r="ANC112"/>
      <c r="AND112"/>
      <c r="ANE112"/>
      <c r="ANF112"/>
      <c r="ANG112"/>
      <c r="ANH112"/>
      <c r="ANI112"/>
      <c r="ANJ112"/>
      <c r="ANK112"/>
      <c r="ANL112"/>
      <c r="ANM112"/>
      <c r="ANN112"/>
      <c r="ANO112"/>
      <c r="ANP112"/>
      <c r="ANQ112"/>
      <c r="ANR112"/>
      <c r="ANS112"/>
      <c r="ANT112"/>
      <c r="ANU112"/>
      <c r="ANV112"/>
      <c r="ANW112"/>
      <c r="ANX112"/>
      <c r="ANY112"/>
      <c r="ANZ112"/>
      <c r="AOA112"/>
      <c r="AOB112"/>
      <c r="AOC112"/>
      <c r="AOD112"/>
      <c r="AOE112"/>
      <c r="AOF112"/>
      <c r="AOG112"/>
      <c r="AOH112"/>
      <c r="AOI112"/>
      <c r="AOJ112"/>
      <c r="AOK112"/>
      <c r="AOL112"/>
      <c r="AOM112"/>
      <c r="AON112"/>
      <c r="AOO112"/>
      <c r="AOP112"/>
      <c r="AOQ112"/>
      <c r="AOR112"/>
      <c r="AOS112"/>
      <c r="AOT112"/>
      <c r="AOU112"/>
      <c r="AOV112"/>
      <c r="AOW112"/>
      <c r="AOX112"/>
      <c r="AOY112"/>
      <c r="AOZ112"/>
      <c r="APA112"/>
      <c r="APB112"/>
      <c r="APC112"/>
      <c r="APD112"/>
      <c r="APE112"/>
      <c r="APF112"/>
      <c r="APG112"/>
      <c r="APH112"/>
      <c r="API112"/>
      <c r="APJ112"/>
      <c r="APK112"/>
      <c r="APL112"/>
      <c r="APM112"/>
      <c r="APN112"/>
      <c r="APO112"/>
      <c r="APP112"/>
      <c r="APQ112"/>
      <c r="APR112"/>
      <c r="APS112"/>
      <c r="APT112"/>
      <c r="APU112"/>
      <c r="APV112"/>
      <c r="APW112"/>
      <c r="APX112"/>
      <c r="APY112"/>
      <c r="APZ112"/>
      <c r="AQA112"/>
      <c r="AQB112"/>
      <c r="AQC112"/>
      <c r="AQD112"/>
      <c r="AQE112"/>
      <c r="AQF112"/>
      <c r="AQG112"/>
      <c r="AQH112"/>
      <c r="AQI112"/>
      <c r="AQJ112"/>
      <c r="AQK112"/>
      <c r="AQL112"/>
      <c r="AQM112"/>
      <c r="AQN112"/>
      <c r="AQO112"/>
      <c r="AQP112"/>
      <c r="AQQ112"/>
      <c r="AQR112"/>
      <c r="AQS112"/>
      <c r="AQT112"/>
      <c r="AQU112"/>
      <c r="AQV112"/>
      <c r="AQW112"/>
      <c r="AQX112"/>
      <c r="AQY112"/>
      <c r="AQZ112"/>
      <c r="ARA112"/>
      <c r="ARB112"/>
      <c r="ARC112"/>
      <c r="ARD112"/>
      <c r="ARE112"/>
      <c r="ARF112"/>
      <c r="ARG112"/>
      <c r="ARH112"/>
      <c r="ARI112"/>
      <c r="ARJ112"/>
      <c r="ARK112"/>
      <c r="ARL112"/>
      <c r="ARM112"/>
      <c r="ARN112"/>
      <c r="ARO112"/>
      <c r="ARP112"/>
      <c r="ARQ112"/>
      <c r="ARR112"/>
      <c r="ARS112"/>
      <c r="ART112"/>
      <c r="ARU112"/>
      <c r="ARV112"/>
      <c r="ARW112"/>
      <c r="ARX112"/>
      <c r="ARY112"/>
      <c r="ARZ112"/>
      <c r="ASA112"/>
      <c r="ASB112"/>
      <c r="ASC112"/>
      <c r="ASD112"/>
      <c r="ASE112"/>
      <c r="ASF112"/>
      <c r="ASG112"/>
      <c r="ASH112"/>
      <c r="ASI112"/>
      <c r="ASJ112"/>
      <c r="ASK112"/>
      <c r="ASL112"/>
      <c r="ASM112"/>
      <c r="ASN112"/>
      <c r="ASO112"/>
      <c r="ASP112"/>
      <c r="ASQ112"/>
      <c r="ASR112"/>
      <c r="ASS112"/>
      <c r="AST112"/>
      <c r="ASU112"/>
      <c r="ASV112"/>
      <c r="ASW112"/>
      <c r="ASX112"/>
      <c r="ASY112"/>
      <c r="ASZ112"/>
      <c r="ATA112"/>
      <c r="ATB112"/>
      <c r="ATC112"/>
      <c r="ATD112"/>
      <c r="ATE112"/>
      <c r="ATF112"/>
      <c r="ATG112"/>
      <c r="ATH112"/>
      <c r="ATI112"/>
      <c r="ATJ112"/>
      <c r="ATK112"/>
      <c r="ATL112"/>
      <c r="ATM112"/>
      <c r="ATN112"/>
      <c r="ATO112"/>
      <c r="ATP112"/>
      <c r="ATQ112"/>
      <c r="ATR112"/>
      <c r="ATS112"/>
      <c r="ATT112"/>
      <c r="ATU112"/>
      <c r="ATV112"/>
      <c r="ATW112"/>
      <c r="ATX112"/>
      <c r="ATY112"/>
      <c r="ATZ112"/>
      <c r="AUA112"/>
      <c r="AUB112"/>
      <c r="AUC112"/>
      <c r="AUD112"/>
      <c r="AUE112"/>
      <c r="AUF112"/>
      <c r="AUG112"/>
      <c r="AUH112"/>
      <c r="AUI112"/>
      <c r="AUJ112"/>
      <c r="AUK112"/>
      <c r="AUL112"/>
      <c r="AUM112"/>
      <c r="AUN112"/>
      <c r="AUO112"/>
      <c r="AUP112"/>
      <c r="AUQ112"/>
      <c r="AUR112"/>
      <c r="AUS112"/>
      <c r="AUT112"/>
      <c r="AUU112"/>
      <c r="AUV112"/>
      <c r="AUW112"/>
      <c r="AUX112"/>
      <c r="AUY112"/>
      <c r="AUZ112"/>
      <c r="AVA112"/>
      <c r="AVB112"/>
      <c r="AVC112"/>
      <c r="AVD112"/>
      <c r="AVE112"/>
      <c r="AVF112"/>
      <c r="AVG112"/>
      <c r="AVH112"/>
      <c r="AVI112"/>
      <c r="AVJ112"/>
      <c r="AVK112"/>
      <c r="AVL112"/>
      <c r="AVM112"/>
      <c r="AVN112"/>
      <c r="AVO112"/>
      <c r="AVP112"/>
      <c r="AVQ112"/>
      <c r="AVR112"/>
      <c r="AVS112"/>
      <c r="AVT112"/>
      <c r="AVU112"/>
      <c r="AVV112"/>
      <c r="AVW112"/>
      <c r="AVX112"/>
      <c r="AVY112"/>
      <c r="AVZ112"/>
      <c r="AWA112"/>
      <c r="AWB112"/>
      <c r="AWC112"/>
      <c r="AWD112"/>
      <c r="AWE112"/>
      <c r="AWF112"/>
      <c r="AWG112"/>
      <c r="AWH112"/>
      <c r="AWI112"/>
      <c r="AWJ112"/>
      <c r="AWK112"/>
      <c r="AWL112"/>
      <c r="AWM112"/>
      <c r="AWN112"/>
      <c r="AWO112"/>
      <c r="AWP112"/>
      <c r="AWQ112"/>
      <c r="AWR112"/>
      <c r="AWS112"/>
      <c r="AWT112"/>
      <c r="AWU112"/>
      <c r="AWV112"/>
      <c r="AWW112"/>
      <c r="AWX112"/>
      <c r="AWY112"/>
      <c r="AWZ112"/>
      <c r="AXA112"/>
      <c r="AXB112"/>
      <c r="AXC112"/>
      <c r="AXD112"/>
      <c r="AXE112"/>
      <c r="AXF112"/>
      <c r="AXG112"/>
      <c r="AXH112"/>
      <c r="AXI112"/>
      <c r="AXJ112"/>
      <c r="AXK112"/>
      <c r="AXL112"/>
      <c r="AXM112"/>
      <c r="AXN112"/>
      <c r="AXO112"/>
      <c r="AXP112"/>
      <c r="AXQ112"/>
      <c r="AXR112"/>
      <c r="AXS112"/>
      <c r="AXT112"/>
      <c r="AXU112"/>
      <c r="AXV112"/>
      <c r="AXW112"/>
      <c r="AXX112"/>
      <c r="AXY112"/>
      <c r="AXZ112"/>
      <c r="AYA112"/>
      <c r="AYB112"/>
      <c r="AYC112"/>
      <c r="AYD112"/>
      <c r="AYE112"/>
      <c r="AYF112"/>
      <c r="AYG112"/>
      <c r="AYH112"/>
      <c r="AYI112"/>
      <c r="AYJ112"/>
      <c r="AYK112"/>
      <c r="AYL112"/>
      <c r="AYM112"/>
      <c r="AYN112"/>
      <c r="AYO112"/>
      <c r="AYP112"/>
      <c r="AYQ112"/>
      <c r="AYR112"/>
      <c r="AYS112"/>
      <c r="AYT112"/>
      <c r="AYU112"/>
      <c r="AYV112"/>
      <c r="AYW112"/>
      <c r="AYX112"/>
      <c r="AYY112"/>
      <c r="AYZ112"/>
      <c r="AZA112"/>
      <c r="AZB112"/>
      <c r="AZC112"/>
      <c r="AZD112"/>
      <c r="AZE112"/>
      <c r="AZF112"/>
      <c r="AZG112"/>
      <c r="AZH112"/>
      <c r="AZI112"/>
      <c r="AZJ112"/>
      <c r="AZK112"/>
      <c r="AZL112"/>
      <c r="AZM112"/>
      <c r="AZN112"/>
      <c r="AZO112"/>
      <c r="AZP112"/>
      <c r="AZQ112"/>
      <c r="AZR112"/>
      <c r="AZS112"/>
      <c r="AZT112"/>
      <c r="AZU112"/>
      <c r="AZV112"/>
      <c r="AZW112"/>
      <c r="AZX112"/>
      <c r="AZY112"/>
      <c r="AZZ112"/>
      <c r="BAA112"/>
      <c r="BAB112"/>
      <c r="BAC112"/>
      <c r="BAD112"/>
      <c r="BAE112"/>
      <c r="BAF112"/>
      <c r="BAG112"/>
      <c r="BAH112"/>
      <c r="BAI112"/>
      <c r="BAJ112"/>
      <c r="BAK112"/>
      <c r="BAL112"/>
      <c r="BAM112"/>
      <c r="BAN112"/>
      <c r="BAO112"/>
      <c r="BAP112"/>
      <c r="BAQ112"/>
      <c r="BAR112"/>
      <c r="BAS112"/>
      <c r="BAT112"/>
      <c r="BAU112"/>
      <c r="BAV112"/>
      <c r="BAW112"/>
      <c r="BAX112"/>
      <c r="BAY112"/>
      <c r="BAZ112"/>
      <c r="BBA112"/>
      <c r="BBB112"/>
      <c r="BBC112"/>
      <c r="BBD112"/>
      <c r="BBE112"/>
      <c r="BBF112"/>
      <c r="BBG112"/>
      <c r="BBH112"/>
      <c r="BBI112"/>
      <c r="BBJ112"/>
      <c r="BBK112"/>
      <c r="BBL112"/>
      <c r="BBM112"/>
      <c r="BBN112"/>
      <c r="BBO112"/>
      <c r="BBP112"/>
      <c r="BBQ112"/>
      <c r="BBR112"/>
      <c r="BBS112"/>
      <c r="BBT112"/>
      <c r="BBU112"/>
      <c r="BBV112"/>
      <c r="BBW112"/>
      <c r="BBX112"/>
      <c r="BBY112"/>
      <c r="BBZ112"/>
      <c r="BCA112"/>
      <c r="BCB112"/>
      <c r="BCC112"/>
      <c r="BCD112"/>
      <c r="BCE112"/>
      <c r="BCF112"/>
      <c r="BCG112"/>
      <c r="BCH112"/>
      <c r="BCI112"/>
      <c r="BCJ112"/>
      <c r="BCK112"/>
      <c r="BCL112"/>
      <c r="BCM112"/>
      <c r="BCN112"/>
      <c r="BCO112"/>
      <c r="BCP112"/>
      <c r="BCQ112"/>
      <c r="BCR112"/>
      <c r="BCS112"/>
      <c r="BCT112"/>
      <c r="BCU112"/>
      <c r="BCV112"/>
      <c r="BCW112"/>
      <c r="BCX112"/>
      <c r="BCY112"/>
      <c r="BCZ112"/>
      <c r="BDA112"/>
      <c r="BDB112"/>
      <c r="BDC112"/>
      <c r="BDD112"/>
      <c r="BDE112"/>
      <c r="BDF112"/>
      <c r="BDG112"/>
      <c r="BDH112"/>
      <c r="BDI112"/>
      <c r="BDJ112"/>
      <c r="BDK112"/>
      <c r="BDL112"/>
      <c r="BDM112"/>
      <c r="BDN112"/>
      <c r="BDO112"/>
      <c r="BDP112"/>
      <c r="BDQ112"/>
      <c r="BDR112"/>
      <c r="BDS112"/>
      <c r="BDT112"/>
      <c r="BDU112"/>
      <c r="BDV112"/>
      <c r="BDW112"/>
      <c r="BDX112"/>
      <c r="BDY112"/>
      <c r="BDZ112"/>
      <c r="BEA112"/>
      <c r="BEB112"/>
      <c r="BEC112"/>
      <c r="BED112"/>
      <c r="BEE112"/>
      <c r="BEF112"/>
      <c r="BEG112"/>
      <c r="BEH112"/>
      <c r="BEI112"/>
      <c r="BEJ112"/>
      <c r="BEK112"/>
      <c r="BEL112"/>
      <c r="BEM112"/>
      <c r="BEN112"/>
      <c r="BEO112"/>
      <c r="BEP112"/>
      <c r="BEQ112"/>
      <c r="BER112"/>
      <c r="BES112"/>
      <c r="BET112"/>
      <c r="BEU112"/>
      <c r="BEV112"/>
      <c r="BEW112"/>
      <c r="BEX112"/>
      <c r="BEY112"/>
      <c r="BEZ112"/>
      <c r="BFA112"/>
      <c r="BFB112"/>
      <c r="BFC112"/>
      <c r="BFD112"/>
      <c r="BFE112"/>
      <c r="BFF112"/>
      <c r="BFG112"/>
      <c r="BFH112"/>
      <c r="BFI112"/>
      <c r="BFJ112"/>
      <c r="BFK112"/>
      <c r="BFL112"/>
      <c r="BFM112"/>
      <c r="BFN112"/>
      <c r="BFO112"/>
      <c r="BFP112"/>
      <c r="BFQ112"/>
      <c r="BFR112"/>
      <c r="BFS112"/>
      <c r="BFT112"/>
      <c r="BFU112"/>
      <c r="BFV112"/>
      <c r="BFW112"/>
      <c r="BFX112"/>
      <c r="BFY112"/>
      <c r="BFZ112"/>
      <c r="BGA112"/>
      <c r="BGB112"/>
      <c r="BGC112"/>
      <c r="BGD112"/>
      <c r="BGE112"/>
      <c r="BGF112"/>
    </row>
    <row r="113" spans="1:1540" s="13" customFormat="1" x14ac:dyDescent="0.3">
      <c r="A113" s="9" t="str">
        <f t="shared" si="11"/>
        <v>Sunday</v>
      </c>
      <c r="B113" s="9">
        <v>43576</v>
      </c>
      <c r="C113" s="10">
        <v>46685340</v>
      </c>
      <c r="D113" s="10">
        <v>10098039</v>
      </c>
      <c r="E113" s="10">
        <v>3536333</v>
      </c>
      <c r="F113" s="10">
        <v>2356612</v>
      </c>
      <c r="G113" s="10">
        <v>1930065</v>
      </c>
      <c r="H113" s="11">
        <f t="shared" si="12"/>
        <v>4.1341993011082281E-2</v>
      </c>
      <c r="I113" s="12">
        <f t="shared" si="20"/>
        <v>-3.0611356968823777E-4</v>
      </c>
      <c r="J113" s="11">
        <f>'Channel wise traffic'!G113/'Channel wise traffic'!G106-1</f>
        <v>0</v>
      </c>
      <c r="K113" s="11">
        <f t="shared" si="21"/>
        <v>-3.0611356968823777E-4</v>
      </c>
      <c r="L113" s="11">
        <f t="shared" si="13"/>
        <v>0.21629999910035999</v>
      </c>
      <c r="M113" s="11">
        <f t="shared" si="14"/>
        <v>0.35019997447029072</v>
      </c>
      <c r="N113" s="11">
        <f t="shared" si="15"/>
        <v>0.66639991199923765</v>
      </c>
      <c r="O113" s="11">
        <f t="shared" si="16"/>
        <v>0.81899990325093819</v>
      </c>
      <c r="P113" s="17" t="str">
        <f t="shared" si="17"/>
        <v>Stable</v>
      </c>
      <c r="Q113" s="17" t="str">
        <f t="shared" si="18"/>
        <v>Stable</v>
      </c>
      <c r="R113" s="17" t="str">
        <f t="shared" si="19"/>
        <v>Stable</v>
      </c>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c r="AMK113"/>
      <c r="AML113"/>
      <c r="AMM113"/>
      <c r="AMN113"/>
      <c r="AMO113"/>
      <c r="AMP113"/>
      <c r="AMQ113"/>
      <c r="AMR113"/>
      <c r="AMS113"/>
      <c r="AMT113"/>
      <c r="AMU113"/>
      <c r="AMV113"/>
      <c r="AMW113"/>
      <c r="AMX113"/>
      <c r="AMY113"/>
      <c r="AMZ113"/>
      <c r="ANA113"/>
      <c r="ANB113"/>
      <c r="ANC113"/>
      <c r="AND113"/>
      <c r="ANE113"/>
      <c r="ANF113"/>
      <c r="ANG113"/>
      <c r="ANH113"/>
      <c r="ANI113"/>
      <c r="ANJ113"/>
      <c r="ANK113"/>
      <c r="ANL113"/>
      <c r="ANM113"/>
      <c r="ANN113"/>
      <c r="ANO113"/>
      <c r="ANP113"/>
      <c r="ANQ113"/>
      <c r="ANR113"/>
      <c r="ANS113"/>
      <c r="ANT113"/>
      <c r="ANU113"/>
      <c r="ANV113"/>
      <c r="ANW113"/>
      <c r="ANX113"/>
      <c r="ANY113"/>
      <c r="ANZ113"/>
      <c r="AOA113"/>
      <c r="AOB113"/>
      <c r="AOC113"/>
      <c r="AOD113"/>
      <c r="AOE113"/>
      <c r="AOF113"/>
      <c r="AOG113"/>
      <c r="AOH113"/>
      <c r="AOI113"/>
      <c r="AOJ113"/>
      <c r="AOK113"/>
      <c r="AOL113"/>
      <c r="AOM113"/>
      <c r="AON113"/>
      <c r="AOO113"/>
      <c r="AOP113"/>
      <c r="AOQ113"/>
      <c r="AOR113"/>
      <c r="AOS113"/>
      <c r="AOT113"/>
      <c r="AOU113"/>
      <c r="AOV113"/>
      <c r="AOW113"/>
      <c r="AOX113"/>
      <c r="AOY113"/>
      <c r="AOZ113"/>
      <c r="APA113"/>
      <c r="APB113"/>
      <c r="APC113"/>
      <c r="APD113"/>
      <c r="APE113"/>
      <c r="APF113"/>
      <c r="APG113"/>
      <c r="APH113"/>
      <c r="API113"/>
      <c r="APJ113"/>
      <c r="APK113"/>
      <c r="APL113"/>
      <c r="APM113"/>
      <c r="APN113"/>
      <c r="APO113"/>
      <c r="APP113"/>
      <c r="APQ113"/>
      <c r="APR113"/>
      <c r="APS113"/>
      <c r="APT113"/>
      <c r="APU113"/>
      <c r="APV113"/>
      <c r="APW113"/>
      <c r="APX113"/>
      <c r="APY113"/>
      <c r="APZ113"/>
      <c r="AQA113"/>
      <c r="AQB113"/>
      <c r="AQC113"/>
      <c r="AQD113"/>
      <c r="AQE113"/>
      <c r="AQF113"/>
      <c r="AQG113"/>
      <c r="AQH113"/>
      <c r="AQI113"/>
      <c r="AQJ113"/>
      <c r="AQK113"/>
      <c r="AQL113"/>
      <c r="AQM113"/>
      <c r="AQN113"/>
      <c r="AQO113"/>
      <c r="AQP113"/>
      <c r="AQQ113"/>
      <c r="AQR113"/>
      <c r="AQS113"/>
      <c r="AQT113"/>
      <c r="AQU113"/>
      <c r="AQV113"/>
      <c r="AQW113"/>
      <c r="AQX113"/>
      <c r="AQY113"/>
      <c r="AQZ113"/>
      <c r="ARA113"/>
      <c r="ARB113"/>
      <c r="ARC113"/>
      <c r="ARD113"/>
      <c r="ARE113"/>
      <c r="ARF113"/>
      <c r="ARG113"/>
      <c r="ARH113"/>
      <c r="ARI113"/>
      <c r="ARJ113"/>
      <c r="ARK113"/>
      <c r="ARL113"/>
      <c r="ARM113"/>
      <c r="ARN113"/>
      <c r="ARO113"/>
      <c r="ARP113"/>
      <c r="ARQ113"/>
      <c r="ARR113"/>
      <c r="ARS113"/>
      <c r="ART113"/>
      <c r="ARU113"/>
      <c r="ARV113"/>
      <c r="ARW113"/>
      <c r="ARX113"/>
      <c r="ARY113"/>
      <c r="ARZ113"/>
      <c r="ASA113"/>
      <c r="ASB113"/>
      <c r="ASC113"/>
      <c r="ASD113"/>
      <c r="ASE113"/>
      <c r="ASF113"/>
      <c r="ASG113"/>
      <c r="ASH113"/>
      <c r="ASI113"/>
      <c r="ASJ113"/>
      <c r="ASK113"/>
      <c r="ASL113"/>
      <c r="ASM113"/>
      <c r="ASN113"/>
      <c r="ASO113"/>
      <c r="ASP113"/>
      <c r="ASQ113"/>
      <c r="ASR113"/>
      <c r="ASS113"/>
      <c r="AST113"/>
      <c r="ASU113"/>
      <c r="ASV113"/>
      <c r="ASW113"/>
      <c r="ASX113"/>
      <c r="ASY113"/>
      <c r="ASZ113"/>
      <c r="ATA113"/>
      <c r="ATB113"/>
      <c r="ATC113"/>
      <c r="ATD113"/>
      <c r="ATE113"/>
      <c r="ATF113"/>
      <c r="ATG113"/>
      <c r="ATH113"/>
      <c r="ATI113"/>
      <c r="ATJ113"/>
      <c r="ATK113"/>
      <c r="ATL113"/>
      <c r="ATM113"/>
      <c r="ATN113"/>
      <c r="ATO113"/>
      <c r="ATP113"/>
      <c r="ATQ113"/>
      <c r="ATR113"/>
      <c r="ATS113"/>
      <c r="ATT113"/>
      <c r="ATU113"/>
      <c r="ATV113"/>
      <c r="ATW113"/>
      <c r="ATX113"/>
      <c r="ATY113"/>
      <c r="ATZ113"/>
      <c r="AUA113"/>
      <c r="AUB113"/>
      <c r="AUC113"/>
      <c r="AUD113"/>
      <c r="AUE113"/>
      <c r="AUF113"/>
      <c r="AUG113"/>
      <c r="AUH113"/>
      <c r="AUI113"/>
      <c r="AUJ113"/>
      <c r="AUK113"/>
      <c r="AUL113"/>
      <c r="AUM113"/>
      <c r="AUN113"/>
      <c r="AUO113"/>
      <c r="AUP113"/>
      <c r="AUQ113"/>
      <c r="AUR113"/>
      <c r="AUS113"/>
      <c r="AUT113"/>
      <c r="AUU113"/>
      <c r="AUV113"/>
      <c r="AUW113"/>
      <c r="AUX113"/>
      <c r="AUY113"/>
      <c r="AUZ113"/>
      <c r="AVA113"/>
      <c r="AVB113"/>
      <c r="AVC113"/>
      <c r="AVD113"/>
      <c r="AVE113"/>
      <c r="AVF113"/>
      <c r="AVG113"/>
      <c r="AVH113"/>
      <c r="AVI113"/>
      <c r="AVJ113"/>
      <c r="AVK113"/>
      <c r="AVL113"/>
      <c r="AVM113"/>
      <c r="AVN113"/>
      <c r="AVO113"/>
      <c r="AVP113"/>
      <c r="AVQ113"/>
      <c r="AVR113"/>
      <c r="AVS113"/>
      <c r="AVT113"/>
      <c r="AVU113"/>
      <c r="AVV113"/>
      <c r="AVW113"/>
      <c r="AVX113"/>
      <c r="AVY113"/>
      <c r="AVZ113"/>
      <c r="AWA113"/>
      <c r="AWB113"/>
      <c r="AWC113"/>
      <c r="AWD113"/>
      <c r="AWE113"/>
      <c r="AWF113"/>
      <c r="AWG113"/>
      <c r="AWH113"/>
      <c r="AWI113"/>
      <c r="AWJ113"/>
      <c r="AWK113"/>
      <c r="AWL113"/>
      <c r="AWM113"/>
      <c r="AWN113"/>
      <c r="AWO113"/>
      <c r="AWP113"/>
      <c r="AWQ113"/>
      <c r="AWR113"/>
      <c r="AWS113"/>
      <c r="AWT113"/>
      <c r="AWU113"/>
      <c r="AWV113"/>
      <c r="AWW113"/>
      <c r="AWX113"/>
      <c r="AWY113"/>
      <c r="AWZ113"/>
      <c r="AXA113"/>
      <c r="AXB113"/>
      <c r="AXC113"/>
      <c r="AXD113"/>
      <c r="AXE113"/>
      <c r="AXF113"/>
      <c r="AXG113"/>
      <c r="AXH113"/>
      <c r="AXI113"/>
      <c r="AXJ113"/>
      <c r="AXK113"/>
      <c r="AXL113"/>
      <c r="AXM113"/>
      <c r="AXN113"/>
      <c r="AXO113"/>
      <c r="AXP113"/>
      <c r="AXQ113"/>
      <c r="AXR113"/>
      <c r="AXS113"/>
      <c r="AXT113"/>
      <c r="AXU113"/>
      <c r="AXV113"/>
      <c r="AXW113"/>
      <c r="AXX113"/>
      <c r="AXY113"/>
      <c r="AXZ113"/>
      <c r="AYA113"/>
      <c r="AYB113"/>
      <c r="AYC113"/>
      <c r="AYD113"/>
      <c r="AYE113"/>
      <c r="AYF113"/>
      <c r="AYG113"/>
      <c r="AYH113"/>
      <c r="AYI113"/>
      <c r="AYJ113"/>
      <c r="AYK113"/>
      <c r="AYL113"/>
      <c r="AYM113"/>
      <c r="AYN113"/>
      <c r="AYO113"/>
      <c r="AYP113"/>
      <c r="AYQ113"/>
      <c r="AYR113"/>
      <c r="AYS113"/>
      <c r="AYT113"/>
      <c r="AYU113"/>
      <c r="AYV113"/>
      <c r="AYW113"/>
      <c r="AYX113"/>
      <c r="AYY113"/>
      <c r="AYZ113"/>
      <c r="AZA113"/>
      <c r="AZB113"/>
      <c r="AZC113"/>
      <c r="AZD113"/>
      <c r="AZE113"/>
      <c r="AZF113"/>
      <c r="AZG113"/>
      <c r="AZH113"/>
      <c r="AZI113"/>
      <c r="AZJ113"/>
      <c r="AZK113"/>
      <c r="AZL113"/>
      <c r="AZM113"/>
      <c r="AZN113"/>
      <c r="AZO113"/>
      <c r="AZP113"/>
      <c r="AZQ113"/>
      <c r="AZR113"/>
      <c r="AZS113"/>
      <c r="AZT113"/>
      <c r="AZU113"/>
      <c r="AZV113"/>
      <c r="AZW113"/>
      <c r="AZX113"/>
      <c r="AZY113"/>
      <c r="AZZ113"/>
      <c r="BAA113"/>
      <c r="BAB113"/>
      <c r="BAC113"/>
      <c r="BAD113"/>
      <c r="BAE113"/>
      <c r="BAF113"/>
      <c r="BAG113"/>
      <c r="BAH113"/>
      <c r="BAI113"/>
      <c r="BAJ113"/>
      <c r="BAK113"/>
      <c r="BAL113"/>
      <c r="BAM113"/>
      <c r="BAN113"/>
      <c r="BAO113"/>
      <c r="BAP113"/>
      <c r="BAQ113"/>
      <c r="BAR113"/>
      <c r="BAS113"/>
      <c r="BAT113"/>
      <c r="BAU113"/>
      <c r="BAV113"/>
      <c r="BAW113"/>
      <c r="BAX113"/>
      <c r="BAY113"/>
      <c r="BAZ113"/>
      <c r="BBA113"/>
      <c r="BBB113"/>
      <c r="BBC113"/>
      <c r="BBD113"/>
      <c r="BBE113"/>
      <c r="BBF113"/>
      <c r="BBG113"/>
      <c r="BBH113"/>
      <c r="BBI113"/>
      <c r="BBJ113"/>
      <c r="BBK113"/>
      <c r="BBL113"/>
      <c r="BBM113"/>
      <c r="BBN113"/>
      <c r="BBO113"/>
      <c r="BBP113"/>
      <c r="BBQ113"/>
      <c r="BBR113"/>
      <c r="BBS113"/>
      <c r="BBT113"/>
      <c r="BBU113"/>
      <c r="BBV113"/>
      <c r="BBW113"/>
      <c r="BBX113"/>
      <c r="BBY113"/>
      <c r="BBZ113"/>
      <c r="BCA113"/>
      <c r="BCB113"/>
      <c r="BCC113"/>
      <c r="BCD113"/>
      <c r="BCE113"/>
      <c r="BCF113"/>
      <c r="BCG113"/>
      <c r="BCH113"/>
      <c r="BCI113"/>
      <c r="BCJ113"/>
      <c r="BCK113"/>
      <c r="BCL113"/>
      <c r="BCM113"/>
      <c r="BCN113"/>
      <c r="BCO113"/>
      <c r="BCP113"/>
      <c r="BCQ113"/>
      <c r="BCR113"/>
      <c r="BCS113"/>
      <c r="BCT113"/>
      <c r="BCU113"/>
      <c r="BCV113"/>
      <c r="BCW113"/>
      <c r="BCX113"/>
      <c r="BCY113"/>
      <c r="BCZ113"/>
      <c r="BDA113"/>
      <c r="BDB113"/>
      <c r="BDC113"/>
      <c r="BDD113"/>
      <c r="BDE113"/>
      <c r="BDF113"/>
      <c r="BDG113"/>
      <c r="BDH113"/>
      <c r="BDI113"/>
      <c r="BDJ113"/>
      <c r="BDK113"/>
      <c r="BDL113"/>
      <c r="BDM113"/>
      <c r="BDN113"/>
      <c r="BDO113"/>
      <c r="BDP113"/>
      <c r="BDQ113"/>
      <c r="BDR113"/>
      <c r="BDS113"/>
      <c r="BDT113"/>
      <c r="BDU113"/>
      <c r="BDV113"/>
      <c r="BDW113"/>
      <c r="BDX113"/>
      <c r="BDY113"/>
      <c r="BDZ113"/>
      <c r="BEA113"/>
      <c r="BEB113"/>
      <c r="BEC113"/>
      <c r="BED113"/>
      <c r="BEE113"/>
      <c r="BEF113"/>
      <c r="BEG113"/>
      <c r="BEH113"/>
      <c r="BEI113"/>
      <c r="BEJ113"/>
      <c r="BEK113"/>
      <c r="BEL113"/>
      <c r="BEM113"/>
      <c r="BEN113"/>
      <c r="BEO113"/>
      <c r="BEP113"/>
      <c r="BEQ113"/>
      <c r="BER113"/>
      <c r="BES113"/>
      <c r="BET113"/>
      <c r="BEU113"/>
      <c r="BEV113"/>
      <c r="BEW113"/>
      <c r="BEX113"/>
      <c r="BEY113"/>
      <c r="BEZ113"/>
      <c r="BFA113"/>
      <c r="BFB113"/>
      <c r="BFC113"/>
      <c r="BFD113"/>
      <c r="BFE113"/>
      <c r="BFF113"/>
      <c r="BFG113"/>
      <c r="BFH113"/>
      <c r="BFI113"/>
      <c r="BFJ113"/>
      <c r="BFK113"/>
      <c r="BFL113"/>
      <c r="BFM113"/>
      <c r="BFN113"/>
      <c r="BFO113"/>
      <c r="BFP113"/>
      <c r="BFQ113"/>
      <c r="BFR113"/>
      <c r="BFS113"/>
      <c r="BFT113"/>
      <c r="BFU113"/>
      <c r="BFV113"/>
      <c r="BFW113"/>
      <c r="BFX113"/>
      <c r="BFY113"/>
      <c r="BFZ113"/>
      <c r="BGA113"/>
      <c r="BGB113"/>
      <c r="BGC113"/>
      <c r="BGD113"/>
      <c r="BGE113"/>
      <c r="BGF113"/>
    </row>
    <row r="114" spans="1:1540" x14ac:dyDescent="0.3">
      <c r="A114" s="3" t="str">
        <f t="shared" si="11"/>
        <v>Monday</v>
      </c>
      <c r="B114" s="3">
        <v>43577</v>
      </c>
      <c r="C114" s="4">
        <v>20848646</v>
      </c>
      <c r="D114" s="4">
        <v>5368526</v>
      </c>
      <c r="E114" s="4">
        <v>2211832</v>
      </c>
      <c r="F114" s="4">
        <v>1695369</v>
      </c>
      <c r="G114" s="4">
        <v>1459713</v>
      </c>
      <c r="H114" s="5">
        <f t="shared" si="12"/>
        <v>7.0014762589378707E-2</v>
      </c>
      <c r="I114" s="8">
        <f t="shared" si="20"/>
        <v>2.9183076903552152E-2</v>
      </c>
      <c r="J114" s="5">
        <f>'Channel wise traffic'!G114/'Channel wise traffic'!G107-1</f>
        <v>-1.0309307224181552E-2</v>
      </c>
      <c r="K114" s="5">
        <f t="shared" si="21"/>
        <v>3.9903763779018941E-2</v>
      </c>
      <c r="L114" s="5">
        <f t="shared" si="13"/>
        <v>0.2574999834521628</v>
      </c>
      <c r="M114" s="5">
        <f t="shared" si="14"/>
        <v>0.41199986737514172</v>
      </c>
      <c r="N114" s="5">
        <f t="shared" si="15"/>
        <v>0.76649989691802989</v>
      </c>
      <c r="O114" s="5">
        <f t="shared" si="16"/>
        <v>0.86100017164404918</v>
      </c>
      <c r="P114" s="17" t="str">
        <f t="shared" si="17"/>
        <v>Stable</v>
      </c>
      <c r="Q114" s="17" t="str">
        <f t="shared" si="18"/>
        <v>Stable</v>
      </c>
      <c r="R114" s="17" t="str">
        <f t="shared" si="19"/>
        <v>Stable</v>
      </c>
    </row>
    <row r="115" spans="1:1540" x14ac:dyDescent="0.3">
      <c r="A115" s="3" t="str">
        <f t="shared" si="11"/>
        <v>Tuesday</v>
      </c>
      <c r="B115" s="3">
        <v>43578</v>
      </c>
      <c r="C115" s="4">
        <v>20631473</v>
      </c>
      <c r="D115" s="4">
        <v>4899974</v>
      </c>
      <c r="E115" s="4">
        <v>1881590</v>
      </c>
      <c r="F115" s="4">
        <v>1414767</v>
      </c>
      <c r="G115" s="4">
        <v>1148508</v>
      </c>
      <c r="H115" s="5">
        <f t="shared" si="12"/>
        <v>5.5667765457173127E-2</v>
      </c>
      <c r="I115" s="8">
        <f t="shared" si="20"/>
        <v>-0.11397510352957152</v>
      </c>
      <c r="J115" s="5">
        <f>'Channel wise traffic'!G115/'Channel wise traffic'!G108-1</f>
        <v>-8.6538441103775954E-2</v>
      </c>
      <c r="K115" s="5">
        <f t="shared" si="21"/>
        <v>-3.0035885633198478E-2</v>
      </c>
      <c r="L115" s="5">
        <f t="shared" si="13"/>
        <v>0.23749995940667931</v>
      </c>
      <c r="M115" s="5">
        <f t="shared" si="14"/>
        <v>0.38399999673467655</v>
      </c>
      <c r="N115" s="5">
        <f t="shared" si="15"/>
        <v>0.75189972310652164</v>
      </c>
      <c r="O115" s="5">
        <f t="shared" si="16"/>
        <v>0.81180010560042748</v>
      </c>
      <c r="P115" s="17" t="str">
        <f t="shared" si="17"/>
        <v>Stable</v>
      </c>
      <c r="Q115" s="17" t="str">
        <f t="shared" si="18"/>
        <v>Stable</v>
      </c>
      <c r="R115" s="17" t="str">
        <f t="shared" si="19"/>
        <v>Stable</v>
      </c>
    </row>
    <row r="116" spans="1:1540" x14ac:dyDescent="0.3">
      <c r="A116" s="3" t="str">
        <f t="shared" si="11"/>
        <v>Wednesday</v>
      </c>
      <c r="B116" s="3">
        <v>43579</v>
      </c>
      <c r="C116" s="4">
        <v>21717340</v>
      </c>
      <c r="D116" s="4">
        <v>5700801</v>
      </c>
      <c r="E116" s="4">
        <v>2325927</v>
      </c>
      <c r="F116" s="4">
        <v>1765843</v>
      </c>
      <c r="G116" s="4">
        <v>1476951</v>
      </c>
      <c r="H116" s="5">
        <f t="shared" si="12"/>
        <v>6.8007914413091106E-2</v>
      </c>
      <c r="I116" s="8">
        <f t="shared" si="20"/>
        <v>0.10543108751981545</v>
      </c>
      <c r="J116" s="5">
        <f>'Channel wise traffic'!G116/'Channel wise traffic'!G109-1</f>
        <v>-9.9009729462398166E-3</v>
      </c>
      <c r="K116" s="5">
        <f t="shared" si="21"/>
        <v>0.11648537803467307</v>
      </c>
      <c r="L116" s="5">
        <f t="shared" si="13"/>
        <v>0.2624999654653839</v>
      </c>
      <c r="M116" s="5">
        <f t="shared" si="14"/>
        <v>0.40800003367947768</v>
      </c>
      <c r="N116" s="5">
        <f t="shared" si="15"/>
        <v>0.7591996653377342</v>
      </c>
      <c r="O116" s="5">
        <f t="shared" si="16"/>
        <v>0.83639995175108994</v>
      </c>
      <c r="P116" s="17" t="str">
        <f t="shared" si="17"/>
        <v>Stable</v>
      </c>
      <c r="Q116" s="17" t="str">
        <f t="shared" si="18"/>
        <v>Stable</v>
      </c>
      <c r="R116" s="17" t="str">
        <f t="shared" si="19"/>
        <v>Stable</v>
      </c>
    </row>
    <row r="117" spans="1:1540" x14ac:dyDescent="0.3">
      <c r="A117" s="3" t="str">
        <f t="shared" si="11"/>
        <v>Thursday</v>
      </c>
      <c r="B117" s="3">
        <v>43580</v>
      </c>
      <c r="C117" s="4">
        <v>22803207</v>
      </c>
      <c r="D117" s="4">
        <v>5700801</v>
      </c>
      <c r="E117" s="4">
        <v>2189107</v>
      </c>
      <c r="F117" s="4">
        <v>1518146</v>
      </c>
      <c r="G117" s="4">
        <v>1282226</v>
      </c>
      <c r="H117" s="5">
        <f t="shared" si="12"/>
        <v>5.6230073252415767E-2</v>
      </c>
      <c r="I117" s="8">
        <f t="shared" si="20"/>
        <v>-0.38690483590402214</v>
      </c>
      <c r="J117" s="5">
        <f>'Channel wise traffic'!G117/'Channel wise traffic'!G110-1</f>
        <v>0</v>
      </c>
      <c r="K117" s="5">
        <f t="shared" si="21"/>
        <v>-0.38690483590402214</v>
      </c>
      <c r="L117" s="5">
        <f t="shared" si="13"/>
        <v>0.24999996710988942</v>
      </c>
      <c r="M117" s="5">
        <f t="shared" si="14"/>
        <v>0.38399989755825542</v>
      </c>
      <c r="N117" s="5">
        <f t="shared" si="15"/>
        <v>0.69350013498654928</v>
      </c>
      <c r="O117" s="5">
        <f t="shared" si="16"/>
        <v>0.84459992648928361</v>
      </c>
      <c r="P117" s="17" t="str">
        <f t="shared" si="17"/>
        <v>Low</v>
      </c>
      <c r="Q117" s="17" t="str">
        <f t="shared" si="18"/>
        <v>Stable</v>
      </c>
      <c r="R117" s="17" t="str">
        <f t="shared" si="19"/>
        <v>Low</v>
      </c>
    </row>
    <row r="118" spans="1:1540" x14ac:dyDescent="0.3">
      <c r="A118" s="3" t="str">
        <f t="shared" si="11"/>
        <v>Friday</v>
      </c>
      <c r="B118" s="3">
        <v>43581</v>
      </c>
      <c r="C118" s="4">
        <v>22151687</v>
      </c>
      <c r="D118" s="4">
        <v>5759438</v>
      </c>
      <c r="E118" s="4">
        <v>2188586</v>
      </c>
      <c r="F118" s="4">
        <v>1533761</v>
      </c>
      <c r="G118" s="4">
        <v>1307991</v>
      </c>
      <c r="H118" s="5">
        <f t="shared" si="12"/>
        <v>5.9047015245385151E-2</v>
      </c>
      <c r="I118" s="8">
        <f t="shared" si="20"/>
        <v>-7.8703103693101739E-2</v>
      </c>
      <c r="J118" s="5">
        <f>'Channel wise traffic'!G118/'Channel wise traffic'!G111-1</f>
        <v>0</v>
      </c>
      <c r="K118" s="5">
        <f t="shared" si="21"/>
        <v>-7.8703103693101739E-2</v>
      </c>
      <c r="L118" s="5">
        <f t="shared" si="13"/>
        <v>0.25999997201116104</v>
      </c>
      <c r="M118" s="5">
        <f t="shared" si="14"/>
        <v>0.37999992360365714</v>
      </c>
      <c r="N118" s="5">
        <f t="shared" si="15"/>
        <v>0.70079996856417792</v>
      </c>
      <c r="O118" s="5">
        <f t="shared" si="16"/>
        <v>0.85279975172142208</v>
      </c>
      <c r="P118" s="17" t="str">
        <f t="shared" si="17"/>
        <v>Stable</v>
      </c>
      <c r="Q118" s="17" t="str">
        <f t="shared" si="18"/>
        <v>Stable</v>
      </c>
      <c r="R118" s="17" t="str">
        <f t="shared" si="19"/>
        <v>Stable</v>
      </c>
    </row>
    <row r="119" spans="1:1540" s="13" customFormat="1" x14ac:dyDescent="0.3">
      <c r="A119" s="9" t="str">
        <f t="shared" si="11"/>
        <v>Saturday</v>
      </c>
      <c r="B119" s="9">
        <v>43582</v>
      </c>
      <c r="C119" s="10">
        <v>47134238</v>
      </c>
      <c r="D119" s="10">
        <v>9997171</v>
      </c>
      <c r="E119" s="10">
        <v>3297067</v>
      </c>
      <c r="F119" s="10">
        <v>2354106</v>
      </c>
      <c r="G119" s="10">
        <v>1744392</v>
      </c>
      <c r="H119" s="11">
        <f t="shared" si="12"/>
        <v>3.7009020915963468E-2</v>
      </c>
      <c r="I119" s="12">
        <f t="shared" si="20"/>
        <v>9.246269927953743E-2</v>
      </c>
      <c r="J119" s="11">
        <f>'Channel wise traffic'!G119/'Channel wise traffic'!G112-1</f>
        <v>6.0606062651680448E-2</v>
      </c>
      <c r="K119" s="11">
        <f t="shared" si="21"/>
        <v>3.0036259982926472E-2</v>
      </c>
      <c r="L119" s="11">
        <f t="shared" si="13"/>
        <v>0.21209998133416308</v>
      </c>
      <c r="M119" s="11">
        <f t="shared" si="14"/>
        <v>0.32980000042011887</v>
      </c>
      <c r="N119" s="11">
        <f t="shared" si="15"/>
        <v>0.71400004913457926</v>
      </c>
      <c r="O119" s="11">
        <f t="shared" si="16"/>
        <v>0.74099976806481949</v>
      </c>
      <c r="P119" s="17" t="str">
        <f t="shared" si="17"/>
        <v>Stable</v>
      </c>
      <c r="Q119" s="17" t="str">
        <f t="shared" si="18"/>
        <v>Stable</v>
      </c>
      <c r="R119" s="17" t="str">
        <f t="shared" si="19"/>
        <v>Stable</v>
      </c>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c r="AMK119"/>
      <c r="AML119"/>
      <c r="AMM119"/>
      <c r="AMN119"/>
      <c r="AMO119"/>
      <c r="AMP119"/>
      <c r="AMQ119"/>
      <c r="AMR119"/>
      <c r="AMS119"/>
      <c r="AMT119"/>
      <c r="AMU119"/>
      <c r="AMV119"/>
      <c r="AMW119"/>
      <c r="AMX119"/>
      <c r="AMY119"/>
      <c r="AMZ119"/>
      <c r="ANA119"/>
      <c r="ANB119"/>
      <c r="ANC119"/>
      <c r="AND119"/>
      <c r="ANE119"/>
      <c r="ANF119"/>
      <c r="ANG119"/>
      <c r="ANH119"/>
      <c r="ANI119"/>
      <c r="ANJ119"/>
      <c r="ANK119"/>
      <c r="ANL119"/>
      <c r="ANM119"/>
      <c r="ANN119"/>
      <c r="ANO119"/>
      <c r="ANP119"/>
      <c r="ANQ119"/>
      <c r="ANR119"/>
      <c r="ANS119"/>
      <c r="ANT119"/>
      <c r="ANU119"/>
      <c r="ANV119"/>
      <c r="ANW119"/>
      <c r="ANX119"/>
      <c r="ANY119"/>
      <c r="ANZ119"/>
      <c r="AOA119"/>
      <c r="AOB119"/>
      <c r="AOC119"/>
      <c r="AOD119"/>
      <c r="AOE119"/>
      <c r="AOF119"/>
      <c r="AOG119"/>
      <c r="AOH119"/>
      <c r="AOI119"/>
      <c r="AOJ119"/>
      <c r="AOK119"/>
      <c r="AOL119"/>
      <c r="AOM119"/>
      <c r="AON119"/>
      <c r="AOO119"/>
      <c r="AOP119"/>
      <c r="AOQ119"/>
      <c r="AOR119"/>
      <c r="AOS119"/>
      <c r="AOT119"/>
      <c r="AOU119"/>
      <c r="AOV119"/>
      <c r="AOW119"/>
      <c r="AOX119"/>
      <c r="AOY119"/>
      <c r="AOZ119"/>
      <c r="APA119"/>
      <c r="APB119"/>
      <c r="APC119"/>
      <c r="APD119"/>
      <c r="APE119"/>
      <c r="APF119"/>
      <c r="APG119"/>
      <c r="APH119"/>
      <c r="API119"/>
      <c r="APJ119"/>
      <c r="APK119"/>
      <c r="APL119"/>
      <c r="APM119"/>
      <c r="APN119"/>
      <c r="APO119"/>
      <c r="APP119"/>
      <c r="APQ119"/>
      <c r="APR119"/>
      <c r="APS119"/>
      <c r="APT119"/>
      <c r="APU119"/>
      <c r="APV119"/>
      <c r="APW119"/>
      <c r="APX119"/>
      <c r="APY119"/>
      <c r="APZ119"/>
      <c r="AQA119"/>
      <c r="AQB119"/>
      <c r="AQC119"/>
      <c r="AQD119"/>
      <c r="AQE119"/>
      <c r="AQF119"/>
      <c r="AQG119"/>
      <c r="AQH119"/>
      <c r="AQI119"/>
      <c r="AQJ119"/>
      <c r="AQK119"/>
      <c r="AQL119"/>
      <c r="AQM119"/>
      <c r="AQN119"/>
      <c r="AQO119"/>
      <c r="AQP119"/>
      <c r="AQQ119"/>
      <c r="AQR119"/>
      <c r="AQS119"/>
      <c r="AQT119"/>
      <c r="AQU119"/>
      <c r="AQV119"/>
      <c r="AQW119"/>
      <c r="AQX119"/>
      <c r="AQY119"/>
      <c r="AQZ119"/>
      <c r="ARA119"/>
      <c r="ARB119"/>
      <c r="ARC119"/>
      <c r="ARD119"/>
      <c r="ARE119"/>
      <c r="ARF119"/>
      <c r="ARG119"/>
      <c r="ARH119"/>
      <c r="ARI119"/>
      <c r="ARJ119"/>
      <c r="ARK119"/>
      <c r="ARL119"/>
      <c r="ARM119"/>
      <c r="ARN119"/>
      <c r="ARO119"/>
      <c r="ARP119"/>
      <c r="ARQ119"/>
      <c r="ARR119"/>
      <c r="ARS119"/>
      <c r="ART119"/>
      <c r="ARU119"/>
      <c r="ARV119"/>
      <c r="ARW119"/>
      <c r="ARX119"/>
      <c r="ARY119"/>
      <c r="ARZ119"/>
      <c r="ASA119"/>
      <c r="ASB119"/>
      <c r="ASC119"/>
      <c r="ASD119"/>
      <c r="ASE119"/>
      <c r="ASF119"/>
      <c r="ASG119"/>
      <c r="ASH119"/>
      <c r="ASI119"/>
      <c r="ASJ119"/>
      <c r="ASK119"/>
      <c r="ASL119"/>
      <c r="ASM119"/>
      <c r="ASN119"/>
      <c r="ASO119"/>
      <c r="ASP119"/>
      <c r="ASQ119"/>
      <c r="ASR119"/>
      <c r="ASS119"/>
      <c r="AST119"/>
      <c r="ASU119"/>
      <c r="ASV119"/>
      <c r="ASW119"/>
      <c r="ASX119"/>
      <c r="ASY119"/>
      <c r="ASZ119"/>
      <c r="ATA119"/>
      <c r="ATB119"/>
      <c r="ATC119"/>
      <c r="ATD119"/>
      <c r="ATE119"/>
      <c r="ATF119"/>
      <c r="ATG119"/>
      <c r="ATH119"/>
      <c r="ATI119"/>
      <c r="ATJ119"/>
      <c r="ATK119"/>
      <c r="ATL119"/>
      <c r="ATM119"/>
      <c r="ATN119"/>
      <c r="ATO119"/>
      <c r="ATP119"/>
      <c r="ATQ119"/>
      <c r="ATR119"/>
      <c r="ATS119"/>
      <c r="ATT119"/>
      <c r="ATU119"/>
      <c r="ATV119"/>
      <c r="ATW119"/>
      <c r="ATX119"/>
      <c r="ATY119"/>
      <c r="ATZ119"/>
      <c r="AUA119"/>
      <c r="AUB119"/>
      <c r="AUC119"/>
      <c r="AUD119"/>
      <c r="AUE119"/>
      <c r="AUF119"/>
      <c r="AUG119"/>
      <c r="AUH119"/>
      <c r="AUI119"/>
      <c r="AUJ119"/>
      <c r="AUK119"/>
      <c r="AUL119"/>
      <c r="AUM119"/>
      <c r="AUN119"/>
      <c r="AUO119"/>
      <c r="AUP119"/>
      <c r="AUQ119"/>
      <c r="AUR119"/>
      <c r="AUS119"/>
      <c r="AUT119"/>
      <c r="AUU119"/>
      <c r="AUV119"/>
      <c r="AUW119"/>
      <c r="AUX119"/>
      <c r="AUY119"/>
      <c r="AUZ119"/>
      <c r="AVA119"/>
      <c r="AVB119"/>
      <c r="AVC119"/>
      <c r="AVD119"/>
      <c r="AVE119"/>
      <c r="AVF119"/>
      <c r="AVG119"/>
      <c r="AVH119"/>
      <c r="AVI119"/>
      <c r="AVJ119"/>
      <c r="AVK119"/>
      <c r="AVL119"/>
      <c r="AVM119"/>
      <c r="AVN119"/>
      <c r="AVO119"/>
      <c r="AVP119"/>
      <c r="AVQ119"/>
      <c r="AVR119"/>
      <c r="AVS119"/>
      <c r="AVT119"/>
      <c r="AVU119"/>
      <c r="AVV119"/>
      <c r="AVW119"/>
      <c r="AVX119"/>
      <c r="AVY119"/>
      <c r="AVZ119"/>
      <c r="AWA119"/>
      <c r="AWB119"/>
      <c r="AWC119"/>
      <c r="AWD119"/>
      <c r="AWE119"/>
      <c r="AWF119"/>
      <c r="AWG119"/>
      <c r="AWH119"/>
      <c r="AWI119"/>
      <c r="AWJ119"/>
      <c r="AWK119"/>
      <c r="AWL119"/>
      <c r="AWM119"/>
      <c r="AWN119"/>
      <c r="AWO119"/>
      <c r="AWP119"/>
      <c r="AWQ119"/>
      <c r="AWR119"/>
      <c r="AWS119"/>
      <c r="AWT119"/>
      <c r="AWU119"/>
      <c r="AWV119"/>
      <c r="AWW119"/>
      <c r="AWX119"/>
      <c r="AWY119"/>
      <c r="AWZ119"/>
      <c r="AXA119"/>
      <c r="AXB119"/>
      <c r="AXC119"/>
      <c r="AXD119"/>
      <c r="AXE119"/>
      <c r="AXF119"/>
      <c r="AXG119"/>
      <c r="AXH119"/>
      <c r="AXI119"/>
      <c r="AXJ119"/>
      <c r="AXK119"/>
      <c r="AXL119"/>
      <c r="AXM119"/>
      <c r="AXN119"/>
      <c r="AXO119"/>
      <c r="AXP119"/>
      <c r="AXQ119"/>
      <c r="AXR119"/>
      <c r="AXS119"/>
      <c r="AXT119"/>
      <c r="AXU119"/>
      <c r="AXV119"/>
      <c r="AXW119"/>
      <c r="AXX119"/>
      <c r="AXY119"/>
      <c r="AXZ119"/>
      <c r="AYA119"/>
      <c r="AYB119"/>
      <c r="AYC119"/>
      <c r="AYD119"/>
      <c r="AYE119"/>
      <c r="AYF119"/>
      <c r="AYG119"/>
      <c r="AYH119"/>
      <c r="AYI119"/>
      <c r="AYJ119"/>
      <c r="AYK119"/>
      <c r="AYL119"/>
      <c r="AYM119"/>
      <c r="AYN119"/>
      <c r="AYO119"/>
      <c r="AYP119"/>
      <c r="AYQ119"/>
      <c r="AYR119"/>
      <c r="AYS119"/>
      <c r="AYT119"/>
      <c r="AYU119"/>
      <c r="AYV119"/>
      <c r="AYW119"/>
      <c r="AYX119"/>
      <c r="AYY119"/>
      <c r="AYZ119"/>
      <c r="AZA119"/>
      <c r="AZB119"/>
      <c r="AZC119"/>
      <c r="AZD119"/>
      <c r="AZE119"/>
      <c r="AZF119"/>
      <c r="AZG119"/>
      <c r="AZH119"/>
      <c r="AZI119"/>
      <c r="AZJ119"/>
      <c r="AZK119"/>
      <c r="AZL119"/>
      <c r="AZM119"/>
      <c r="AZN119"/>
      <c r="AZO119"/>
      <c r="AZP119"/>
      <c r="AZQ119"/>
      <c r="AZR119"/>
      <c r="AZS119"/>
      <c r="AZT119"/>
      <c r="AZU119"/>
      <c r="AZV119"/>
      <c r="AZW119"/>
      <c r="AZX119"/>
      <c r="AZY119"/>
      <c r="AZZ119"/>
      <c r="BAA119"/>
      <c r="BAB119"/>
      <c r="BAC119"/>
      <c r="BAD119"/>
      <c r="BAE119"/>
      <c r="BAF119"/>
      <c r="BAG119"/>
      <c r="BAH119"/>
      <c r="BAI119"/>
      <c r="BAJ119"/>
      <c r="BAK119"/>
      <c r="BAL119"/>
      <c r="BAM119"/>
      <c r="BAN119"/>
      <c r="BAO119"/>
      <c r="BAP119"/>
      <c r="BAQ119"/>
      <c r="BAR119"/>
      <c r="BAS119"/>
      <c r="BAT119"/>
      <c r="BAU119"/>
      <c r="BAV119"/>
      <c r="BAW119"/>
      <c r="BAX119"/>
      <c r="BAY119"/>
      <c r="BAZ119"/>
      <c r="BBA119"/>
      <c r="BBB119"/>
      <c r="BBC119"/>
      <c r="BBD119"/>
      <c r="BBE119"/>
      <c r="BBF119"/>
      <c r="BBG119"/>
      <c r="BBH119"/>
      <c r="BBI119"/>
      <c r="BBJ119"/>
      <c r="BBK119"/>
      <c r="BBL119"/>
      <c r="BBM119"/>
      <c r="BBN119"/>
      <c r="BBO119"/>
      <c r="BBP119"/>
      <c r="BBQ119"/>
      <c r="BBR119"/>
      <c r="BBS119"/>
      <c r="BBT119"/>
      <c r="BBU119"/>
      <c r="BBV119"/>
      <c r="BBW119"/>
      <c r="BBX119"/>
      <c r="BBY119"/>
      <c r="BBZ119"/>
      <c r="BCA119"/>
      <c r="BCB119"/>
      <c r="BCC119"/>
      <c r="BCD119"/>
      <c r="BCE119"/>
      <c r="BCF119"/>
      <c r="BCG119"/>
      <c r="BCH119"/>
      <c r="BCI119"/>
      <c r="BCJ119"/>
      <c r="BCK119"/>
      <c r="BCL119"/>
      <c r="BCM119"/>
      <c r="BCN119"/>
      <c r="BCO119"/>
      <c r="BCP119"/>
      <c r="BCQ119"/>
      <c r="BCR119"/>
      <c r="BCS119"/>
      <c r="BCT119"/>
      <c r="BCU119"/>
      <c r="BCV119"/>
      <c r="BCW119"/>
      <c r="BCX119"/>
      <c r="BCY119"/>
      <c r="BCZ119"/>
      <c r="BDA119"/>
      <c r="BDB119"/>
      <c r="BDC119"/>
      <c r="BDD119"/>
      <c r="BDE119"/>
      <c r="BDF119"/>
      <c r="BDG119"/>
      <c r="BDH119"/>
      <c r="BDI119"/>
      <c r="BDJ119"/>
      <c r="BDK119"/>
      <c r="BDL119"/>
      <c r="BDM119"/>
      <c r="BDN119"/>
      <c r="BDO119"/>
      <c r="BDP119"/>
      <c r="BDQ119"/>
      <c r="BDR119"/>
      <c r="BDS119"/>
      <c r="BDT119"/>
      <c r="BDU119"/>
      <c r="BDV119"/>
      <c r="BDW119"/>
      <c r="BDX119"/>
      <c r="BDY119"/>
      <c r="BDZ119"/>
      <c r="BEA119"/>
      <c r="BEB119"/>
      <c r="BEC119"/>
      <c r="BED119"/>
      <c r="BEE119"/>
      <c r="BEF119"/>
      <c r="BEG119"/>
      <c r="BEH119"/>
      <c r="BEI119"/>
      <c r="BEJ119"/>
      <c r="BEK119"/>
      <c r="BEL119"/>
      <c r="BEM119"/>
      <c r="BEN119"/>
      <c r="BEO119"/>
      <c r="BEP119"/>
      <c r="BEQ119"/>
      <c r="BER119"/>
      <c r="BES119"/>
      <c r="BET119"/>
      <c r="BEU119"/>
      <c r="BEV119"/>
      <c r="BEW119"/>
      <c r="BEX119"/>
      <c r="BEY119"/>
      <c r="BEZ119"/>
      <c r="BFA119"/>
      <c r="BFB119"/>
      <c r="BFC119"/>
      <c r="BFD119"/>
      <c r="BFE119"/>
      <c r="BFF119"/>
      <c r="BFG119"/>
      <c r="BFH119"/>
      <c r="BFI119"/>
      <c r="BFJ119"/>
      <c r="BFK119"/>
      <c r="BFL119"/>
      <c r="BFM119"/>
      <c r="BFN119"/>
      <c r="BFO119"/>
      <c r="BFP119"/>
      <c r="BFQ119"/>
      <c r="BFR119"/>
      <c r="BFS119"/>
      <c r="BFT119"/>
      <c r="BFU119"/>
      <c r="BFV119"/>
      <c r="BFW119"/>
      <c r="BFX119"/>
      <c r="BFY119"/>
      <c r="BFZ119"/>
      <c r="BGA119"/>
      <c r="BGB119"/>
      <c r="BGC119"/>
      <c r="BGD119"/>
      <c r="BGE119"/>
      <c r="BGF119"/>
    </row>
    <row r="120" spans="1:1540" s="13" customFormat="1" x14ac:dyDescent="0.3">
      <c r="A120" s="9" t="str">
        <f t="shared" si="11"/>
        <v>Sunday</v>
      </c>
      <c r="B120" s="9">
        <v>43583</v>
      </c>
      <c r="C120" s="10">
        <v>46236443</v>
      </c>
      <c r="D120" s="10">
        <v>9224170</v>
      </c>
      <c r="E120" s="10">
        <v>3261666</v>
      </c>
      <c r="F120" s="10">
        <v>2151395</v>
      </c>
      <c r="G120" s="10">
        <v>1644526</v>
      </c>
      <c r="H120" s="11">
        <f t="shared" si="12"/>
        <v>3.5567744690048933E-2</v>
      </c>
      <c r="I120" s="12">
        <f t="shared" si="20"/>
        <v>-0.14794268586809256</v>
      </c>
      <c r="J120" s="11">
        <f>'Channel wise traffic'!G120/'Channel wise traffic'!G113-1</f>
        <v>-9.6153955313466044E-3</v>
      </c>
      <c r="K120" s="11">
        <f t="shared" si="21"/>
        <v>-0.13967029406360465</v>
      </c>
      <c r="L120" s="11">
        <f t="shared" si="13"/>
        <v>0.19949999181381664</v>
      </c>
      <c r="M120" s="11">
        <f t="shared" si="14"/>
        <v>0.3535999444936509</v>
      </c>
      <c r="N120" s="11">
        <f t="shared" si="15"/>
        <v>0.65960003262136591</v>
      </c>
      <c r="O120" s="11">
        <f t="shared" si="16"/>
        <v>0.76439984289263474</v>
      </c>
      <c r="P120" s="17" t="str">
        <f t="shared" si="17"/>
        <v>Stable</v>
      </c>
      <c r="Q120" s="17" t="str">
        <f t="shared" si="18"/>
        <v>Stable</v>
      </c>
      <c r="R120" s="17" t="str">
        <f t="shared" si="19"/>
        <v>Stable</v>
      </c>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c r="AMK120"/>
      <c r="AML120"/>
      <c r="AMM120"/>
      <c r="AMN120"/>
      <c r="AMO120"/>
      <c r="AMP120"/>
      <c r="AMQ120"/>
      <c r="AMR120"/>
      <c r="AMS120"/>
      <c r="AMT120"/>
      <c r="AMU120"/>
      <c r="AMV120"/>
      <c r="AMW120"/>
      <c r="AMX120"/>
      <c r="AMY120"/>
      <c r="AMZ120"/>
      <c r="ANA120"/>
      <c r="ANB120"/>
      <c r="ANC120"/>
      <c r="AND120"/>
      <c r="ANE120"/>
      <c r="ANF120"/>
      <c r="ANG120"/>
      <c r="ANH120"/>
      <c r="ANI120"/>
      <c r="ANJ120"/>
      <c r="ANK120"/>
      <c r="ANL120"/>
      <c r="ANM120"/>
      <c r="ANN120"/>
      <c r="ANO120"/>
      <c r="ANP120"/>
      <c r="ANQ120"/>
      <c r="ANR120"/>
      <c r="ANS120"/>
      <c r="ANT120"/>
      <c r="ANU120"/>
      <c r="ANV120"/>
      <c r="ANW120"/>
      <c r="ANX120"/>
      <c r="ANY120"/>
      <c r="ANZ120"/>
      <c r="AOA120"/>
      <c r="AOB120"/>
      <c r="AOC120"/>
      <c r="AOD120"/>
      <c r="AOE120"/>
      <c r="AOF120"/>
      <c r="AOG120"/>
      <c r="AOH120"/>
      <c r="AOI120"/>
      <c r="AOJ120"/>
      <c r="AOK120"/>
      <c r="AOL120"/>
      <c r="AOM120"/>
      <c r="AON120"/>
      <c r="AOO120"/>
      <c r="AOP120"/>
      <c r="AOQ120"/>
      <c r="AOR120"/>
      <c r="AOS120"/>
      <c r="AOT120"/>
      <c r="AOU120"/>
      <c r="AOV120"/>
      <c r="AOW120"/>
      <c r="AOX120"/>
      <c r="AOY120"/>
      <c r="AOZ120"/>
      <c r="APA120"/>
      <c r="APB120"/>
      <c r="APC120"/>
      <c r="APD120"/>
      <c r="APE120"/>
      <c r="APF120"/>
      <c r="APG120"/>
      <c r="APH120"/>
      <c r="API120"/>
      <c r="APJ120"/>
      <c r="APK120"/>
      <c r="APL120"/>
      <c r="APM120"/>
      <c r="APN120"/>
      <c r="APO120"/>
      <c r="APP120"/>
      <c r="APQ120"/>
      <c r="APR120"/>
      <c r="APS120"/>
      <c r="APT120"/>
      <c r="APU120"/>
      <c r="APV120"/>
      <c r="APW120"/>
      <c r="APX120"/>
      <c r="APY120"/>
      <c r="APZ120"/>
      <c r="AQA120"/>
      <c r="AQB120"/>
      <c r="AQC120"/>
      <c r="AQD120"/>
      <c r="AQE120"/>
      <c r="AQF120"/>
      <c r="AQG120"/>
      <c r="AQH120"/>
      <c r="AQI120"/>
      <c r="AQJ120"/>
      <c r="AQK120"/>
      <c r="AQL120"/>
      <c r="AQM120"/>
      <c r="AQN120"/>
      <c r="AQO120"/>
      <c r="AQP120"/>
      <c r="AQQ120"/>
      <c r="AQR120"/>
      <c r="AQS120"/>
      <c r="AQT120"/>
      <c r="AQU120"/>
      <c r="AQV120"/>
      <c r="AQW120"/>
      <c r="AQX120"/>
      <c r="AQY120"/>
      <c r="AQZ120"/>
      <c r="ARA120"/>
      <c r="ARB120"/>
      <c r="ARC120"/>
      <c r="ARD120"/>
      <c r="ARE120"/>
      <c r="ARF120"/>
      <c r="ARG120"/>
      <c r="ARH120"/>
      <c r="ARI120"/>
      <c r="ARJ120"/>
      <c r="ARK120"/>
      <c r="ARL120"/>
      <c r="ARM120"/>
      <c r="ARN120"/>
      <c r="ARO120"/>
      <c r="ARP120"/>
      <c r="ARQ120"/>
      <c r="ARR120"/>
      <c r="ARS120"/>
      <c r="ART120"/>
      <c r="ARU120"/>
      <c r="ARV120"/>
      <c r="ARW120"/>
      <c r="ARX120"/>
      <c r="ARY120"/>
      <c r="ARZ120"/>
      <c r="ASA120"/>
      <c r="ASB120"/>
      <c r="ASC120"/>
      <c r="ASD120"/>
      <c r="ASE120"/>
      <c r="ASF120"/>
      <c r="ASG120"/>
      <c r="ASH120"/>
      <c r="ASI120"/>
      <c r="ASJ120"/>
      <c r="ASK120"/>
      <c r="ASL120"/>
      <c r="ASM120"/>
      <c r="ASN120"/>
      <c r="ASO120"/>
      <c r="ASP120"/>
      <c r="ASQ120"/>
      <c r="ASR120"/>
      <c r="ASS120"/>
      <c r="AST120"/>
      <c r="ASU120"/>
      <c r="ASV120"/>
      <c r="ASW120"/>
      <c r="ASX120"/>
      <c r="ASY120"/>
      <c r="ASZ120"/>
      <c r="ATA120"/>
      <c r="ATB120"/>
      <c r="ATC120"/>
      <c r="ATD120"/>
      <c r="ATE120"/>
      <c r="ATF120"/>
      <c r="ATG120"/>
      <c r="ATH120"/>
      <c r="ATI120"/>
      <c r="ATJ120"/>
      <c r="ATK120"/>
      <c r="ATL120"/>
      <c r="ATM120"/>
      <c r="ATN120"/>
      <c r="ATO120"/>
      <c r="ATP120"/>
      <c r="ATQ120"/>
      <c r="ATR120"/>
      <c r="ATS120"/>
      <c r="ATT120"/>
      <c r="ATU120"/>
      <c r="ATV120"/>
      <c r="ATW120"/>
      <c r="ATX120"/>
      <c r="ATY120"/>
      <c r="ATZ120"/>
      <c r="AUA120"/>
      <c r="AUB120"/>
      <c r="AUC120"/>
      <c r="AUD120"/>
      <c r="AUE120"/>
      <c r="AUF120"/>
      <c r="AUG120"/>
      <c r="AUH120"/>
      <c r="AUI120"/>
      <c r="AUJ120"/>
      <c r="AUK120"/>
      <c r="AUL120"/>
      <c r="AUM120"/>
      <c r="AUN120"/>
      <c r="AUO120"/>
      <c r="AUP120"/>
      <c r="AUQ120"/>
      <c r="AUR120"/>
      <c r="AUS120"/>
      <c r="AUT120"/>
      <c r="AUU120"/>
      <c r="AUV120"/>
      <c r="AUW120"/>
      <c r="AUX120"/>
      <c r="AUY120"/>
      <c r="AUZ120"/>
      <c r="AVA120"/>
      <c r="AVB120"/>
      <c r="AVC120"/>
      <c r="AVD120"/>
      <c r="AVE120"/>
      <c r="AVF120"/>
      <c r="AVG120"/>
      <c r="AVH120"/>
      <c r="AVI120"/>
      <c r="AVJ120"/>
      <c r="AVK120"/>
      <c r="AVL120"/>
      <c r="AVM120"/>
      <c r="AVN120"/>
      <c r="AVO120"/>
      <c r="AVP120"/>
      <c r="AVQ120"/>
      <c r="AVR120"/>
      <c r="AVS120"/>
      <c r="AVT120"/>
      <c r="AVU120"/>
      <c r="AVV120"/>
      <c r="AVW120"/>
      <c r="AVX120"/>
      <c r="AVY120"/>
      <c r="AVZ120"/>
      <c r="AWA120"/>
      <c r="AWB120"/>
      <c r="AWC120"/>
      <c r="AWD120"/>
      <c r="AWE120"/>
      <c r="AWF120"/>
      <c r="AWG120"/>
      <c r="AWH120"/>
      <c r="AWI120"/>
      <c r="AWJ120"/>
      <c r="AWK120"/>
      <c r="AWL120"/>
      <c r="AWM120"/>
      <c r="AWN120"/>
      <c r="AWO120"/>
      <c r="AWP120"/>
      <c r="AWQ120"/>
      <c r="AWR120"/>
      <c r="AWS120"/>
      <c r="AWT120"/>
      <c r="AWU120"/>
      <c r="AWV120"/>
      <c r="AWW120"/>
      <c r="AWX120"/>
      <c r="AWY120"/>
      <c r="AWZ120"/>
      <c r="AXA120"/>
      <c r="AXB120"/>
      <c r="AXC120"/>
      <c r="AXD120"/>
      <c r="AXE120"/>
      <c r="AXF120"/>
      <c r="AXG120"/>
      <c r="AXH120"/>
      <c r="AXI120"/>
      <c r="AXJ120"/>
      <c r="AXK120"/>
      <c r="AXL120"/>
      <c r="AXM120"/>
      <c r="AXN120"/>
      <c r="AXO120"/>
      <c r="AXP120"/>
      <c r="AXQ120"/>
      <c r="AXR120"/>
      <c r="AXS120"/>
      <c r="AXT120"/>
      <c r="AXU120"/>
      <c r="AXV120"/>
      <c r="AXW120"/>
      <c r="AXX120"/>
      <c r="AXY120"/>
      <c r="AXZ120"/>
      <c r="AYA120"/>
      <c r="AYB120"/>
      <c r="AYC120"/>
      <c r="AYD120"/>
      <c r="AYE120"/>
      <c r="AYF120"/>
      <c r="AYG120"/>
      <c r="AYH120"/>
      <c r="AYI120"/>
      <c r="AYJ120"/>
      <c r="AYK120"/>
      <c r="AYL120"/>
      <c r="AYM120"/>
      <c r="AYN120"/>
      <c r="AYO120"/>
      <c r="AYP120"/>
      <c r="AYQ120"/>
      <c r="AYR120"/>
      <c r="AYS120"/>
      <c r="AYT120"/>
      <c r="AYU120"/>
      <c r="AYV120"/>
      <c r="AYW120"/>
      <c r="AYX120"/>
      <c r="AYY120"/>
      <c r="AYZ120"/>
      <c r="AZA120"/>
      <c r="AZB120"/>
      <c r="AZC120"/>
      <c r="AZD120"/>
      <c r="AZE120"/>
      <c r="AZF120"/>
      <c r="AZG120"/>
      <c r="AZH120"/>
      <c r="AZI120"/>
      <c r="AZJ120"/>
      <c r="AZK120"/>
      <c r="AZL120"/>
      <c r="AZM120"/>
      <c r="AZN120"/>
      <c r="AZO120"/>
      <c r="AZP120"/>
      <c r="AZQ120"/>
      <c r="AZR120"/>
      <c r="AZS120"/>
      <c r="AZT120"/>
      <c r="AZU120"/>
      <c r="AZV120"/>
      <c r="AZW120"/>
      <c r="AZX120"/>
      <c r="AZY120"/>
      <c r="AZZ120"/>
      <c r="BAA120"/>
      <c r="BAB120"/>
      <c r="BAC120"/>
      <c r="BAD120"/>
      <c r="BAE120"/>
      <c r="BAF120"/>
      <c r="BAG120"/>
      <c r="BAH120"/>
      <c r="BAI120"/>
      <c r="BAJ120"/>
      <c r="BAK120"/>
      <c r="BAL120"/>
      <c r="BAM120"/>
      <c r="BAN120"/>
      <c r="BAO120"/>
      <c r="BAP120"/>
      <c r="BAQ120"/>
      <c r="BAR120"/>
      <c r="BAS120"/>
      <c r="BAT120"/>
      <c r="BAU120"/>
      <c r="BAV120"/>
      <c r="BAW120"/>
      <c r="BAX120"/>
      <c r="BAY120"/>
      <c r="BAZ120"/>
      <c r="BBA120"/>
      <c r="BBB120"/>
      <c r="BBC120"/>
      <c r="BBD120"/>
      <c r="BBE120"/>
      <c r="BBF120"/>
      <c r="BBG120"/>
      <c r="BBH120"/>
      <c r="BBI120"/>
      <c r="BBJ120"/>
      <c r="BBK120"/>
      <c r="BBL120"/>
      <c r="BBM120"/>
      <c r="BBN120"/>
      <c r="BBO120"/>
      <c r="BBP120"/>
      <c r="BBQ120"/>
      <c r="BBR120"/>
      <c r="BBS120"/>
      <c r="BBT120"/>
      <c r="BBU120"/>
      <c r="BBV120"/>
      <c r="BBW120"/>
      <c r="BBX120"/>
      <c r="BBY120"/>
      <c r="BBZ120"/>
      <c r="BCA120"/>
      <c r="BCB120"/>
      <c r="BCC120"/>
      <c r="BCD120"/>
      <c r="BCE120"/>
      <c r="BCF120"/>
      <c r="BCG120"/>
      <c r="BCH120"/>
      <c r="BCI120"/>
      <c r="BCJ120"/>
      <c r="BCK120"/>
      <c r="BCL120"/>
      <c r="BCM120"/>
      <c r="BCN120"/>
      <c r="BCO120"/>
      <c r="BCP120"/>
      <c r="BCQ120"/>
      <c r="BCR120"/>
      <c r="BCS120"/>
      <c r="BCT120"/>
      <c r="BCU120"/>
      <c r="BCV120"/>
      <c r="BCW120"/>
      <c r="BCX120"/>
      <c r="BCY120"/>
      <c r="BCZ120"/>
      <c r="BDA120"/>
      <c r="BDB120"/>
      <c r="BDC120"/>
      <c r="BDD120"/>
      <c r="BDE120"/>
      <c r="BDF120"/>
      <c r="BDG120"/>
      <c r="BDH120"/>
      <c r="BDI120"/>
      <c r="BDJ120"/>
      <c r="BDK120"/>
      <c r="BDL120"/>
      <c r="BDM120"/>
      <c r="BDN120"/>
      <c r="BDO120"/>
      <c r="BDP120"/>
      <c r="BDQ120"/>
      <c r="BDR120"/>
      <c r="BDS120"/>
      <c r="BDT120"/>
      <c r="BDU120"/>
      <c r="BDV120"/>
      <c r="BDW120"/>
      <c r="BDX120"/>
      <c r="BDY120"/>
      <c r="BDZ120"/>
      <c r="BEA120"/>
      <c r="BEB120"/>
      <c r="BEC120"/>
      <c r="BED120"/>
      <c r="BEE120"/>
      <c r="BEF120"/>
      <c r="BEG120"/>
      <c r="BEH120"/>
      <c r="BEI120"/>
      <c r="BEJ120"/>
      <c r="BEK120"/>
      <c r="BEL120"/>
      <c r="BEM120"/>
      <c r="BEN120"/>
      <c r="BEO120"/>
      <c r="BEP120"/>
      <c r="BEQ120"/>
      <c r="BER120"/>
      <c r="BES120"/>
      <c r="BET120"/>
      <c r="BEU120"/>
      <c r="BEV120"/>
      <c r="BEW120"/>
      <c r="BEX120"/>
      <c r="BEY120"/>
      <c r="BEZ120"/>
      <c r="BFA120"/>
      <c r="BFB120"/>
      <c r="BFC120"/>
      <c r="BFD120"/>
      <c r="BFE120"/>
      <c r="BFF120"/>
      <c r="BFG120"/>
      <c r="BFH120"/>
      <c r="BFI120"/>
      <c r="BFJ120"/>
      <c r="BFK120"/>
      <c r="BFL120"/>
      <c r="BFM120"/>
      <c r="BFN120"/>
      <c r="BFO120"/>
      <c r="BFP120"/>
      <c r="BFQ120"/>
      <c r="BFR120"/>
      <c r="BFS120"/>
      <c r="BFT120"/>
      <c r="BFU120"/>
      <c r="BFV120"/>
      <c r="BFW120"/>
      <c r="BFX120"/>
      <c r="BFY120"/>
      <c r="BFZ120"/>
      <c r="BGA120"/>
      <c r="BGB120"/>
      <c r="BGC120"/>
      <c r="BGD120"/>
      <c r="BGE120"/>
      <c r="BGF120"/>
    </row>
    <row r="121" spans="1:1540" x14ac:dyDescent="0.3">
      <c r="A121" s="3" t="str">
        <f t="shared" si="11"/>
        <v>Monday</v>
      </c>
      <c r="B121" s="3">
        <v>43584</v>
      </c>
      <c r="C121" s="4">
        <v>20631473</v>
      </c>
      <c r="D121" s="4">
        <v>5209447</v>
      </c>
      <c r="E121" s="4">
        <v>2062941</v>
      </c>
      <c r="F121" s="4">
        <v>1475828</v>
      </c>
      <c r="G121" s="4">
        <v>1210178</v>
      </c>
      <c r="H121" s="5">
        <f t="shared" si="12"/>
        <v>5.8656887949784291E-2</v>
      </c>
      <c r="I121" s="8">
        <f t="shared" si="20"/>
        <v>-0.17094798772087394</v>
      </c>
      <c r="J121" s="5">
        <f>'Channel wise traffic'!G121/'Channel wise traffic'!G114-1</f>
        <v>-1.0416648180253452E-2</v>
      </c>
      <c r="K121" s="5">
        <f t="shared" si="21"/>
        <v>-0.16222114050726522</v>
      </c>
      <c r="L121" s="5">
        <f t="shared" si="13"/>
        <v>0.25250000327170047</v>
      </c>
      <c r="M121" s="5">
        <f t="shared" si="14"/>
        <v>0.39599999769649252</v>
      </c>
      <c r="N121" s="5">
        <f t="shared" si="15"/>
        <v>0.71540000416880556</v>
      </c>
      <c r="O121" s="5">
        <f t="shared" si="16"/>
        <v>0.81999934951769449</v>
      </c>
      <c r="P121" s="17" t="str">
        <f t="shared" si="17"/>
        <v>Stable</v>
      </c>
      <c r="Q121" s="17" t="str">
        <f t="shared" si="18"/>
        <v>Stable</v>
      </c>
      <c r="R121" s="17" t="str">
        <f t="shared" si="19"/>
        <v>Stable</v>
      </c>
    </row>
    <row r="122" spans="1:1540" x14ac:dyDescent="0.3">
      <c r="A122" s="3" t="str">
        <f t="shared" si="11"/>
        <v>Tuesday</v>
      </c>
      <c r="B122" s="3">
        <v>43585</v>
      </c>
      <c r="C122" s="4">
        <v>21065820</v>
      </c>
      <c r="D122" s="4">
        <v>5319119</v>
      </c>
      <c r="E122" s="4">
        <v>2148924</v>
      </c>
      <c r="F122" s="4">
        <v>1490279</v>
      </c>
      <c r="G122" s="4">
        <v>1246469</v>
      </c>
      <c r="H122" s="5">
        <f t="shared" si="12"/>
        <v>5.9170210321743945E-2</v>
      </c>
      <c r="I122" s="8">
        <f t="shared" si="20"/>
        <v>8.5294138133996444E-2</v>
      </c>
      <c r="J122" s="5">
        <f>'Channel wise traffic'!G122/'Channel wise traffic'!G115-1</f>
        <v>2.1052642293288626E-2</v>
      </c>
      <c r="K122" s="5">
        <f t="shared" si="21"/>
        <v>6.2916929318195036E-2</v>
      </c>
      <c r="L122" s="5">
        <f t="shared" si="13"/>
        <v>0.25249997389135576</v>
      </c>
      <c r="M122" s="5">
        <f t="shared" si="14"/>
        <v>0.40399998571191958</v>
      </c>
      <c r="N122" s="5">
        <f t="shared" si="15"/>
        <v>0.69350009586192907</v>
      </c>
      <c r="O122" s="5">
        <f t="shared" si="16"/>
        <v>0.83639976138696182</v>
      </c>
      <c r="P122" s="17" t="str">
        <f t="shared" si="17"/>
        <v>Stable</v>
      </c>
      <c r="Q122" s="17" t="str">
        <f t="shared" si="18"/>
        <v>Stable</v>
      </c>
      <c r="R122" s="17" t="str">
        <f t="shared" si="19"/>
        <v>Stable</v>
      </c>
    </row>
    <row r="123" spans="1:1540" x14ac:dyDescent="0.3">
      <c r="A123" s="3" t="str">
        <f t="shared" si="11"/>
        <v>Wednesday</v>
      </c>
      <c r="B123" s="3">
        <v>43586</v>
      </c>
      <c r="C123" s="4">
        <v>22803207</v>
      </c>
      <c r="D123" s="4">
        <v>5529777</v>
      </c>
      <c r="E123" s="4">
        <v>2278268</v>
      </c>
      <c r="F123" s="4">
        <v>1696398</v>
      </c>
      <c r="G123" s="4">
        <v>1460599</v>
      </c>
      <c r="H123" s="5">
        <f t="shared" si="12"/>
        <v>6.4052350180393486E-2</v>
      </c>
      <c r="I123" s="8">
        <f t="shared" si="20"/>
        <v>-1.1071457346926161E-2</v>
      </c>
      <c r="J123" s="5">
        <f>'Channel wise traffic'!G123/'Channel wise traffic'!G116-1</f>
        <v>5.0000004604615844E-2</v>
      </c>
      <c r="K123" s="5">
        <f t="shared" si="21"/>
        <v>-5.8163292711358228E-2</v>
      </c>
      <c r="L123" s="5">
        <f t="shared" si="13"/>
        <v>0.24249996941219715</v>
      </c>
      <c r="M123" s="5">
        <f t="shared" si="14"/>
        <v>0.41199997757594925</v>
      </c>
      <c r="N123" s="5">
        <f t="shared" si="15"/>
        <v>0.7445998451455228</v>
      </c>
      <c r="O123" s="5">
        <f t="shared" si="16"/>
        <v>0.86100018981394699</v>
      </c>
      <c r="P123" s="17" t="str">
        <f t="shared" si="17"/>
        <v>Stable</v>
      </c>
      <c r="Q123" s="17" t="str">
        <f t="shared" si="18"/>
        <v>Stable</v>
      </c>
      <c r="R123" s="17" t="str">
        <f t="shared" si="19"/>
        <v>Stable</v>
      </c>
    </row>
    <row r="124" spans="1:1540" x14ac:dyDescent="0.3">
      <c r="A124" s="3" t="str">
        <f t="shared" si="11"/>
        <v>Thursday</v>
      </c>
      <c r="B124" s="3">
        <v>43587</v>
      </c>
      <c r="C124" s="4">
        <v>21282993</v>
      </c>
      <c r="D124" s="4">
        <v>5533578</v>
      </c>
      <c r="E124" s="4">
        <v>2169162</v>
      </c>
      <c r="F124" s="4">
        <v>1615158</v>
      </c>
      <c r="G124" s="4">
        <v>1284697</v>
      </c>
      <c r="H124" s="5">
        <f t="shared" si="12"/>
        <v>6.0362609713774752E-2</v>
      </c>
      <c r="I124" s="8">
        <f t="shared" si="20"/>
        <v>1.9271173724444424E-3</v>
      </c>
      <c r="J124" s="5">
        <f>'Channel wise traffic'!G124/'Channel wise traffic'!G117-1</f>
        <v>-6.6666637431010201E-2</v>
      </c>
      <c r="K124" s="5">
        <f t="shared" si="21"/>
        <v>7.3493350129709034E-2</v>
      </c>
      <c r="L124" s="5">
        <f t="shared" si="13"/>
        <v>0.25999999154254289</v>
      </c>
      <c r="M124" s="5">
        <f t="shared" si="14"/>
        <v>0.39199989590821704</v>
      </c>
      <c r="N124" s="5">
        <f t="shared" si="15"/>
        <v>0.74459998838261043</v>
      </c>
      <c r="O124" s="5">
        <f t="shared" si="16"/>
        <v>0.79540020233314634</v>
      </c>
      <c r="P124" s="17" t="str">
        <f t="shared" si="17"/>
        <v>Stable</v>
      </c>
      <c r="Q124" s="17" t="str">
        <f t="shared" si="18"/>
        <v>Stable</v>
      </c>
      <c r="R124" s="17" t="str">
        <f t="shared" si="19"/>
        <v>Stable</v>
      </c>
    </row>
    <row r="125" spans="1:1540" x14ac:dyDescent="0.3">
      <c r="A125" s="3" t="str">
        <f t="shared" si="11"/>
        <v>Friday</v>
      </c>
      <c r="B125" s="3">
        <v>43588</v>
      </c>
      <c r="C125" s="4">
        <v>20848646</v>
      </c>
      <c r="D125" s="4">
        <v>5264283</v>
      </c>
      <c r="E125" s="4">
        <v>2147827</v>
      </c>
      <c r="F125" s="4">
        <v>1552235</v>
      </c>
      <c r="G125" s="4">
        <v>1260104</v>
      </c>
      <c r="H125" s="5">
        <f t="shared" si="12"/>
        <v>6.0440567699216532E-2</v>
      </c>
      <c r="I125" s="8">
        <f t="shared" si="20"/>
        <v>-3.6611108180407914E-2</v>
      </c>
      <c r="J125" s="5">
        <f>'Channel wise traffic'!G125/'Channel wise traffic'!G118-1</f>
        <v>-5.8823516134325682E-2</v>
      </c>
      <c r="K125" s="5">
        <f t="shared" si="21"/>
        <v>2.3600726438755881E-2</v>
      </c>
      <c r="L125" s="5">
        <f t="shared" si="13"/>
        <v>0.25249999448405425</v>
      </c>
      <c r="M125" s="5">
        <f t="shared" si="14"/>
        <v>0.40799991185884193</v>
      </c>
      <c r="N125" s="5">
        <f t="shared" si="15"/>
        <v>0.72270019885214221</v>
      </c>
      <c r="O125" s="5">
        <f t="shared" si="16"/>
        <v>0.81179975970133389</v>
      </c>
      <c r="P125" s="17" t="str">
        <f t="shared" si="17"/>
        <v>Stable</v>
      </c>
      <c r="Q125" s="17" t="str">
        <f t="shared" si="18"/>
        <v>Stable</v>
      </c>
      <c r="R125" s="17" t="str">
        <f t="shared" si="19"/>
        <v>Stable</v>
      </c>
    </row>
    <row r="126" spans="1:1540" s="13" customFormat="1" x14ac:dyDescent="0.3">
      <c r="A126" s="9" t="str">
        <f t="shared" si="11"/>
        <v>Saturday</v>
      </c>
      <c r="B126" s="9">
        <v>43589</v>
      </c>
      <c r="C126" s="10">
        <v>43094160</v>
      </c>
      <c r="D126" s="10">
        <v>9321266</v>
      </c>
      <c r="E126" s="10">
        <v>3042461</v>
      </c>
      <c r="F126" s="10">
        <v>1986118</v>
      </c>
      <c r="G126" s="10">
        <v>1487205</v>
      </c>
      <c r="H126" s="11">
        <f t="shared" si="12"/>
        <v>3.4510592618582192E-2</v>
      </c>
      <c r="I126" s="12">
        <f t="shared" si="20"/>
        <v>-0.14743647070153953</v>
      </c>
      <c r="J126" s="11">
        <f>'Channel wise traffic'!G126/'Channel wise traffic'!G119-1</f>
        <v>-8.5714299050057785E-2</v>
      </c>
      <c r="K126" s="11">
        <f t="shared" si="21"/>
        <v>-6.750862993794049E-2</v>
      </c>
      <c r="L126" s="11">
        <f t="shared" si="13"/>
        <v>0.21629998125035968</v>
      </c>
      <c r="M126" s="11">
        <f t="shared" si="14"/>
        <v>0.32639997614058003</v>
      </c>
      <c r="N126" s="11">
        <f t="shared" si="15"/>
        <v>0.65279982224915944</v>
      </c>
      <c r="O126" s="11">
        <f t="shared" si="16"/>
        <v>0.74879992024643049</v>
      </c>
      <c r="P126" s="17" t="str">
        <f t="shared" si="17"/>
        <v>Stable</v>
      </c>
      <c r="Q126" s="17" t="str">
        <f t="shared" si="18"/>
        <v>Stable</v>
      </c>
      <c r="R126" s="17" t="str">
        <f t="shared" si="19"/>
        <v>Stable</v>
      </c>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c r="AMP126"/>
      <c r="AMQ126"/>
      <c r="AMR126"/>
      <c r="AMS126"/>
      <c r="AMT126"/>
      <c r="AMU126"/>
      <c r="AMV126"/>
      <c r="AMW126"/>
      <c r="AMX126"/>
      <c r="AMY126"/>
      <c r="AMZ126"/>
      <c r="ANA126"/>
      <c r="ANB126"/>
      <c r="ANC126"/>
      <c r="AND126"/>
      <c r="ANE126"/>
      <c r="ANF126"/>
      <c r="ANG126"/>
      <c r="ANH126"/>
      <c r="ANI126"/>
      <c r="ANJ126"/>
      <c r="ANK126"/>
      <c r="ANL126"/>
      <c r="ANM126"/>
      <c r="ANN126"/>
      <c r="ANO126"/>
      <c r="ANP126"/>
      <c r="ANQ126"/>
      <c r="ANR126"/>
      <c r="ANS126"/>
      <c r="ANT126"/>
      <c r="ANU126"/>
      <c r="ANV126"/>
      <c r="ANW126"/>
      <c r="ANX126"/>
      <c r="ANY126"/>
      <c r="ANZ126"/>
      <c r="AOA126"/>
      <c r="AOB126"/>
      <c r="AOC126"/>
      <c r="AOD126"/>
      <c r="AOE126"/>
      <c r="AOF126"/>
      <c r="AOG126"/>
      <c r="AOH126"/>
      <c r="AOI126"/>
      <c r="AOJ126"/>
      <c r="AOK126"/>
      <c r="AOL126"/>
      <c r="AOM126"/>
      <c r="AON126"/>
      <c r="AOO126"/>
      <c r="AOP126"/>
      <c r="AOQ126"/>
      <c r="AOR126"/>
      <c r="AOS126"/>
      <c r="AOT126"/>
      <c r="AOU126"/>
      <c r="AOV126"/>
      <c r="AOW126"/>
      <c r="AOX126"/>
      <c r="AOY126"/>
      <c r="AOZ126"/>
      <c r="APA126"/>
      <c r="APB126"/>
      <c r="APC126"/>
      <c r="APD126"/>
      <c r="APE126"/>
      <c r="APF126"/>
      <c r="APG126"/>
      <c r="APH126"/>
      <c r="API126"/>
      <c r="APJ126"/>
      <c r="APK126"/>
      <c r="APL126"/>
      <c r="APM126"/>
      <c r="APN126"/>
      <c r="APO126"/>
      <c r="APP126"/>
      <c r="APQ126"/>
      <c r="APR126"/>
      <c r="APS126"/>
      <c r="APT126"/>
      <c r="APU126"/>
      <c r="APV126"/>
      <c r="APW126"/>
      <c r="APX126"/>
      <c r="APY126"/>
      <c r="APZ126"/>
      <c r="AQA126"/>
      <c r="AQB126"/>
      <c r="AQC126"/>
      <c r="AQD126"/>
      <c r="AQE126"/>
      <c r="AQF126"/>
      <c r="AQG126"/>
      <c r="AQH126"/>
      <c r="AQI126"/>
      <c r="AQJ126"/>
      <c r="AQK126"/>
      <c r="AQL126"/>
      <c r="AQM126"/>
      <c r="AQN126"/>
      <c r="AQO126"/>
      <c r="AQP126"/>
      <c r="AQQ126"/>
      <c r="AQR126"/>
      <c r="AQS126"/>
      <c r="AQT126"/>
      <c r="AQU126"/>
      <c r="AQV126"/>
      <c r="AQW126"/>
      <c r="AQX126"/>
      <c r="AQY126"/>
      <c r="AQZ126"/>
      <c r="ARA126"/>
      <c r="ARB126"/>
      <c r="ARC126"/>
      <c r="ARD126"/>
      <c r="ARE126"/>
      <c r="ARF126"/>
      <c r="ARG126"/>
      <c r="ARH126"/>
      <c r="ARI126"/>
      <c r="ARJ126"/>
      <c r="ARK126"/>
      <c r="ARL126"/>
      <c r="ARM126"/>
      <c r="ARN126"/>
      <c r="ARO126"/>
      <c r="ARP126"/>
      <c r="ARQ126"/>
      <c r="ARR126"/>
      <c r="ARS126"/>
      <c r="ART126"/>
      <c r="ARU126"/>
      <c r="ARV126"/>
      <c r="ARW126"/>
      <c r="ARX126"/>
      <c r="ARY126"/>
      <c r="ARZ126"/>
      <c r="ASA126"/>
      <c r="ASB126"/>
      <c r="ASC126"/>
      <c r="ASD126"/>
      <c r="ASE126"/>
      <c r="ASF126"/>
      <c r="ASG126"/>
      <c r="ASH126"/>
      <c r="ASI126"/>
      <c r="ASJ126"/>
      <c r="ASK126"/>
      <c r="ASL126"/>
      <c r="ASM126"/>
      <c r="ASN126"/>
      <c r="ASO126"/>
      <c r="ASP126"/>
      <c r="ASQ126"/>
      <c r="ASR126"/>
      <c r="ASS126"/>
      <c r="AST126"/>
      <c r="ASU126"/>
      <c r="ASV126"/>
      <c r="ASW126"/>
      <c r="ASX126"/>
      <c r="ASY126"/>
      <c r="ASZ126"/>
      <c r="ATA126"/>
      <c r="ATB126"/>
      <c r="ATC126"/>
      <c r="ATD126"/>
      <c r="ATE126"/>
      <c r="ATF126"/>
      <c r="ATG126"/>
      <c r="ATH126"/>
      <c r="ATI126"/>
      <c r="ATJ126"/>
      <c r="ATK126"/>
      <c r="ATL126"/>
      <c r="ATM126"/>
      <c r="ATN126"/>
      <c r="ATO126"/>
      <c r="ATP126"/>
      <c r="ATQ126"/>
      <c r="ATR126"/>
      <c r="ATS126"/>
      <c r="ATT126"/>
      <c r="ATU126"/>
      <c r="ATV126"/>
      <c r="ATW126"/>
      <c r="ATX126"/>
      <c r="ATY126"/>
      <c r="ATZ126"/>
      <c r="AUA126"/>
      <c r="AUB126"/>
      <c r="AUC126"/>
      <c r="AUD126"/>
      <c r="AUE126"/>
      <c r="AUF126"/>
      <c r="AUG126"/>
      <c r="AUH126"/>
      <c r="AUI126"/>
      <c r="AUJ126"/>
      <c r="AUK126"/>
      <c r="AUL126"/>
      <c r="AUM126"/>
      <c r="AUN126"/>
      <c r="AUO126"/>
      <c r="AUP126"/>
      <c r="AUQ126"/>
      <c r="AUR126"/>
      <c r="AUS126"/>
      <c r="AUT126"/>
      <c r="AUU126"/>
      <c r="AUV126"/>
      <c r="AUW126"/>
      <c r="AUX126"/>
      <c r="AUY126"/>
      <c r="AUZ126"/>
      <c r="AVA126"/>
      <c r="AVB126"/>
      <c r="AVC126"/>
      <c r="AVD126"/>
      <c r="AVE126"/>
      <c r="AVF126"/>
      <c r="AVG126"/>
      <c r="AVH126"/>
      <c r="AVI126"/>
      <c r="AVJ126"/>
      <c r="AVK126"/>
      <c r="AVL126"/>
      <c r="AVM126"/>
      <c r="AVN126"/>
      <c r="AVO126"/>
      <c r="AVP126"/>
      <c r="AVQ126"/>
      <c r="AVR126"/>
      <c r="AVS126"/>
      <c r="AVT126"/>
      <c r="AVU126"/>
      <c r="AVV126"/>
      <c r="AVW126"/>
      <c r="AVX126"/>
      <c r="AVY126"/>
      <c r="AVZ126"/>
      <c r="AWA126"/>
      <c r="AWB126"/>
      <c r="AWC126"/>
      <c r="AWD126"/>
      <c r="AWE126"/>
      <c r="AWF126"/>
      <c r="AWG126"/>
      <c r="AWH126"/>
      <c r="AWI126"/>
      <c r="AWJ126"/>
      <c r="AWK126"/>
      <c r="AWL126"/>
      <c r="AWM126"/>
      <c r="AWN126"/>
      <c r="AWO126"/>
      <c r="AWP126"/>
      <c r="AWQ126"/>
      <c r="AWR126"/>
      <c r="AWS126"/>
      <c r="AWT126"/>
      <c r="AWU126"/>
      <c r="AWV126"/>
      <c r="AWW126"/>
      <c r="AWX126"/>
      <c r="AWY126"/>
      <c r="AWZ126"/>
      <c r="AXA126"/>
      <c r="AXB126"/>
      <c r="AXC126"/>
      <c r="AXD126"/>
      <c r="AXE126"/>
      <c r="AXF126"/>
      <c r="AXG126"/>
      <c r="AXH126"/>
      <c r="AXI126"/>
      <c r="AXJ126"/>
      <c r="AXK126"/>
      <c r="AXL126"/>
      <c r="AXM126"/>
      <c r="AXN126"/>
      <c r="AXO126"/>
      <c r="AXP126"/>
      <c r="AXQ126"/>
      <c r="AXR126"/>
      <c r="AXS126"/>
      <c r="AXT126"/>
      <c r="AXU126"/>
      <c r="AXV126"/>
      <c r="AXW126"/>
      <c r="AXX126"/>
      <c r="AXY126"/>
      <c r="AXZ126"/>
      <c r="AYA126"/>
      <c r="AYB126"/>
      <c r="AYC126"/>
      <c r="AYD126"/>
      <c r="AYE126"/>
      <c r="AYF126"/>
      <c r="AYG126"/>
      <c r="AYH126"/>
      <c r="AYI126"/>
      <c r="AYJ126"/>
      <c r="AYK126"/>
      <c r="AYL126"/>
      <c r="AYM126"/>
      <c r="AYN126"/>
      <c r="AYO126"/>
      <c r="AYP126"/>
      <c r="AYQ126"/>
      <c r="AYR126"/>
      <c r="AYS126"/>
      <c r="AYT126"/>
      <c r="AYU126"/>
      <c r="AYV126"/>
      <c r="AYW126"/>
      <c r="AYX126"/>
      <c r="AYY126"/>
      <c r="AYZ126"/>
      <c r="AZA126"/>
      <c r="AZB126"/>
      <c r="AZC126"/>
      <c r="AZD126"/>
      <c r="AZE126"/>
      <c r="AZF126"/>
      <c r="AZG126"/>
      <c r="AZH126"/>
      <c r="AZI126"/>
      <c r="AZJ126"/>
      <c r="AZK126"/>
      <c r="AZL126"/>
      <c r="AZM126"/>
      <c r="AZN126"/>
      <c r="AZO126"/>
      <c r="AZP126"/>
      <c r="AZQ126"/>
      <c r="AZR126"/>
      <c r="AZS126"/>
      <c r="AZT126"/>
      <c r="AZU126"/>
      <c r="AZV126"/>
      <c r="AZW126"/>
      <c r="AZX126"/>
      <c r="AZY126"/>
      <c r="AZZ126"/>
      <c r="BAA126"/>
      <c r="BAB126"/>
      <c r="BAC126"/>
      <c r="BAD126"/>
      <c r="BAE126"/>
      <c r="BAF126"/>
      <c r="BAG126"/>
      <c r="BAH126"/>
      <c r="BAI126"/>
      <c r="BAJ126"/>
      <c r="BAK126"/>
      <c r="BAL126"/>
      <c r="BAM126"/>
      <c r="BAN126"/>
      <c r="BAO126"/>
      <c r="BAP126"/>
      <c r="BAQ126"/>
      <c r="BAR126"/>
      <c r="BAS126"/>
      <c r="BAT126"/>
      <c r="BAU126"/>
      <c r="BAV126"/>
      <c r="BAW126"/>
      <c r="BAX126"/>
      <c r="BAY126"/>
      <c r="BAZ126"/>
      <c r="BBA126"/>
      <c r="BBB126"/>
      <c r="BBC126"/>
      <c r="BBD126"/>
      <c r="BBE126"/>
      <c r="BBF126"/>
      <c r="BBG126"/>
      <c r="BBH126"/>
      <c r="BBI126"/>
      <c r="BBJ126"/>
      <c r="BBK126"/>
      <c r="BBL126"/>
      <c r="BBM126"/>
      <c r="BBN126"/>
      <c r="BBO126"/>
      <c r="BBP126"/>
      <c r="BBQ126"/>
      <c r="BBR126"/>
      <c r="BBS126"/>
      <c r="BBT126"/>
      <c r="BBU126"/>
      <c r="BBV126"/>
      <c r="BBW126"/>
      <c r="BBX126"/>
      <c r="BBY126"/>
      <c r="BBZ126"/>
      <c r="BCA126"/>
      <c r="BCB126"/>
      <c r="BCC126"/>
      <c r="BCD126"/>
      <c r="BCE126"/>
      <c r="BCF126"/>
      <c r="BCG126"/>
      <c r="BCH126"/>
      <c r="BCI126"/>
      <c r="BCJ126"/>
      <c r="BCK126"/>
      <c r="BCL126"/>
      <c r="BCM126"/>
      <c r="BCN126"/>
      <c r="BCO126"/>
      <c r="BCP126"/>
      <c r="BCQ126"/>
      <c r="BCR126"/>
      <c r="BCS126"/>
      <c r="BCT126"/>
      <c r="BCU126"/>
      <c r="BCV126"/>
      <c r="BCW126"/>
      <c r="BCX126"/>
      <c r="BCY126"/>
      <c r="BCZ126"/>
      <c r="BDA126"/>
      <c r="BDB126"/>
      <c r="BDC126"/>
      <c r="BDD126"/>
      <c r="BDE126"/>
      <c r="BDF126"/>
      <c r="BDG126"/>
      <c r="BDH126"/>
      <c r="BDI126"/>
      <c r="BDJ126"/>
      <c r="BDK126"/>
      <c r="BDL126"/>
      <c r="BDM126"/>
      <c r="BDN126"/>
      <c r="BDO126"/>
      <c r="BDP126"/>
      <c r="BDQ126"/>
      <c r="BDR126"/>
      <c r="BDS126"/>
      <c r="BDT126"/>
      <c r="BDU126"/>
      <c r="BDV126"/>
      <c r="BDW126"/>
      <c r="BDX126"/>
      <c r="BDY126"/>
      <c r="BDZ126"/>
      <c r="BEA126"/>
      <c r="BEB126"/>
      <c r="BEC126"/>
      <c r="BED126"/>
      <c r="BEE126"/>
      <c r="BEF126"/>
      <c r="BEG126"/>
      <c r="BEH126"/>
      <c r="BEI126"/>
      <c r="BEJ126"/>
      <c r="BEK126"/>
      <c r="BEL126"/>
      <c r="BEM126"/>
      <c r="BEN126"/>
      <c r="BEO126"/>
      <c r="BEP126"/>
      <c r="BEQ126"/>
      <c r="BER126"/>
      <c r="BES126"/>
      <c r="BET126"/>
      <c r="BEU126"/>
      <c r="BEV126"/>
      <c r="BEW126"/>
      <c r="BEX126"/>
      <c r="BEY126"/>
      <c r="BEZ126"/>
      <c r="BFA126"/>
      <c r="BFB126"/>
      <c r="BFC126"/>
      <c r="BFD126"/>
      <c r="BFE126"/>
      <c r="BFF126"/>
      <c r="BFG126"/>
      <c r="BFH126"/>
      <c r="BFI126"/>
      <c r="BFJ126"/>
      <c r="BFK126"/>
      <c r="BFL126"/>
      <c r="BFM126"/>
      <c r="BFN126"/>
      <c r="BFO126"/>
      <c r="BFP126"/>
      <c r="BFQ126"/>
      <c r="BFR126"/>
      <c r="BFS126"/>
      <c r="BFT126"/>
      <c r="BFU126"/>
      <c r="BFV126"/>
      <c r="BFW126"/>
      <c r="BFX126"/>
      <c r="BFY126"/>
      <c r="BFZ126"/>
      <c r="BGA126"/>
      <c r="BGB126"/>
      <c r="BGC126"/>
      <c r="BGD126"/>
      <c r="BGE126"/>
      <c r="BGF126"/>
    </row>
    <row r="127" spans="1:1540" s="13" customFormat="1" x14ac:dyDescent="0.3">
      <c r="A127" s="9" t="str">
        <f t="shared" si="11"/>
        <v>Sunday</v>
      </c>
      <c r="B127" s="9">
        <v>43590</v>
      </c>
      <c r="C127" s="10">
        <v>43991955</v>
      </c>
      <c r="D127" s="10">
        <v>8868778</v>
      </c>
      <c r="E127" s="10">
        <v>3136000</v>
      </c>
      <c r="F127" s="10">
        <v>2068505</v>
      </c>
      <c r="G127" s="10">
        <v>1532762</v>
      </c>
      <c r="H127" s="11">
        <f t="shared" si="12"/>
        <v>3.4841870519280171E-2</v>
      </c>
      <c r="I127" s="12">
        <f t="shared" si="20"/>
        <v>-6.796122408523797E-2</v>
      </c>
      <c r="J127" s="11">
        <f>'Channel wise traffic'!G127/'Channel wise traffic'!G120-1</f>
        <v>-4.8543658453296556E-2</v>
      </c>
      <c r="K127" s="11">
        <f t="shared" si="21"/>
        <v>-2.040821472079013E-2</v>
      </c>
      <c r="L127" s="11">
        <f t="shared" si="13"/>
        <v>0.2015999970903771</v>
      </c>
      <c r="M127" s="11">
        <f t="shared" si="14"/>
        <v>0.35360001118530648</v>
      </c>
      <c r="N127" s="11">
        <f t="shared" si="15"/>
        <v>0.65959980867346935</v>
      </c>
      <c r="O127" s="11">
        <f t="shared" si="16"/>
        <v>0.74099990089460743</v>
      </c>
      <c r="P127" s="17" t="str">
        <f t="shared" si="17"/>
        <v>Stable</v>
      </c>
      <c r="Q127" s="17" t="str">
        <f t="shared" si="18"/>
        <v>Stable</v>
      </c>
      <c r="R127" s="17" t="str">
        <f t="shared" si="19"/>
        <v>Stable</v>
      </c>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c r="AMQ127"/>
      <c r="AMR127"/>
      <c r="AMS127"/>
      <c r="AMT127"/>
      <c r="AMU127"/>
      <c r="AMV127"/>
      <c r="AMW127"/>
      <c r="AMX127"/>
      <c r="AMY127"/>
      <c r="AMZ127"/>
      <c r="ANA127"/>
      <c r="ANB127"/>
      <c r="ANC127"/>
      <c r="AND127"/>
      <c r="ANE127"/>
      <c r="ANF127"/>
      <c r="ANG127"/>
      <c r="ANH127"/>
      <c r="ANI127"/>
      <c r="ANJ127"/>
      <c r="ANK127"/>
      <c r="ANL127"/>
      <c r="ANM127"/>
      <c r="ANN127"/>
      <c r="ANO127"/>
      <c r="ANP127"/>
      <c r="ANQ127"/>
      <c r="ANR127"/>
      <c r="ANS127"/>
      <c r="ANT127"/>
      <c r="ANU127"/>
      <c r="ANV127"/>
      <c r="ANW127"/>
      <c r="ANX127"/>
      <c r="ANY127"/>
      <c r="ANZ127"/>
      <c r="AOA127"/>
      <c r="AOB127"/>
      <c r="AOC127"/>
      <c r="AOD127"/>
      <c r="AOE127"/>
      <c r="AOF127"/>
      <c r="AOG127"/>
      <c r="AOH127"/>
      <c r="AOI127"/>
      <c r="AOJ127"/>
      <c r="AOK127"/>
      <c r="AOL127"/>
      <c r="AOM127"/>
      <c r="AON127"/>
      <c r="AOO127"/>
      <c r="AOP127"/>
      <c r="AOQ127"/>
      <c r="AOR127"/>
      <c r="AOS127"/>
      <c r="AOT127"/>
      <c r="AOU127"/>
      <c r="AOV127"/>
      <c r="AOW127"/>
      <c r="AOX127"/>
      <c r="AOY127"/>
      <c r="AOZ127"/>
      <c r="APA127"/>
      <c r="APB127"/>
      <c r="APC127"/>
      <c r="APD127"/>
      <c r="APE127"/>
      <c r="APF127"/>
      <c r="APG127"/>
      <c r="APH127"/>
      <c r="API127"/>
      <c r="APJ127"/>
      <c r="APK127"/>
      <c r="APL127"/>
      <c r="APM127"/>
      <c r="APN127"/>
      <c r="APO127"/>
      <c r="APP127"/>
      <c r="APQ127"/>
      <c r="APR127"/>
      <c r="APS127"/>
      <c r="APT127"/>
      <c r="APU127"/>
      <c r="APV127"/>
      <c r="APW127"/>
      <c r="APX127"/>
      <c r="APY127"/>
      <c r="APZ127"/>
      <c r="AQA127"/>
      <c r="AQB127"/>
      <c r="AQC127"/>
      <c r="AQD127"/>
      <c r="AQE127"/>
      <c r="AQF127"/>
      <c r="AQG127"/>
      <c r="AQH127"/>
      <c r="AQI127"/>
      <c r="AQJ127"/>
      <c r="AQK127"/>
      <c r="AQL127"/>
      <c r="AQM127"/>
      <c r="AQN127"/>
      <c r="AQO127"/>
      <c r="AQP127"/>
      <c r="AQQ127"/>
      <c r="AQR127"/>
      <c r="AQS127"/>
      <c r="AQT127"/>
      <c r="AQU127"/>
      <c r="AQV127"/>
      <c r="AQW127"/>
      <c r="AQX127"/>
      <c r="AQY127"/>
      <c r="AQZ127"/>
      <c r="ARA127"/>
      <c r="ARB127"/>
      <c r="ARC127"/>
      <c r="ARD127"/>
      <c r="ARE127"/>
      <c r="ARF127"/>
      <c r="ARG127"/>
      <c r="ARH127"/>
      <c r="ARI127"/>
      <c r="ARJ127"/>
      <c r="ARK127"/>
      <c r="ARL127"/>
      <c r="ARM127"/>
      <c r="ARN127"/>
      <c r="ARO127"/>
      <c r="ARP127"/>
      <c r="ARQ127"/>
      <c r="ARR127"/>
      <c r="ARS127"/>
      <c r="ART127"/>
      <c r="ARU127"/>
      <c r="ARV127"/>
      <c r="ARW127"/>
      <c r="ARX127"/>
      <c r="ARY127"/>
      <c r="ARZ127"/>
      <c r="ASA127"/>
      <c r="ASB127"/>
      <c r="ASC127"/>
      <c r="ASD127"/>
      <c r="ASE127"/>
      <c r="ASF127"/>
      <c r="ASG127"/>
      <c r="ASH127"/>
      <c r="ASI127"/>
      <c r="ASJ127"/>
      <c r="ASK127"/>
      <c r="ASL127"/>
      <c r="ASM127"/>
      <c r="ASN127"/>
      <c r="ASO127"/>
      <c r="ASP127"/>
      <c r="ASQ127"/>
      <c r="ASR127"/>
      <c r="ASS127"/>
      <c r="AST127"/>
      <c r="ASU127"/>
      <c r="ASV127"/>
      <c r="ASW127"/>
      <c r="ASX127"/>
      <c r="ASY127"/>
      <c r="ASZ127"/>
      <c r="ATA127"/>
      <c r="ATB127"/>
      <c r="ATC127"/>
      <c r="ATD127"/>
      <c r="ATE127"/>
      <c r="ATF127"/>
      <c r="ATG127"/>
      <c r="ATH127"/>
      <c r="ATI127"/>
      <c r="ATJ127"/>
      <c r="ATK127"/>
      <c r="ATL127"/>
      <c r="ATM127"/>
      <c r="ATN127"/>
      <c r="ATO127"/>
      <c r="ATP127"/>
      <c r="ATQ127"/>
      <c r="ATR127"/>
      <c r="ATS127"/>
      <c r="ATT127"/>
      <c r="ATU127"/>
      <c r="ATV127"/>
      <c r="ATW127"/>
      <c r="ATX127"/>
      <c r="ATY127"/>
      <c r="ATZ127"/>
      <c r="AUA127"/>
      <c r="AUB127"/>
      <c r="AUC127"/>
      <c r="AUD127"/>
      <c r="AUE127"/>
      <c r="AUF127"/>
      <c r="AUG127"/>
      <c r="AUH127"/>
      <c r="AUI127"/>
      <c r="AUJ127"/>
      <c r="AUK127"/>
      <c r="AUL127"/>
      <c r="AUM127"/>
      <c r="AUN127"/>
      <c r="AUO127"/>
      <c r="AUP127"/>
      <c r="AUQ127"/>
      <c r="AUR127"/>
      <c r="AUS127"/>
      <c r="AUT127"/>
      <c r="AUU127"/>
      <c r="AUV127"/>
      <c r="AUW127"/>
      <c r="AUX127"/>
      <c r="AUY127"/>
      <c r="AUZ127"/>
      <c r="AVA127"/>
      <c r="AVB127"/>
      <c r="AVC127"/>
      <c r="AVD127"/>
      <c r="AVE127"/>
      <c r="AVF127"/>
      <c r="AVG127"/>
      <c r="AVH127"/>
      <c r="AVI127"/>
      <c r="AVJ127"/>
      <c r="AVK127"/>
      <c r="AVL127"/>
      <c r="AVM127"/>
      <c r="AVN127"/>
      <c r="AVO127"/>
      <c r="AVP127"/>
      <c r="AVQ127"/>
      <c r="AVR127"/>
      <c r="AVS127"/>
      <c r="AVT127"/>
      <c r="AVU127"/>
      <c r="AVV127"/>
      <c r="AVW127"/>
      <c r="AVX127"/>
      <c r="AVY127"/>
      <c r="AVZ127"/>
      <c r="AWA127"/>
      <c r="AWB127"/>
      <c r="AWC127"/>
      <c r="AWD127"/>
      <c r="AWE127"/>
      <c r="AWF127"/>
      <c r="AWG127"/>
      <c r="AWH127"/>
      <c r="AWI127"/>
      <c r="AWJ127"/>
      <c r="AWK127"/>
      <c r="AWL127"/>
      <c r="AWM127"/>
      <c r="AWN127"/>
      <c r="AWO127"/>
      <c r="AWP127"/>
      <c r="AWQ127"/>
      <c r="AWR127"/>
      <c r="AWS127"/>
      <c r="AWT127"/>
      <c r="AWU127"/>
      <c r="AWV127"/>
      <c r="AWW127"/>
      <c r="AWX127"/>
      <c r="AWY127"/>
      <c r="AWZ127"/>
      <c r="AXA127"/>
      <c r="AXB127"/>
      <c r="AXC127"/>
      <c r="AXD127"/>
      <c r="AXE127"/>
      <c r="AXF127"/>
      <c r="AXG127"/>
      <c r="AXH127"/>
      <c r="AXI127"/>
      <c r="AXJ127"/>
      <c r="AXK127"/>
      <c r="AXL127"/>
      <c r="AXM127"/>
      <c r="AXN127"/>
      <c r="AXO127"/>
      <c r="AXP127"/>
      <c r="AXQ127"/>
      <c r="AXR127"/>
      <c r="AXS127"/>
      <c r="AXT127"/>
      <c r="AXU127"/>
      <c r="AXV127"/>
      <c r="AXW127"/>
      <c r="AXX127"/>
      <c r="AXY127"/>
      <c r="AXZ127"/>
      <c r="AYA127"/>
      <c r="AYB127"/>
      <c r="AYC127"/>
      <c r="AYD127"/>
      <c r="AYE127"/>
      <c r="AYF127"/>
      <c r="AYG127"/>
      <c r="AYH127"/>
      <c r="AYI127"/>
      <c r="AYJ127"/>
      <c r="AYK127"/>
      <c r="AYL127"/>
      <c r="AYM127"/>
      <c r="AYN127"/>
      <c r="AYO127"/>
      <c r="AYP127"/>
      <c r="AYQ127"/>
      <c r="AYR127"/>
      <c r="AYS127"/>
      <c r="AYT127"/>
      <c r="AYU127"/>
      <c r="AYV127"/>
      <c r="AYW127"/>
      <c r="AYX127"/>
      <c r="AYY127"/>
      <c r="AYZ127"/>
      <c r="AZA127"/>
      <c r="AZB127"/>
      <c r="AZC127"/>
      <c r="AZD127"/>
      <c r="AZE127"/>
      <c r="AZF127"/>
      <c r="AZG127"/>
      <c r="AZH127"/>
      <c r="AZI127"/>
      <c r="AZJ127"/>
      <c r="AZK127"/>
      <c r="AZL127"/>
      <c r="AZM127"/>
      <c r="AZN127"/>
      <c r="AZO127"/>
      <c r="AZP127"/>
      <c r="AZQ127"/>
      <c r="AZR127"/>
      <c r="AZS127"/>
      <c r="AZT127"/>
      <c r="AZU127"/>
      <c r="AZV127"/>
      <c r="AZW127"/>
      <c r="AZX127"/>
      <c r="AZY127"/>
      <c r="AZZ127"/>
      <c r="BAA127"/>
      <c r="BAB127"/>
      <c r="BAC127"/>
      <c r="BAD127"/>
      <c r="BAE127"/>
      <c r="BAF127"/>
      <c r="BAG127"/>
      <c r="BAH127"/>
      <c r="BAI127"/>
      <c r="BAJ127"/>
      <c r="BAK127"/>
      <c r="BAL127"/>
      <c r="BAM127"/>
      <c r="BAN127"/>
      <c r="BAO127"/>
      <c r="BAP127"/>
      <c r="BAQ127"/>
      <c r="BAR127"/>
      <c r="BAS127"/>
      <c r="BAT127"/>
      <c r="BAU127"/>
      <c r="BAV127"/>
      <c r="BAW127"/>
      <c r="BAX127"/>
      <c r="BAY127"/>
      <c r="BAZ127"/>
      <c r="BBA127"/>
      <c r="BBB127"/>
      <c r="BBC127"/>
      <c r="BBD127"/>
      <c r="BBE127"/>
      <c r="BBF127"/>
      <c r="BBG127"/>
      <c r="BBH127"/>
      <c r="BBI127"/>
      <c r="BBJ127"/>
      <c r="BBK127"/>
      <c r="BBL127"/>
      <c r="BBM127"/>
      <c r="BBN127"/>
      <c r="BBO127"/>
      <c r="BBP127"/>
      <c r="BBQ127"/>
      <c r="BBR127"/>
      <c r="BBS127"/>
      <c r="BBT127"/>
      <c r="BBU127"/>
      <c r="BBV127"/>
      <c r="BBW127"/>
      <c r="BBX127"/>
      <c r="BBY127"/>
      <c r="BBZ127"/>
      <c r="BCA127"/>
      <c r="BCB127"/>
      <c r="BCC127"/>
      <c r="BCD127"/>
      <c r="BCE127"/>
      <c r="BCF127"/>
      <c r="BCG127"/>
      <c r="BCH127"/>
      <c r="BCI127"/>
      <c r="BCJ127"/>
      <c r="BCK127"/>
      <c r="BCL127"/>
      <c r="BCM127"/>
      <c r="BCN127"/>
      <c r="BCO127"/>
      <c r="BCP127"/>
      <c r="BCQ127"/>
      <c r="BCR127"/>
      <c r="BCS127"/>
      <c r="BCT127"/>
      <c r="BCU127"/>
      <c r="BCV127"/>
      <c r="BCW127"/>
      <c r="BCX127"/>
      <c r="BCY127"/>
      <c r="BCZ127"/>
      <c r="BDA127"/>
      <c r="BDB127"/>
      <c r="BDC127"/>
      <c r="BDD127"/>
      <c r="BDE127"/>
      <c r="BDF127"/>
      <c r="BDG127"/>
      <c r="BDH127"/>
      <c r="BDI127"/>
      <c r="BDJ127"/>
      <c r="BDK127"/>
      <c r="BDL127"/>
      <c r="BDM127"/>
      <c r="BDN127"/>
      <c r="BDO127"/>
      <c r="BDP127"/>
      <c r="BDQ127"/>
      <c r="BDR127"/>
      <c r="BDS127"/>
      <c r="BDT127"/>
      <c r="BDU127"/>
      <c r="BDV127"/>
      <c r="BDW127"/>
      <c r="BDX127"/>
      <c r="BDY127"/>
      <c r="BDZ127"/>
      <c r="BEA127"/>
      <c r="BEB127"/>
      <c r="BEC127"/>
      <c r="BED127"/>
      <c r="BEE127"/>
      <c r="BEF127"/>
      <c r="BEG127"/>
      <c r="BEH127"/>
      <c r="BEI127"/>
      <c r="BEJ127"/>
      <c r="BEK127"/>
      <c r="BEL127"/>
      <c r="BEM127"/>
      <c r="BEN127"/>
      <c r="BEO127"/>
      <c r="BEP127"/>
      <c r="BEQ127"/>
      <c r="BER127"/>
      <c r="BES127"/>
      <c r="BET127"/>
      <c r="BEU127"/>
      <c r="BEV127"/>
      <c r="BEW127"/>
      <c r="BEX127"/>
      <c r="BEY127"/>
      <c r="BEZ127"/>
      <c r="BFA127"/>
      <c r="BFB127"/>
      <c r="BFC127"/>
      <c r="BFD127"/>
      <c r="BFE127"/>
      <c r="BFF127"/>
      <c r="BFG127"/>
      <c r="BFH127"/>
      <c r="BFI127"/>
      <c r="BFJ127"/>
      <c r="BFK127"/>
      <c r="BFL127"/>
      <c r="BFM127"/>
      <c r="BFN127"/>
      <c r="BFO127"/>
      <c r="BFP127"/>
      <c r="BFQ127"/>
      <c r="BFR127"/>
      <c r="BFS127"/>
      <c r="BFT127"/>
      <c r="BFU127"/>
      <c r="BFV127"/>
      <c r="BFW127"/>
      <c r="BFX127"/>
      <c r="BFY127"/>
      <c r="BFZ127"/>
      <c r="BGA127"/>
      <c r="BGB127"/>
      <c r="BGC127"/>
      <c r="BGD127"/>
      <c r="BGE127"/>
      <c r="BGF127"/>
    </row>
    <row r="128" spans="1:1540" x14ac:dyDescent="0.3">
      <c r="A128" s="3" t="str">
        <f t="shared" si="11"/>
        <v>Monday</v>
      </c>
      <c r="B128" s="3">
        <v>43591</v>
      </c>
      <c r="C128" s="4">
        <v>21717340</v>
      </c>
      <c r="D128" s="4">
        <v>5157868</v>
      </c>
      <c r="E128" s="4">
        <v>1959989</v>
      </c>
      <c r="F128" s="4">
        <v>1430792</v>
      </c>
      <c r="G128" s="4">
        <v>1161517</v>
      </c>
      <c r="H128" s="5">
        <f t="shared" si="12"/>
        <v>5.3483391612416623E-2</v>
      </c>
      <c r="I128" s="8">
        <f t="shared" si="20"/>
        <v>-4.0209787320542922E-2</v>
      </c>
      <c r="J128" s="5">
        <f>'Channel wise traffic'!G128/'Channel wise traffic'!G121-1</f>
        <v>5.2631533028763E-2</v>
      </c>
      <c r="K128" s="5">
        <f t="shared" si="21"/>
        <v>-8.8199297954515754E-2</v>
      </c>
      <c r="L128" s="5">
        <f t="shared" si="13"/>
        <v>0.23749998848846129</v>
      </c>
      <c r="M128" s="5">
        <f t="shared" si="14"/>
        <v>0.37999983714201296</v>
      </c>
      <c r="N128" s="5">
        <f t="shared" si="15"/>
        <v>0.73000001530620839</v>
      </c>
      <c r="O128" s="5">
        <f t="shared" si="16"/>
        <v>0.81180003802090028</v>
      </c>
      <c r="P128" s="17" t="str">
        <f t="shared" si="17"/>
        <v>Stable</v>
      </c>
      <c r="Q128" s="17" t="str">
        <f t="shared" si="18"/>
        <v>Stable</v>
      </c>
      <c r="R128" s="17" t="str">
        <f t="shared" si="19"/>
        <v>Stable</v>
      </c>
    </row>
    <row r="129" spans="1:18" x14ac:dyDescent="0.3">
      <c r="A129" s="3" t="str">
        <f t="shared" si="11"/>
        <v>Tuesday</v>
      </c>
      <c r="B129" s="3">
        <v>43592</v>
      </c>
      <c r="C129" s="4">
        <v>22151687</v>
      </c>
      <c r="D129" s="4">
        <v>5814817</v>
      </c>
      <c r="E129" s="4">
        <v>2372445</v>
      </c>
      <c r="F129" s="4">
        <v>1679928</v>
      </c>
      <c r="G129" s="4">
        <v>1308664</v>
      </c>
      <c r="H129" s="5">
        <f t="shared" si="12"/>
        <v>5.9077396678636714E-2</v>
      </c>
      <c r="I129" s="8">
        <f t="shared" si="20"/>
        <v>4.9896948901256177E-2</v>
      </c>
      <c r="J129" s="5">
        <f>'Channel wise traffic'!G129/'Channel wise traffic'!G122-1</f>
        <v>5.154634623984955E-2</v>
      </c>
      <c r="K129" s="5">
        <f t="shared" si="21"/>
        <v>-1.5685873449249321E-3</v>
      </c>
      <c r="L129" s="5">
        <f t="shared" si="13"/>
        <v>0.26249996219249577</v>
      </c>
      <c r="M129" s="5">
        <f t="shared" si="14"/>
        <v>0.4079999422165822</v>
      </c>
      <c r="N129" s="5">
        <f t="shared" si="15"/>
        <v>0.70809987165139765</v>
      </c>
      <c r="O129" s="5">
        <f t="shared" si="16"/>
        <v>0.77900005238319736</v>
      </c>
      <c r="P129" s="17" t="str">
        <f t="shared" si="17"/>
        <v>Stable</v>
      </c>
      <c r="Q129" s="17" t="str">
        <f t="shared" si="18"/>
        <v>Stable</v>
      </c>
      <c r="R129" s="17" t="str">
        <f t="shared" si="19"/>
        <v>Stable</v>
      </c>
    </row>
    <row r="130" spans="1:18" x14ac:dyDescent="0.3">
      <c r="A130" s="3" t="str">
        <f t="shared" si="11"/>
        <v>Wednesday</v>
      </c>
      <c r="B130" s="3">
        <v>43593</v>
      </c>
      <c r="C130" s="4">
        <v>22803207</v>
      </c>
      <c r="D130" s="4">
        <v>5757809</v>
      </c>
      <c r="E130" s="4">
        <v>2187967</v>
      </c>
      <c r="F130" s="4">
        <v>1565272</v>
      </c>
      <c r="G130" s="4">
        <v>1334864</v>
      </c>
      <c r="H130" s="5">
        <f t="shared" si="12"/>
        <v>5.8538432773951488E-2</v>
      </c>
      <c r="I130" s="8">
        <f t="shared" si="20"/>
        <v>-8.6084544765537951E-2</v>
      </c>
      <c r="J130" s="5">
        <f>'Channel wise traffic'!G130/'Channel wise traffic'!G123-1</f>
        <v>0</v>
      </c>
      <c r="K130" s="5">
        <f t="shared" si="21"/>
        <v>-8.6084544765537951E-2</v>
      </c>
      <c r="L130" s="5">
        <f t="shared" si="13"/>
        <v>0.25249996634245347</v>
      </c>
      <c r="M130" s="5">
        <f t="shared" si="14"/>
        <v>0.37999992705558661</v>
      </c>
      <c r="N130" s="5">
        <f t="shared" si="15"/>
        <v>0.71540018656588511</v>
      </c>
      <c r="O130" s="5">
        <f t="shared" si="16"/>
        <v>0.85280002453247739</v>
      </c>
      <c r="P130" s="17" t="str">
        <f t="shared" si="17"/>
        <v>Stable</v>
      </c>
      <c r="Q130" s="17" t="str">
        <f t="shared" si="18"/>
        <v>Stable</v>
      </c>
      <c r="R130" s="17" t="str">
        <f t="shared" si="19"/>
        <v>Stable</v>
      </c>
    </row>
    <row r="131" spans="1:18" x14ac:dyDescent="0.3">
      <c r="A131" s="3" t="str">
        <f t="shared" si="11"/>
        <v>Thursday</v>
      </c>
      <c r="B131" s="3">
        <v>43594</v>
      </c>
      <c r="C131" s="4">
        <v>21065820</v>
      </c>
      <c r="D131" s="4">
        <v>5108461</v>
      </c>
      <c r="E131" s="4">
        <v>2063818</v>
      </c>
      <c r="F131" s="4">
        <v>1506587</v>
      </c>
      <c r="G131" s="4">
        <v>1210693</v>
      </c>
      <c r="H131" s="5">
        <f t="shared" si="12"/>
        <v>5.7471914219337297E-2</v>
      </c>
      <c r="I131" s="8">
        <f t="shared" si="20"/>
        <v>-5.7604244424950046E-2</v>
      </c>
      <c r="J131" s="5">
        <f>'Channel wise traffic'!G131/'Channel wise traffic'!G124-1</f>
        <v>-1.020406341364033E-2</v>
      </c>
      <c r="K131" s="5">
        <f t="shared" si="21"/>
        <v>-4.7888842250930708E-2</v>
      </c>
      <c r="L131" s="5">
        <f t="shared" si="13"/>
        <v>0.24249998338540821</v>
      </c>
      <c r="M131" s="5">
        <f t="shared" si="14"/>
        <v>0.40399995223610397</v>
      </c>
      <c r="N131" s="5">
        <f t="shared" si="15"/>
        <v>0.72999993216456105</v>
      </c>
      <c r="O131" s="5">
        <f t="shared" si="16"/>
        <v>0.80359979211290156</v>
      </c>
      <c r="P131" s="17" t="str">
        <f t="shared" si="17"/>
        <v>Stable</v>
      </c>
      <c r="Q131" s="17" t="str">
        <f t="shared" si="18"/>
        <v>Stable</v>
      </c>
      <c r="R131" s="17" t="str">
        <f t="shared" si="19"/>
        <v>Stable</v>
      </c>
    </row>
    <row r="132" spans="1:18" x14ac:dyDescent="0.3">
      <c r="A132" s="3" t="str">
        <f t="shared" ref="A132:A195" si="22">TEXT(B132,"dddd")</f>
        <v>Friday</v>
      </c>
      <c r="B132" s="3">
        <v>43595</v>
      </c>
      <c r="C132" s="4">
        <v>21065820</v>
      </c>
      <c r="D132" s="4">
        <v>5213790</v>
      </c>
      <c r="E132" s="4">
        <v>2168936</v>
      </c>
      <c r="F132" s="4">
        <v>1583323</v>
      </c>
      <c r="G132" s="4">
        <v>1337275</v>
      </c>
      <c r="H132" s="5">
        <f t="shared" ref="H132:H195" si="23">G132/C132</f>
        <v>6.3480794955999814E-2</v>
      </c>
      <c r="I132" s="8">
        <f t="shared" si="20"/>
        <v>6.1241770520528371E-2</v>
      </c>
      <c r="J132" s="5">
        <f>'Channel wise traffic'!G132/'Channel wise traffic'!G125-1</f>
        <v>1.0416696145001181E-2</v>
      </c>
      <c r="K132" s="5">
        <f t="shared" si="21"/>
        <v>5.030110358845441E-2</v>
      </c>
      <c r="L132" s="5">
        <f t="shared" ref="L132:L195" si="24">D132/C132</f>
        <v>0.247499978638382</v>
      </c>
      <c r="M132" s="5">
        <f t="shared" ref="M132:M195" si="25">E132/D132</f>
        <v>0.41599987724860416</v>
      </c>
      <c r="N132" s="5">
        <f t="shared" ref="N132:N195" si="26">F132/E132</f>
        <v>0.72999987090444352</v>
      </c>
      <c r="O132" s="5">
        <f t="shared" ref="O132:O195" si="27">G132/F132</f>
        <v>0.84460024897004593</v>
      </c>
      <c r="P132" s="17" t="str">
        <f t="shared" ref="P132:P195" si="28">IF(I132&gt;20%,"High",IF(I132&lt;-20%,"Low","Stable"))</f>
        <v>Stable</v>
      </c>
      <c r="Q132" s="17" t="str">
        <f t="shared" ref="Q132:Q195" si="29">IF(J132&gt;20%,"High",IF(J132&lt;-20%,"Low","Stable"))</f>
        <v>Stable</v>
      </c>
      <c r="R132" s="17" t="str">
        <f t="shared" ref="R132:R195" si="30">IF(K132&gt;20%,"High",IF(K132&lt;-20%,"Low","Stable"))</f>
        <v>Stable</v>
      </c>
    </row>
    <row r="133" spans="1:18" x14ac:dyDescent="0.3">
      <c r="A133" s="9" t="str">
        <f t="shared" si="22"/>
        <v>Saturday</v>
      </c>
      <c r="B133" s="9">
        <v>43596</v>
      </c>
      <c r="C133" s="10">
        <v>45787545</v>
      </c>
      <c r="D133" s="10">
        <v>10096153</v>
      </c>
      <c r="E133" s="10">
        <v>3398365</v>
      </c>
      <c r="F133" s="10">
        <v>2218452</v>
      </c>
      <c r="G133" s="10">
        <v>1678481</v>
      </c>
      <c r="H133" s="11">
        <f t="shared" si="23"/>
        <v>3.6658025670518041E-2</v>
      </c>
      <c r="I133" s="12">
        <f t="shared" si="20"/>
        <v>0.12861441428720322</v>
      </c>
      <c r="J133" s="11">
        <f>'Channel wise traffic'!G133/'Channel wise traffic'!G126-1</f>
        <v>6.2500026105626771E-2</v>
      </c>
      <c r="K133" s="11">
        <f t="shared" si="21"/>
        <v>6.2225331093838321E-2</v>
      </c>
      <c r="L133" s="11">
        <f t="shared" si="24"/>
        <v>0.22049998531259976</v>
      </c>
      <c r="M133" s="11">
        <f t="shared" si="25"/>
        <v>0.33659999011504677</v>
      </c>
      <c r="N133" s="11">
        <f t="shared" si="26"/>
        <v>0.6527998022578505</v>
      </c>
      <c r="O133" s="11">
        <f t="shared" si="27"/>
        <v>0.75660009772580161</v>
      </c>
      <c r="P133" s="17" t="str">
        <f t="shared" si="28"/>
        <v>Stable</v>
      </c>
      <c r="Q133" s="17" t="str">
        <f t="shared" si="29"/>
        <v>Stable</v>
      </c>
      <c r="R133" s="17" t="str">
        <f t="shared" si="30"/>
        <v>Stable</v>
      </c>
    </row>
    <row r="134" spans="1:18" x14ac:dyDescent="0.3">
      <c r="A134" s="9" t="str">
        <f t="shared" si="22"/>
        <v>Sunday</v>
      </c>
      <c r="B134" s="9">
        <v>43597</v>
      </c>
      <c r="C134" s="10">
        <v>42645263</v>
      </c>
      <c r="D134" s="10">
        <v>8955505</v>
      </c>
      <c r="E134" s="10">
        <v>3166666</v>
      </c>
      <c r="F134" s="10">
        <v>2088733</v>
      </c>
      <c r="G134" s="10">
        <v>1564043</v>
      </c>
      <c r="H134" s="11">
        <f t="shared" si="23"/>
        <v>3.6675656098075889E-2</v>
      </c>
      <c r="I134" s="12">
        <f t="shared" si="20"/>
        <v>2.0408256467735919E-2</v>
      </c>
      <c r="J134" s="11">
        <f>'Channel wise traffic'!G134/'Channel wise traffic'!G127-1</f>
        <v>-3.061227899510266E-2</v>
      </c>
      <c r="K134" s="11">
        <f t="shared" si="21"/>
        <v>5.2631662751314368E-2</v>
      </c>
      <c r="L134" s="11">
        <f t="shared" si="24"/>
        <v>0.20999999460666943</v>
      </c>
      <c r="M134" s="11">
        <f t="shared" si="25"/>
        <v>0.35359993657532435</v>
      </c>
      <c r="N134" s="11">
        <f t="shared" si="26"/>
        <v>0.65960003360000707</v>
      </c>
      <c r="O134" s="11">
        <f t="shared" si="27"/>
        <v>0.74879987054353048</v>
      </c>
      <c r="P134" s="17" t="str">
        <f t="shared" si="28"/>
        <v>Stable</v>
      </c>
      <c r="Q134" s="17" t="str">
        <f t="shared" si="29"/>
        <v>Stable</v>
      </c>
      <c r="R134" s="17" t="str">
        <f t="shared" si="30"/>
        <v>Stable</v>
      </c>
    </row>
    <row r="135" spans="1:18" x14ac:dyDescent="0.3">
      <c r="A135" s="3" t="str">
        <f t="shared" si="22"/>
        <v>Monday</v>
      </c>
      <c r="B135" s="3">
        <v>43598</v>
      </c>
      <c r="C135" s="4">
        <v>20848646</v>
      </c>
      <c r="D135" s="4">
        <v>5420648</v>
      </c>
      <c r="E135" s="4">
        <v>2059846</v>
      </c>
      <c r="F135" s="4">
        <v>1428503</v>
      </c>
      <c r="G135" s="4">
        <v>1229941</v>
      </c>
      <c r="H135" s="5">
        <f t="shared" si="23"/>
        <v>5.8993807079845854E-2</v>
      </c>
      <c r="I135" s="8">
        <f t="shared" si="20"/>
        <v>5.8909167924360961E-2</v>
      </c>
      <c r="J135" s="5">
        <f>'Channel wise traffic'!G135/'Channel wise traffic'!G128-1</f>
        <v>-3.9999976055997255E-2</v>
      </c>
      <c r="K135" s="5">
        <f t="shared" si="21"/>
        <v>0.10303040441717126</v>
      </c>
      <c r="L135" s="5">
        <f t="shared" si="24"/>
        <v>0.2600000019185898</v>
      </c>
      <c r="M135" s="5">
        <f t="shared" si="25"/>
        <v>0.37999995572485062</v>
      </c>
      <c r="N135" s="5">
        <f t="shared" si="26"/>
        <v>0.69349990241988968</v>
      </c>
      <c r="O135" s="5">
        <f t="shared" si="27"/>
        <v>0.86099994189721685</v>
      </c>
      <c r="P135" s="17" t="str">
        <f t="shared" si="28"/>
        <v>Stable</v>
      </c>
      <c r="Q135" s="17" t="str">
        <f t="shared" si="29"/>
        <v>Stable</v>
      </c>
      <c r="R135" s="17" t="str">
        <f t="shared" si="30"/>
        <v>Stable</v>
      </c>
    </row>
    <row r="136" spans="1:18" x14ac:dyDescent="0.3">
      <c r="A136" s="3" t="str">
        <f t="shared" si="22"/>
        <v>Tuesday</v>
      </c>
      <c r="B136" s="3">
        <v>43599</v>
      </c>
      <c r="C136" s="4">
        <v>22803207</v>
      </c>
      <c r="D136" s="4">
        <v>5700801</v>
      </c>
      <c r="E136" s="4">
        <v>2280320</v>
      </c>
      <c r="F136" s="4">
        <v>1731219</v>
      </c>
      <c r="G136" s="4">
        <v>1433796</v>
      </c>
      <c r="H136" s="5">
        <f t="shared" si="23"/>
        <v>6.287694533492591E-2</v>
      </c>
      <c r="I136" s="8">
        <f t="shared" si="20"/>
        <v>9.5618126577945217E-2</v>
      </c>
      <c r="J136" s="5">
        <f>'Channel wise traffic'!G136/'Channel wise traffic'!G129-1</f>
        <v>2.9411758067162896E-2</v>
      </c>
      <c r="K136" s="5">
        <f t="shared" si="21"/>
        <v>6.4314761142194588E-2</v>
      </c>
      <c r="L136" s="5">
        <f t="shared" si="24"/>
        <v>0.24999996710988942</v>
      </c>
      <c r="M136" s="5">
        <f t="shared" si="25"/>
        <v>0.39999992983442151</v>
      </c>
      <c r="N136" s="5">
        <f t="shared" si="26"/>
        <v>0.75920002455795677</v>
      </c>
      <c r="O136" s="5">
        <f t="shared" si="27"/>
        <v>0.82820024502965828</v>
      </c>
      <c r="P136" s="17" t="str">
        <f t="shared" si="28"/>
        <v>Stable</v>
      </c>
      <c r="Q136" s="17" t="str">
        <f t="shared" si="29"/>
        <v>Stable</v>
      </c>
      <c r="R136" s="17" t="str">
        <f t="shared" si="30"/>
        <v>Stable</v>
      </c>
    </row>
    <row r="137" spans="1:18" x14ac:dyDescent="0.3">
      <c r="A137" s="3" t="str">
        <f t="shared" si="22"/>
        <v>Wednesday</v>
      </c>
      <c r="B137" s="3">
        <v>43600</v>
      </c>
      <c r="C137" s="4">
        <v>21934513</v>
      </c>
      <c r="D137" s="4">
        <v>5483628</v>
      </c>
      <c r="E137" s="4">
        <v>2303123</v>
      </c>
      <c r="F137" s="4">
        <v>1647654</v>
      </c>
      <c r="G137" s="4">
        <v>1283523</v>
      </c>
      <c r="H137" s="5">
        <f t="shared" si="23"/>
        <v>5.8516138470911118E-2</v>
      </c>
      <c r="I137" s="8">
        <f t="shared" si="20"/>
        <v>-3.8461596087691285E-2</v>
      </c>
      <c r="J137" s="5">
        <f>'Channel wise traffic'!G137/'Channel wise traffic'!G130-1</f>
        <v>-3.8095258977849822E-2</v>
      </c>
      <c r="K137" s="5">
        <f t="shared" si="21"/>
        <v>-3.808489907213275E-4</v>
      </c>
      <c r="L137" s="5">
        <f t="shared" si="24"/>
        <v>0.24999998860243672</v>
      </c>
      <c r="M137" s="5">
        <f t="shared" si="25"/>
        <v>0.41999986140562418</v>
      </c>
      <c r="N137" s="5">
        <f t="shared" si="26"/>
        <v>0.71539991567970973</v>
      </c>
      <c r="O137" s="5">
        <f t="shared" si="27"/>
        <v>0.7790003240971709</v>
      </c>
      <c r="P137" s="17" t="str">
        <f t="shared" si="28"/>
        <v>Stable</v>
      </c>
      <c r="Q137" s="17" t="str">
        <f t="shared" si="29"/>
        <v>Stable</v>
      </c>
      <c r="R137" s="17" t="str">
        <f t="shared" si="30"/>
        <v>Stable</v>
      </c>
    </row>
    <row r="138" spans="1:18" x14ac:dyDescent="0.3">
      <c r="A138" s="3" t="str">
        <f t="shared" si="22"/>
        <v>Thursday</v>
      </c>
      <c r="B138" s="3">
        <v>43601</v>
      </c>
      <c r="C138" s="4">
        <v>21065820</v>
      </c>
      <c r="D138" s="4">
        <v>5424448</v>
      </c>
      <c r="E138" s="4">
        <v>2256570</v>
      </c>
      <c r="F138" s="4">
        <v>1680242</v>
      </c>
      <c r="G138" s="4">
        <v>1377798</v>
      </c>
      <c r="H138" s="5">
        <f t="shared" si="23"/>
        <v>6.5404432393327203E-2</v>
      </c>
      <c r="I138" s="8">
        <f t="shared" si="20"/>
        <v>0.13802425552968423</v>
      </c>
      <c r="J138" s="5">
        <f>'Channel wise traffic'!G138/'Channel wise traffic'!G131-1</f>
        <v>0</v>
      </c>
      <c r="K138" s="5">
        <f t="shared" si="21"/>
        <v>0.13802425552968423</v>
      </c>
      <c r="L138" s="5">
        <f t="shared" si="24"/>
        <v>0.25749996914432954</v>
      </c>
      <c r="M138" s="5">
        <f t="shared" si="25"/>
        <v>0.41599993215899572</v>
      </c>
      <c r="N138" s="5">
        <f t="shared" si="26"/>
        <v>0.74459999025069024</v>
      </c>
      <c r="O138" s="5">
        <f t="shared" si="27"/>
        <v>0.81999973813295945</v>
      </c>
      <c r="P138" s="17" t="str">
        <f t="shared" si="28"/>
        <v>Stable</v>
      </c>
      <c r="Q138" s="17" t="str">
        <f t="shared" si="29"/>
        <v>Stable</v>
      </c>
      <c r="R138" s="17" t="str">
        <f t="shared" si="30"/>
        <v>Stable</v>
      </c>
    </row>
    <row r="139" spans="1:18" x14ac:dyDescent="0.3">
      <c r="A139" s="3" t="str">
        <f t="shared" si="22"/>
        <v>Friday</v>
      </c>
      <c r="B139" s="3">
        <v>43602</v>
      </c>
      <c r="C139" s="4">
        <v>20631473</v>
      </c>
      <c r="D139" s="4">
        <v>5312604</v>
      </c>
      <c r="E139" s="4">
        <v>2082540</v>
      </c>
      <c r="F139" s="4">
        <v>1489849</v>
      </c>
      <c r="G139" s="4">
        <v>1185026</v>
      </c>
      <c r="H139" s="5">
        <f t="shared" si="23"/>
        <v>5.7437779648598045E-2</v>
      </c>
      <c r="I139" s="8">
        <f t="shared" ref="I139:I202" si="31">G139/G132-1</f>
        <v>-0.11385018040418016</v>
      </c>
      <c r="J139" s="5">
        <f>'Channel wise traffic'!G139/'Channel wise traffic'!G132-1</f>
        <v>-2.0618566978098496E-2</v>
      </c>
      <c r="K139" s="5">
        <f t="shared" ref="K139:K202" si="32">H139/H132-1</f>
        <v>-9.5194386138206633E-2</v>
      </c>
      <c r="L139" s="5">
        <f t="shared" si="24"/>
        <v>0.25749998558028309</v>
      </c>
      <c r="M139" s="5">
        <f t="shared" si="25"/>
        <v>0.39199985543812416</v>
      </c>
      <c r="N139" s="5">
        <f t="shared" si="26"/>
        <v>0.71539994429878895</v>
      </c>
      <c r="O139" s="5">
        <f t="shared" si="27"/>
        <v>0.79540007074542451</v>
      </c>
      <c r="P139" s="17" t="str">
        <f t="shared" si="28"/>
        <v>Stable</v>
      </c>
      <c r="Q139" s="17" t="str">
        <f t="shared" si="29"/>
        <v>Stable</v>
      </c>
      <c r="R139" s="17" t="str">
        <f t="shared" si="30"/>
        <v>Stable</v>
      </c>
    </row>
    <row r="140" spans="1:18" x14ac:dyDescent="0.3">
      <c r="A140" s="9" t="str">
        <f t="shared" si="22"/>
        <v>Saturday</v>
      </c>
      <c r="B140" s="9">
        <v>43603</v>
      </c>
      <c r="C140" s="10">
        <v>44889750</v>
      </c>
      <c r="D140" s="10">
        <v>9332579</v>
      </c>
      <c r="E140" s="10">
        <v>3331730</v>
      </c>
      <c r="F140" s="10">
        <v>2152298</v>
      </c>
      <c r="G140" s="10">
        <v>1745944</v>
      </c>
      <c r="H140" s="11">
        <f t="shared" si="23"/>
        <v>3.8894045968177589E-2</v>
      </c>
      <c r="I140" s="12">
        <f t="shared" si="31"/>
        <v>4.0192888689237538E-2</v>
      </c>
      <c r="J140" s="11">
        <f>'Channel wise traffic'!G140/'Channel wise traffic'!G133-1</f>
        <v>-1.9607843565490168E-2</v>
      </c>
      <c r="K140" s="11">
        <f t="shared" si="32"/>
        <v>6.0996746463022111E-2</v>
      </c>
      <c r="L140" s="11">
        <f t="shared" si="24"/>
        <v>0.20789999944307999</v>
      </c>
      <c r="M140" s="11">
        <f t="shared" si="25"/>
        <v>0.35699992467248337</v>
      </c>
      <c r="N140" s="11">
        <f t="shared" si="26"/>
        <v>0.64600012606063517</v>
      </c>
      <c r="O140" s="11">
        <f t="shared" si="27"/>
        <v>0.81119993606833252</v>
      </c>
      <c r="P140" s="17" t="str">
        <f t="shared" si="28"/>
        <v>Stable</v>
      </c>
      <c r="Q140" s="17" t="str">
        <f t="shared" si="29"/>
        <v>Stable</v>
      </c>
      <c r="R140" s="17" t="str">
        <f t="shared" si="30"/>
        <v>Stable</v>
      </c>
    </row>
    <row r="141" spans="1:18" x14ac:dyDescent="0.3">
      <c r="A141" s="9" t="str">
        <f t="shared" si="22"/>
        <v>Sunday</v>
      </c>
      <c r="B141" s="9">
        <v>43604</v>
      </c>
      <c r="C141" s="10">
        <v>47134238</v>
      </c>
      <c r="D141" s="10">
        <v>9403280</v>
      </c>
      <c r="E141" s="10">
        <v>3069230</v>
      </c>
      <c r="F141" s="10">
        <v>2066206</v>
      </c>
      <c r="G141" s="10">
        <v>1547175</v>
      </c>
      <c r="H141" s="11">
        <f t="shared" si="23"/>
        <v>3.2824865016381509E-2</v>
      </c>
      <c r="I141" s="12">
        <f t="shared" si="31"/>
        <v>-1.0784869725448676E-2</v>
      </c>
      <c r="J141" s="11">
        <f>'Channel wise traffic'!G141/'Channel wise traffic'!G134-1</f>
        <v>0.10526316159725235</v>
      </c>
      <c r="K141" s="11">
        <f t="shared" si="32"/>
        <v>-0.10499583351411135</v>
      </c>
      <c r="L141" s="11">
        <f t="shared" si="24"/>
        <v>0.19949998979510394</v>
      </c>
      <c r="M141" s="11">
        <f t="shared" si="25"/>
        <v>0.32639993704324449</v>
      </c>
      <c r="N141" s="11">
        <f t="shared" si="26"/>
        <v>0.67320011859652096</v>
      </c>
      <c r="O141" s="11">
        <f t="shared" si="27"/>
        <v>0.74879997444591684</v>
      </c>
      <c r="P141" s="17" t="str">
        <f t="shared" si="28"/>
        <v>Stable</v>
      </c>
      <c r="Q141" s="17" t="str">
        <f t="shared" si="29"/>
        <v>Stable</v>
      </c>
      <c r="R141" s="17" t="str">
        <f t="shared" si="30"/>
        <v>Stable</v>
      </c>
    </row>
    <row r="142" spans="1:18" x14ac:dyDescent="0.3">
      <c r="A142" s="3" t="str">
        <f t="shared" si="22"/>
        <v>Monday</v>
      </c>
      <c r="B142" s="3">
        <v>43605</v>
      </c>
      <c r="C142" s="4">
        <v>22368860</v>
      </c>
      <c r="D142" s="4">
        <v>5480370</v>
      </c>
      <c r="E142" s="4">
        <v>2148305</v>
      </c>
      <c r="F142" s="4">
        <v>1536897</v>
      </c>
      <c r="G142" s="4">
        <v>1310666</v>
      </c>
      <c r="H142" s="5">
        <f t="shared" si="23"/>
        <v>5.8593330192061643E-2</v>
      </c>
      <c r="I142" s="8">
        <f t="shared" si="31"/>
        <v>6.5633229561417927E-2</v>
      </c>
      <c r="J142" s="5">
        <f>'Channel wise traffic'!G142/'Channel wise traffic'!G135-1</f>
        <v>7.2916633191269842E-2</v>
      </c>
      <c r="K142" s="5">
        <f t="shared" si="32"/>
        <v>-6.7884564093682043E-3</v>
      </c>
      <c r="L142" s="5">
        <f t="shared" si="24"/>
        <v>0.24499996870649643</v>
      </c>
      <c r="M142" s="5">
        <f t="shared" si="25"/>
        <v>0.39199999270122271</v>
      </c>
      <c r="N142" s="5">
        <f t="shared" si="26"/>
        <v>0.71539981520314855</v>
      </c>
      <c r="O142" s="5">
        <f t="shared" si="27"/>
        <v>0.85280015511774698</v>
      </c>
      <c r="P142" s="17" t="str">
        <f t="shared" si="28"/>
        <v>Stable</v>
      </c>
      <c r="Q142" s="17" t="str">
        <f t="shared" si="29"/>
        <v>Stable</v>
      </c>
      <c r="R142" s="17" t="str">
        <f t="shared" si="30"/>
        <v>Stable</v>
      </c>
    </row>
    <row r="143" spans="1:18" x14ac:dyDescent="0.3">
      <c r="A143" s="3" t="str">
        <f t="shared" si="22"/>
        <v>Tuesday</v>
      </c>
      <c r="B143" s="3">
        <v>43606</v>
      </c>
      <c r="C143" s="4">
        <v>22368860</v>
      </c>
      <c r="D143" s="4">
        <v>5424448</v>
      </c>
      <c r="E143" s="4">
        <v>2148081</v>
      </c>
      <c r="F143" s="4">
        <v>1521056</v>
      </c>
      <c r="G143" s="4">
        <v>1234793</v>
      </c>
      <c r="H143" s="5">
        <f t="shared" si="23"/>
        <v>5.5201427341402286E-2</v>
      </c>
      <c r="I143" s="8">
        <f t="shared" si="31"/>
        <v>-0.13879450075185029</v>
      </c>
      <c r="J143" s="5">
        <f>'Channel wise traffic'!G143/'Channel wise traffic'!G136-1</f>
        <v>-1.9047629488924911E-2</v>
      </c>
      <c r="K143" s="5">
        <f t="shared" si="32"/>
        <v>-0.12207205602369087</v>
      </c>
      <c r="L143" s="5">
        <f t="shared" si="24"/>
        <v>0.24249997541224722</v>
      </c>
      <c r="M143" s="5">
        <f t="shared" si="25"/>
        <v>0.39599992478497353</v>
      </c>
      <c r="N143" s="5">
        <f t="shared" si="26"/>
        <v>0.7080999273304871</v>
      </c>
      <c r="O143" s="5">
        <f t="shared" si="27"/>
        <v>0.81179982854017207</v>
      </c>
      <c r="P143" s="17" t="str">
        <f t="shared" si="28"/>
        <v>Stable</v>
      </c>
      <c r="Q143" s="17" t="str">
        <f t="shared" si="29"/>
        <v>Stable</v>
      </c>
      <c r="R143" s="17" t="str">
        <f t="shared" si="30"/>
        <v>Stable</v>
      </c>
    </row>
    <row r="144" spans="1:18" x14ac:dyDescent="0.3">
      <c r="A144" s="3" t="str">
        <f t="shared" si="22"/>
        <v>Wednesday</v>
      </c>
      <c r="B144" s="3">
        <v>43607</v>
      </c>
      <c r="C144" s="4">
        <v>21934513</v>
      </c>
      <c r="D144" s="4">
        <v>5648137</v>
      </c>
      <c r="E144" s="4">
        <v>2372217</v>
      </c>
      <c r="F144" s="4">
        <v>1818304</v>
      </c>
      <c r="G144" s="4">
        <v>1476099</v>
      </c>
      <c r="H144" s="5">
        <f t="shared" si="23"/>
        <v>6.7295727058084218E-2</v>
      </c>
      <c r="I144" s="8">
        <f t="shared" si="31"/>
        <v>0.15003704647287197</v>
      </c>
      <c r="J144" s="5">
        <f>'Channel wise traffic'!G144/'Channel wise traffic'!G137-1</f>
        <v>0</v>
      </c>
      <c r="K144" s="5">
        <f t="shared" si="32"/>
        <v>0.15003704647287197</v>
      </c>
      <c r="L144" s="5">
        <f t="shared" si="24"/>
        <v>0.25749999555495034</v>
      </c>
      <c r="M144" s="5">
        <f t="shared" si="25"/>
        <v>0.41999990439325391</v>
      </c>
      <c r="N144" s="5">
        <f t="shared" si="26"/>
        <v>0.76649986067885023</v>
      </c>
      <c r="O144" s="5">
        <f t="shared" si="27"/>
        <v>0.81179989704691846</v>
      </c>
      <c r="P144" s="17" t="str">
        <f t="shared" si="28"/>
        <v>Stable</v>
      </c>
      <c r="Q144" s="17" t="str">
        <f t="shared" si="29"/>
        <v>Stable</v>
      </c>
      <c r="R144" s="17" t="str">
        <f t="shared" si="30"/>
        <v>Stable</v>
      </c>
    </row>
    <row r="145" spans="1:18" x14ac:dyDescent="0.3">
      <c r="A145" s="3" t="str">
        <f t="shared" si="22"/>
        <v>Thursday</v>
      </c>
      <c r="B145" s="3">
        <v>43608</v>
      </c>
      <c r="C145" s="4">
        <v>21065820</v>
      </c>
      <c r="D145" s="4">
        <v>5319119</v>
      </c>
      <c r="E145" s="4">
        <v>2234030</v>
      </c>
      <c r="F145" s="4">
        <v>1614533</v>
      </c>
      <c r="G145" s="4">
        <v>1310678</v>
      </c>
      <c r="H145" s="5">
        <f t="shared" si="23"/>
        <v>6.2218228390824568E-2</v>
      </c>
      <c r="I145" s="8">
        <f t="shared" si="31"/>
        <v>-4.8715414015697567E-2</v>
      </c>
      <c r="J145" s="5">
        <f>'Channel wise traffic'!G145/'Channel wise traffic'!G138-1</f>
        <v>0</v>
      </c>
      <c r="K145" s="5">
        <f t="shared" si="32"/>
        <v>-4.8715414015697567E-2</v>
      </c>
      <c r="L145" s="5">
        <f t="shared" si="24"/>
        <v>0.25249997389135576</v>
      </c>
      <c r="M145" s="5">
        <f t="shared" si="25"/>
        <v>0.42000000376002117</v>
      </c>
      <c r="N145" s="5">
        <f t="shared" si="26"/>
        <v>0.72269978469402829</v>
      </c>
      <c r="O145" s="5">
        <f t="shared" si="27"/>
        <v>0.81180006850278064</v>
      </c>
      <c r="P145" s="17" t="str">
        <f t="shared" si="28"/>
        <v>Stable</v>
      </c>
      <c r="Q145" s="17" t="str">
        <f t="shared" si="29"/>
        <v>Stable</v>
      </c>
      <c r="R145" s="17" t="str">
        <f t="shared" si="30"/>
        <v>Stable</v>
      </c>
    </row>
    <row r="146" spans="1:18" x14ac:dyDescent="0.3">
      <c r="A146" s="3" t="str">
        <f t="shared" si="22"/>
        <v>Friday</v>
      </c>
      <c r="B146" s="3">
        <v>43609</v>
      </c>
      <c r="C146" s="4">
        <v>22368860</v>
      </c>
      <c r="D146" s="4">
        <v>5312604</v>
      </c>
      <c r="E146" s="4">
        <v>2082540</v>
      </c>
      <c r="F146" s="4">
        <v>1505052</v>
      </c>
      <c r="G146" s="4">
        <v>1295850</v>
      </c>
      <c r="H146" s="5">
        <f t="shared" si="23"/>
        <v>5.7930980836752521E-2</v>
      </c>
      <c r="I146" s="8">
        <f t="shared" si="31"/>
        <v>9.352031094676394E-2</v>
      </c>
      <c r="J146" s="5">
        <f>'Channel wise traffic'!G146/'Channel wise traffic'!G139-1</f>
        <v>8.4210472233876565E-2</v>
      </c>
      <c r="K146" s="5">
        <f t="shared" si="32"/>
        <v>8.5867035803239844E-3</v>
      </c>
      <c r="L146" s="5">
        <f t="shared" si="24"/>
        <v>0.23749998882374873</v>
      </c>
      <c r="M146" s="5">
        <f t="shared" si="25"/>
        <v>0.39199985543812416</v>
      </c>
      <c r="N146" s="5">
        <f t="shared" si="26"/>
        <v>0.72270016422253591</v>
      </c>
      <c r="O146" s="5">
        <f t="shared" si="27"/>
        <v>0.86100015148978237</v>
      </c>
      <c r="P146" s="17" t="str">
        <f t="shared" si="28"/>
        <v>Stable</v>
      </c>
      <c r="Q146" s="17" t="str">
        <f t="shared" si="29"/>
        <v>Stable</v>
      </c>
      <c r="R146" s="17" t="str">
        <f t="shared" si="30"/>
        <v>Stable</v>
      </c>
    </row>
    <row r="147" spans="1:18" x14ac:dyDescent="0.3">
      <c r="A147" s="9" t="str">
        <f t="shared" si="22"/>
        <v>Saturday</v>
      </c>
      <c r="B147" s="9">
        <v>43610</v>
      </c>
      <c r="C147" s="10">
        <v>47134238</v>
      </c>
      <c r="D147" s="10">
        <v>9898190</v>
      </c>
      <c r="E147" s="10">
        <v>3500000</v>
      </c>
      <c r="F147" s="10">
        <v>2475200</v>
      </c>
      <c r="G147" s="10">
        <v>1853429</v>
      </c>
      <c r="H147" s="11">
        <f t="shared" si="23"/>
        <v>3.9322349923212929E-2</v>
      </c>
      <c r="I147" s="12">
        <f t="shared" si="31"/>
        <v>6.1562684713828197E-2</v>
      </c>
      <c r="J147" s="11">
        <f>'Channel wise traffic'!G147/'Channel wise traffic'!G140-1</f>
        <v>4.9999989975439529E-2</v>
      </c>
      <c r="K147" s="11">
        <f t="shared" si="32"/>
        <v>1.1012069955020243E-2</v>
      </c>
      <c r="L147" s="11">
        <f t="shared" si="24"/>
        <v>0.21000000042432002</v>
      </c>
      <c r="M147" s="11">
        <f t="shared" si="25"/>
        <v>0.35360000161645716</v>
      </c>
      <c r="N147" s="11">
        <f t="shared" si="26"/>
        <v>0.70720000000000005</v>
      </c>
      <c r="O147" s="11">
        <f t="shared" si="27"/>
        <v>0.74879969295410476</v>
      </c>
      <c r="P147" s="17" t="str">
        <f t="shared" si="28"/>
        <v>Stable</v>
      </c>
      <c r="Q147" s="17" t="str">
        <f t="shared" si="29"/>
        <v>Stable</v>
      </c>
      <c r="R147" s="17" t="str">
        <f t="shared" si="30"/>
        <v>Stable</v>
      </c>
    </row>
    <row r="148" spans="1:18" x14ac:dyDescent="0.3">
      <c r="A148" s="9" t="str">
        <f t="shared" si="22"/>
        <v>Sunday</v>
      </c>
      <c r="B148" s="9">
        <v>43611</v>
      </c>
      <c r="C148" s="10">
        <v>47134238</v>
      </c>
      <c r="D148" s="10">
        <v>9799208</v>
      </c>
      <c r="E148" s="10">
        <v>3365048</v>
      </c>
      <c r="F148" s="10">
        <v>2288232</v>
      </c>
      <c r="G148" s="10">
        <v>1695580</v>
      </c>
      <c r="H148" s="11">
        <f t="shared" si="23"/>
        <v>3.5973425517136823E-2</v>
      </c>
      <c r="I148" s="12">
        <f t="shared" si="31"/>
        <v>9.5919983195178249E-2</v>
      </c>
      <c r="J148" s="11">
        <f>'Channel wise traffic'!G148/'Channel wise traffic'!G141-1</f>
        <v>0</v>
      </c>
      <c r="K148" s="11">
        <f t="shared" si="32"/>
        <v>9.5919983195178471E-2</v>
      </c>
      <c r="L148" s="11">
        <f t="shared" si="24"/>
        <v>0.2078999982984768</v>
      </c>
      <c r="M148" s="11">
        <f t="shared" si="25"/>
        <v>0.34339999722426545</v>
      </c>
      <c r="N148" s="11">
        <f t="shared" si="26"/>
        <v>0.67999980980954799</v>
      </c>
      <c r="O148" s="11">
        <f t="shared" si="27"/>
        <v>0.74100003845763895</v>
      </c>
      <c r="P148" s="17" t="str">
        <f t="shared" si="28"/>
        <v>Stable</v>
      </c>
      <c r="Q148" s="17" t="str">
        <f t="shared" si="29"/>
        <v>Stable</v>
      </c>
      <c r="R148" s="17" t="str">
        <f t="shared" si="30"/>
        <v>Stable</v>
      </c>
    </row>
    <row r="149" spans="1:18" x14ac:dyDescent="0.3">
      <c r="A149" s="3" t="str">
        <f t="shared" si="22"/>
        <v>Monday</v>
      </c>
      <c r="B149" s="3">
        <v>43612</v>
      </c>
      <c r="C149" s="4">
        <v>21065820</v>
      </c>
      <c r="D149" s="4">
        <v>5055796</v>
      </c>
      <c r="E149" s="4">
        <v>1941425</v>
      </c>
      <c r="F149" s="4">
        <v>1445585</v>
      </c>
      <c r="G149" s="4">
        <v>1126111</v>
      </c>
      <c r="H149" s="5">
        <f t="shared" si="23"/>
        <v>5.3456784497351632E-2</v>
      </c>
      <c r="I149" s="8">
        <f t="shared" si="31"/>
        <v>-0.14081009196851069</v>
      </c>
      <c r="J149" s="5">
        <f>'Channel wise traffic'!G149/'Channel wise traffic'!G142-1</f>
        <v>-5.8252370326638991E-2</v>
      </c>
      <c r="K149" s="5">
        <f t="shared" si="32"/>
        <v>-8.7664341280365043E-2</v>
      </c>
      <c r="L149" s="5">
        <f t="shared" si="24"/>
        <v>0.2399999620237902</v>
      </c>
      <c r="M149" s="5">
        <f t="shared" si="25"/>
        <v>0.383999868665587</v>
      </c>
      <c r="N149" s="5">
        <f t="shared" si="26"/>
        <v>0.74459997167029368</v>
      </c>
      <c r="O149" s="5">
        <f t="shared" si="27"/>
        <v>0.77900019715201807</v>
      </c>
      <c r="P149" s="17" t="str">
        <f t="shared" si="28"/>
        <v>Stable</v>
      </c>
      <c r="Q149" s="17" t="str">
        <f t="shared" si="29"/>
        <v>Stable</v>
      </c>
      <c r="R149" s="17" t="str">
        <f t="shared" si="30"/>
        <v>Stable</v>
      </c>
    </row>
    <row r="150" spans="1:18" x14ac:dyDescent="0.3">
      <c r="A150" s="3" t="str">
        <f t="shared" si="22"/>
        <v>Tuesday</v>
      </c>
      <c r="B150" s="3">
        <v>43613</v>
      </c>
      <c r="C150" s="4">
        <v>22586034</v>
      </c>
      <c r="D150" s="4">
        <v>5477113</v>
      </c>
      <c r="E150" s="4">
        <v>2125119</v>
      </c>
      <c r="F150" s="4">
        <v>1582364</v>
      </c>
      <c r="G150" s="4">
        <v>1232661</v>
      </c>
      <c r="H150" s="5">
        <f t="shared" si="23"/>
        <v>5.457624831344892E-2</v>
      </c>
      <c r="I150" s="8">
        <f t="shared" si="31"/>
        <v>-1.7266051880761024E-3</v>
      </c>
      <c r="J150" s="5">
        <f>'Channel wise traffic'!G150/'Channel wise traffic'!G143-1</f>
        <v>9.7087656419474477E-3</v>
      </c>
      <c r="K150" s="5">
        <f t="shared" si="32"/>
        <v>-1.1325414179724769E-2</v>
      </c>
      <c r="L150" s="5">
        <f t="shared" si="24"/>
        <v>0.24249998915258872</v>
      </c>
      <c r="M150" s="5">
        <f t="shared" si="25"/>
        <v>0.38799984590421999</v>
      </c>
      <c r="N150" s="5">
        <f t="shared" si="26"/>
        <v>0.74460018474259559</v>
      </c>
      <c r="O150" s="5">
        <f t="shared" si="27"/>
        <v>0.778999648626991</v>
      </c>
      <c r="P150" s="17" t="str">
        <f t="shared" si="28"/>
        <v>Stable</v>
      </c>
      <c r="Q150" s="17" t="str">
        <f t="shared" si="29"/>
        <v>Stable</v>
      </c>
      <c r="R150" s="17" t="str">
        <f t="shared" si="30"/>
        <v>Stable</v>
      </c>
    </row>
    <row r="151" spans="1:18" x14ac:dyDescent="0.3">
      <c r="A151" s="3" t="str">
        <f t="shared" si="22"/>
        <v>Wednesday</v>
      </c>
      <c r="B151" s="3">
        <v>43614</v>
      </c>
      <c r="C151" s="4">
        <v>20631473</v>
      </c>
      <c r="D151" s="4">
        <v>5261025</v>
      </c>
      <c r="E151" s="4">
        <v>2146498</v>
      </c>
      <c r="F151" s="4">
        <v>1535605</v>
      </c>
      <c r="G151" s="4">
        <v>1271788</v>
      </c>
      <c r="H151" s="5">
        <f t="shared" si="23"/>
        <v>6.1643102264196066E-2</v>
      </c>
      <c r="I151" s="8">
        <f t="shared" si="31"/>
        <v>-0.13841280293530445</v>
      </c>
      <c r="J151" s="5">
        <f>'Channel wise traffic'!G151/'Channel wise traffic'!G144-1</f>
        <v>-5.9405883267696247E-2</v>
      </c>
      <c r="K151" s="5">
        <f t="shared" si="32"/>
        <v>-8.3996786140808966E-2</v>
      </c>
      <c r="L151" s="5">
        <f t="shared" si="24"/>
        <v>0.25499997019117343</v>
      </c>
      <c r="M151" s="5">
        <f t="shared" si="25"/>
        <v>0.40799996198459426</v>
      </c>
      <c r="N151" s="5">
        <f t="shared" si="26"/>
        <v>0.71540015411148761</v>
      </c>
      <c r="O151" s="5">
        <f t="shared" si="27"/>
        <v>0.82819996027624287</v>
      </c>
      <c r="P151" s="17" t="str">
        <f t="shared" si="28"/>
        <v>Stable</v>
      </c>
      <c r="Q151" s="17" t="str">
        <f t="shared" si="29"/>
        <v>Stable</v>
      </c>
      <c r="R151" s="17" t="str">
        <f t="shared" si="30"/>
        <v>Stable</v>
      </c>
    </row>
    <row r="152" spans="1:18" x14ac:dyDescent="0.3">
      <c r="A152" s="3" t="str">
        <f t="shared" si="22"/>
        <v>Thursday</v>
      </c>
      <c r="B152" s="3">
        <v>43615</v>
      </c>
      <c r="C152" s="4">
        <v>21500167</v>
      </c>
      <c r="D152" s="4">
        <v>5428792</v>
      </c>
      <c r="E152" s="4">
        <v>2128086</v>
      </c>
      <c r="F152" s="4">
        <v>1569038</v>
      </c>
      <c r="G152" s="4">
        <v>1260879</v>
      </c>
      <c r="H152" s="5">
        <f t="shared" si="23"/>
        <v>5.8645079361476588E-2</v>
      </c>
      <c r="I152" s="8">
        <f t="shared" si="31"/>
        <v>-3.7994839312172735E-2</v>
      </c>
      <c r="J152" s="5">
        <f>'Channel wise traffic'!G152/'Channel wise traffic'!G145-1</f>
        <v>2.0618566978098496E-2</v>
      </c>
      <c r="K152" s="5">
        <f t="shared" si="32"/>
        <v>-5.7429295590083362E-2</v>
      </c>
      <c r="L152" s="5">
        <f t="shared" si="24"/>
        <v>0.25249999220936281</v>
      </c>
      <c r="M152" s="5">
        <f t="shared" si="25"/>
        <v>0.39199991452978861</v>
      </c>
      <c r="N152" s="5">
        <f t="shared" si="26"/>
        <v>0.73730009031589894</v>
      </c>
      <c r="O152" s="5">
        <f t="shared" si="27"/>
        <v>0.80360004027945786</v>
      </c>
      <c r="P152" s="17" t="str">
        <f t="shared" si="28"/>
        <v>Stable</v>
      </c>
      <c r="Q152" s="17" t="str">
        <f t="shared" si="29"/>
        <v>Stable</v>
      </c>
      <c r="R152" s="17" t="str">
        <f t="shared" si="30"/>
        <v>Stable</v>
      </c>
    </row>
    <row r="153" spans="1:18" x14ac:dyDescent="0.3">
      <c r="A153" s="3" t="str">
        <f t="shared" si="22"/>
        <v>Friday</v>
      </c>
      <c r="B153" s="3">
        <v>43616</v>
      </c>
      <c r="C153" s="4">
        <v>22368860</v>
      </c>
      <c r="D153" s="4">
        <v>5368526</v>
      </c>
      <c r="E153" s="4">
        <v>2211832</v>
      </c>
      <c r="F153" s="4">
        <v>1598491</v>
      </c>
      <c r="G153" s="4">
        <v>1297655</v>
      </c>
      <c r="H153" s="5">
        <f t="shared" si="23"/>
        <v>5.8011673370927261E-2</v>
      </c>
      <c r="I153" s="8">
        <f t="shared" si="31"/>
        <v>1.3929081297989754E-3</v>
      </c>
      <c r="J153" s="5">
        <f>'Channel wise traffic'!G153/'Channel wise traffic'!G146-1</f>
        <v>0</v>
      </c>
      <c r="K153" s="5">
        <f t="shared" si="32"/>
        <v>1.3929081297989754E-3</v>
      </c>
      <c r="L153" s="5">
        <f t="shared" si="24"/>
        <v>0.23999998211799797</v>
      </c>
      <c r="M153" s="5">
        <f t="shared" si="25"/>
        <v>0.41199986737514172</v>
      </c>
      <c r="N153" s="5">
        <f t="shared" si="26"/>
        <v>0.72270000614874907</v>
      </c>
      <c r="O153" s="5">
        <f t="shared" si="27"/>
        <v>0.81180000387865803</v>
      </c>
      <c r="P153" s="17" t="str">
        <f t="shared" si="28"/>
        <v>Stable</v>
      </c>
      <c r="Q153" s="17" t="str">
        <f t="shared" si="29"/>
        <v>Stable</v>
      </c>
      <c r="R153" s="17" t="str">
        <f t="shared" si="30"/>
        <v>Stable</v>
      </c>
    </row>
    <row r="154" spans="1:18" x14ac:dyDescent="0.3">
      <c r="A154" s="9" t="str">
        <f t="shared" si="22"/>
        <v>Saturday</v>
      </c>
      <c r="B154" s="9">
        <v>43617</v>
      </c>
      <c r="C154" s="10">
        <v>46685340</v>
      </c>
      <c r="D154" s="10">
        <v>10196078</v>
      </c>
      <c r="E154" s="10">
        <v>3570666</v>
      </c>
      <c r="F154" s="10">
        <v>2355211</v>
      </c>
      <c r="G154" s="10">
        <v>1781953</v>
      </c>
      <c r="H154" s="11">
        <f t="shared" si="23"/>
        <v>3.8169433916514263E-2</v>
      </c>
      <c r="I154" s="12">
        <f t="shared" si="31"/>
        <v>-3.8564196416479901E-2</v>
      </c>
      <c r="J154" s="11">
        <f>'Channel wise traffic'!G154/'Channel wise traffic'!G147-1</f>
        <v>-9.5237992188946796E-3</v>
      </c>
      <c r="K154" s="11">
        <f t="shared" si="32"/>
        <v>-2.9319611085045327E-2</v>
      </c>
      <c r="L154" s="11">
        <f t="shared" si="24"/>
        <v>0.2183999945164799</v>
      </c>
      <c r="M154" s="11">
        <f t="shared" si="25"/>
        <v>0.35019994943153632</v>
      </c>
      <c r="N154" s="11">
        <f t="shared" si="26"/>
        <v>0.65959991777444316</v>
      </c>
      <c r="O154" s="11">
        <f t="shared" si="27"/>
        <v>0.75660015174861195</v>
      </c>
      <c r="P154" s="17" t="str">
        <f t="shared" si="28"/>
        <v>Stable</v>
      </c>
      <c r="Q154" s="17" t="str">
        <f t="shared" si="29"/>
        <v>Stable</v>
      </c>
      <c r="R154" s="17" t="str">
        <f t="shared" si="30"/>
        <v>Stable</v>
      </c>
    </row>
    <row r="155" spans="1:18" x14ac:dyDescent="0.3">
      <c r="A155" s="9" t="str">
        <f t="shared" si="22"/>
        <v>Sunday</v>
      </c>
      <c r="B155" s="9">
        <v>43618</v>
      </c>
      <c r="C155" s="10">
        <v>43543058</v>
      </c>
      <c r="D155" s="10">
        <v>9144042</v>
      </c>
      <c r="E155" s="10">
        <v>3046794</v>
      </c>
      <c r="F155" s="10">
        <v>2175411</v>
      </c>
      <c r="G155" s="10">
        <v>1713789</v>
      </c>
      <c r="H155" s="11">
        <f t="shared" si="23"/>
        <v>3.935848970460458E-2</v>
      </c>
      <c r="I155" s="12">
        <f t="shared" si="31"/>
        <v>1.0739098125715163E-2</v>
      </c>
      <c r="J155" s="11">
        <f>'Channel wise traffic'!G155/'Channel wise traffic'!G148-1</f>
        <v>-7.6190478615162038E-2</v>
      </c>
      <c r="K155" s="11">
        <f t="shared" si="32"/>
        <v>9.4099022787118125E-2</v>
      </c>
      <c r="L155" s="11">
        <f t="shared" si="24"/>
        <v>0.2099999958661608</v>
      </c>
      <c r="M155" s="11">
        <f t="shared" si="25"/>
        <v>0.33319991312375863</v>
      </c>
      <c r="N155" s="11">
        <f t="shared" si="26"/>
        <v>0.71400002756996372</v>
      </c>
      <c r="O155" s="11">
        <f t="shared" si="27"/>
        <v>0.78780009846415233</v>
      </c>
      <c r="P155" s="17" t="str">
        <f t="shared" si="28"/>
        <v>Stable</v>
      </c>
      <c r="Q155" s="17" t="str">
        <f t="shared" si="29"/>
        <v>Stable</v>
      </c>
      <c r="R155" s="17" t="str">
        <f t="shared" si="30"/>
        <v>Stable</v>
      </c>
    </row>
    <row r="156" spans="1:18" x14ac:dyDescent="0.3">
      <c r="A156" s="3" t="str">
        <f t="shared" si="22"/>
        <v>Monday</v>
      </c>
      <c r="B156" s="3">
        <v>43619</v>
      </c>
      <c r="C156" s="4">
        <v>21500167</v>
      </c>
      <c r="D156" s="4">
        <v>5375041</v>
      </c>
      <c r="E156" s="4">
        <v>2150016</v>
      </c>
      <c r="F156" s="4">
        <v>1506731</v>
      </c>
      <c r="G156" s="4">
        <v>1186099</v>
      </c>
      <c r="H156" s="5">
        <f t="shared" si="23"/>
        <v>5.5166966842629638E-2</v>
      </c>
      <c r="I156" s="8">
        <f t="shared" si="31"/>
        <v>5.3270059523439439E-2</v>
      </c>
      <c r="J156" s="5">
        <f>'Channel wise traffic'!G156/'Channel wise traffic'!G149-1</f>
        <v>2.0618566978098496E-2</v>
      </c>
      <c r="K156" s="5">
        <f t="shared" si="32"/>
        <v>3.1991867100849225E-2</v>
      </c>
      <c r="L156" s="5">
        <f t="shared" si="24"/>
        <v>0.24999996511655004</v>
      </c>
      <c r="M156" s="5">
        <f t="shared" si="25"/>
        <v>0.39999992558196301</v>
      </c>
      <c r="N156" s="5">
        <f t="shared" si="26"/>
        <v>0.70079990102399237</v>
      </c>
      <c r="O156" s="5">
        <f t="shared" si="27"/>
        <v>0.78720023680404794</v>
      </c>
      <c r="P156" s="17" t="str">
        <f t="shared" si="28"/>
        <v>Stable</v>
      </c>
      <c r="Q156" s="17" t="str">
        <f t="shared" si="29"/>
        <v>Stable</v>
      </c>
      <c r="R156" s="17" t="str">
        <f t="shared" si="30"/>
        <v>Stable</v>
      </c>
    </row>
    <row r="157" spans="1:18" x14ac:dyDescent="0.3">
      <c r="A157" s="3" t="str">
        <f t="shared" si="22"/>
        <v>Tuesday</v>
      </c>
      <c r="B157" s="3">
        <v>43620</v>
      </c>
      <c r="C157" s="4">
        <v>22368860</v>
      </c>
      <c r="D157" s="4">
        <v>5759981</v>
      </c>
      <c r="E157" s="4">
        <v>2280952</v>
      </c>
      <c r="F157" s="4">
        <v>1715048</v>
      </c>
      <c r="G157" s="4">
        <v>1392276</v>
      </c>
      <c r="H157" s="5">
        <f t="shared" si="23"/>
        <v>6.2241705656881932E-2</v>
      </c>
      <c r="I157" s="8">
        <f t="shared" si="31"/>
        <v>0.12948815611104747</v>
      </c>
      <c r="J157" s="5">
        <f>'Channel wise traffic'!G157/'Channel wise traffic'!G150-1</f>
        <v>-9.6154118616319506E-3</v>
      </c>
      <c r="K157" s="5">
        <f t="shared" si="32"/>
        <v>0.14045409093362049</v>
      </c>
      <c r="L157" s="5">
        <f t="shared" si="24"/>
        <v>0.2574999798827477</v>
      </c>
      <c r="M157" s="5">
        <f t="shared" si="25"/>
        <v>0.3959999173608385</v>
      </c>
      <c r="N157" s="5">
        <f t="shared" si="26"/>
        <v>0.75190008382464868</v>
      </c>
      <c r="O157" s="5">
        <f t="shared" si="27"/>
        <v>0.81180001959128845</v>
      </c>
      <c r="P157" s="17" t="str">
        <f t="shared" si="28"/>
        <v>Stable</v>
      </c>
      <c r="Q157" s="17" t="str">
        <f t="shared" si="29"/>
        <v>Stable</v>
      </c>
      <c r="R157" s="17" t="str">
        <f t="shared" si="30"/>
        <v>Stable</v>
      </c>
    </row>
    <row r="158" spans="1:18" x14ac:dyDescent="0.3">
      <c r="A158" s="3" t="str">
        <f t="shared" si="22"/>
        <v>Wednesday</v>
      </c>
      <c r="B158" s="3">
        <v>43621</v>
      </c>
      <c r="C158" s="4">
        <v>22368860</v>
      </c>
      <c r="D158" s="4">
        <v>5536293</v>
      </c>
      <c r="E158" s="4">
        <v>2170226</v>
      </c>
      <c r="F158" s="4">
        <v>1536737</v>
      </c>
      <c r="G158" s="4">
        <v>1247523</v>
      </c>
      <c r="H158" s="5">
        <f t="shared" si="23"/>
        <v>5.5770522056108357E-2</v>
      </c>
      <c r="I158" s="8">
        <f t="shared" si="31"/>
        <v>-1.9079437767929863E-2</v>
      </c>
      <c r="J158" s="5">
        <f>'Channel wise traffic'!G158/'Channel wise traffic'!G151-1</f>
        <v>8.4210472233876565E-2</v>
      </c>
      <c r="K158" s="5">
        <f t="shared" si="32"/>
        <v>-9.5267434512274041E-2</v>
      </c>
      <c r="L158" s="5">
        <f t="shared" si="24"/>
        <v>0.24750000670575076</v>
      </c>
      <c r="M158" s="5">
        <f t="shared" si="25"/>
        <v>0.39199984538390581</v>
      </c>
      <c r="N158" s="5">
        <f t="shared" si="26"/>
        <v>0.70809998590008594</v>
      </c>
      <c r="O158" s="5">
        <f t="shared" si="27"/>
        <v>0.81179993713953658</v>
      </c>
      <c r="P158" s="17" t="str">
        <f t="shared" si="28"/>
        <v>Stable</v>
      </c>
      <c r="Q158" s="17" t="str">
        <f t="shared" si="29"/>
        <v>Stable</v>
      </c>
      <c r="R158" s="17" t="str">
        <f t="shared" si="30"/>
        <v>Stable</v>
      </c>
    </row>
    <row r="159" spans="1:18" x14ac:dyDescent="0.3">
      <c r="A159" s="3" t="str">
        <f t="shared" si="22"/>
        <v>Thursday</v>
      </c>
      <c r="B159" s="3">
        <v>43622</v>
      </c>
      <c r="C159" s="4">
        <v>22368860</v>
      </c>
      <c r="D159" s="4">
        <v>5815903</v>
      </c>
      <c r="E159" s="4">
        <v>2326361</v>
      </c>
      <c r="F159" s="4">
        <v>1766173</v>
      </c>
      <c r="G159" s="4">
        <v>1477227</v>
      </c>
      <c r="H159" s="5">
        <f t="shared" si="23"/>
        <v>6.6039440543684394E-2</v>
      </c>
      <c r="I159" s="8">
        <f t="shared" si="31"/>
        <v>0.17158506089799253</v>
      </c>
      <c r="J159" s="5">
        <f>'Channel wise traffic'!G159/'Channel wise traffic'!G152-1</f>
        <v>4.0403967113556316E-2</v>
      </c>
      <c r="K159" s="5">
        <f t="shared" si="32"/>
        <v>0.12608664294970828</v>
      </c>
      <c r="L159" s="5">
        <f t="shared" si="24"/>
        <v>0.25999997317699697</v>
      </c>
      <c r="M159" s="5">
        <f t="shared" si="25"/>
        <v>0.39999996561153101</v>
      </c>
      <c r="N159" s="5">
        <f t="shared" si="26"/>
        <v>0.75919988342308009</v>
      </c>
      <c r="O159" s="5">
        <f t="shared" si="27"/>
        <v>0.83639994496575365</v>
      </c>
      <c r="P159" s="17" t="str">
        <f t="shared" si="28"/>
        <v>Stable</v>
      </c>
      <c r="Q159" s="17" t="str">
        <f t="shared" si="29"/>
        <v>Stable</v>
      </c>
      <c r="R159" s="17" t="str">
        <f t="shared" si="30"/>
        <v>Stable</v>
      </c>
    </row>
    <row r="160" spans="1:18" x14ac:dyDescent="0.3">
      <c r="A160" s="3" t="str">
        <f t="shared" si="22"/>
        <v>Friday</v>
      </c>
      <c r="B160" s="3">
        <v>43623</v>
      </c>
      <c r="C160" s="4">
        <v>21065820</v>
      </c>
      <c r="D160" s="4">
        <v>5477113</v>
      </c>
      <c r="E160" s="4">
        <v>2278479</v>
      </c>
      <c r="F160" s="4">
        <v>1596758</v>
      </c>
      <c r="G160" s="4">
        <v>1348621</v>
      </c>
      <c r="H160" s="5">
        <f t="shared" si="23"/>
        <v>6.4019392551536089E-2</v>
      </c>
      <c r="I160" s="8">
        <f t="shared" si="31"/>
        <v>3.9275462276182838E-2</v>
      </c>
      <c r="J160" s="5">
        <f>'Channel wise traffic'!G160/'Channel wise traffic'!G153-1</f>
        <v>-5.8252370326638991E-2</v>
      </c>
      <c r="K160" s="5">
        <f t="shared" si="32"/>
        <v>0.10356052207278021</v>
      </c>
      <c r="L160" s="5">
        <f t="shared" si="24"/>
        <v>0.25999999050594758</v>
      </c>
      <c r="M160" s="5">
        <f t="shared" si="25"/>
        <v>0.41599999853937647</v>
      </c>
      <c r="N160" s="5">
        <f t="shared" si="26"/>
        <v>0.7007999634844122</v>
      </c>
      <c r="O160" s="5">
        <f t="shared" si="27"/>
        <v>0.84459949472618889</v>
      </c>
      <c r="P160" s="17" t="str">
        <f t="shared" si="28"/>
        <v>Stable</v>
      </c>
      <c r="Q160" s="17" t="str">
        <f t="shared" si="29"/>
        <v>Stable</v>
      </c>
      <c r="R160" s="17" t="str">
        <f t="shared" si="30"/>
        <v>Stable</v>
      </c>
    </row>
    <row r="161" spans="1:18" x14ac:dyDescent="0.3">
      <c r="A161" s="9" t="str">
        <f t="shared" si="22"/>
        <v>Saturday</v>
      </c>
      <c r="B161" s="9">
        <v>43624</v>
      </c>
      <c r="C161" s="10">
        <v>42645263</v>
      </c>
      <c r="D161" s="10">
        <v>8597285</v>
      </c>
      <c r="E161" s="10">
        <v>2776923</v>
      </c>
      <c r="F161" s="10">
        <v>1926073</v>
      </c>
      <c r="G161" s="10">
        <v>1427220</v>
      </c>
      <c r="H161" s="11">
        <f t="shared" si="23"/>
        <v>3.3467257547456095E-2</v>
      </c>
      <c r="I161" s="12">
        <f t="shared" si="31"/>
        <v>-0.19906978466884373</v>
      </c>
      <c r="J161" s="11">
        <f>'Channel wise traffic'!G161/'Channel wise traffic'!G154-1</f>
        <v>-8.6538474102115903E-2</v>
      </c>
      <c r="K161" s="11">
        <f t="shared" si="32"/>
        <v>-0.12319219560193007</v>
      </c>
      <c r="L161" s="11">
        <f t="shared" si="24"/>
        <v>0.20159999951225532</v>
      </c>
      <c r="M161" s="11">
        <f t="shared" si="25"/>
        <v>0.32299999360263154</v>
      </c>
      <c r="N161" s="11">
        <f t="shared" si="26"/>
        <v>0.69359971450414726</v>
      </c>
      <c r="O161" s="11">
        <f t="shared" si="27"/>
        <v>0.7409999517152257</v>
      </c>
      <c r="P161" s="17" t="str">
        <f t="shared" si="28"/>
        <v>Stable</v>
      </c>
      <c r="Q161" s="17" t="str">
        <f t="shared" si="29"/>
        <v>Stable</v>
      </c>
      <c r="R161" s="17" t="str">
        <f t="shared" si="30"/>
        <v>Stable</v>
      </c>
    </row>
    <row r="162" spans="1:18" x14ac:dyDescent="0.3">
      <c r="A162" s="9" t="str">
        <f t="shared" si="22"/>
        <v>Sunday</v>
      </c>
      <c r="B162" s="9">
        <v>43625</v>
      </c>
      <c r="C162" s="10">
        <v>44889750</v>
      </c>
      <c r="D162" s="10">
        <v>9803921</v>
      </c>
      <c r="E162" s="10">
        <v>3333333</v>
      </c>
      <c r="F162" s="10">
        <v>2153333</v>
      </c>
      <c r="G162" s="10">
        <v>1646008</v>
      </c>
      <c r="H162" s="11">
        <f t="shared" si="23"/>
        <v>3.6667791645086018E-2</v>
      </c>
      <c r="I162" s="12">
        <f t="shared" si="31"/>
        <v>-3.9550376388225117E-2</v>
      </c>
      <c r="J162" s="11">
        <f>'Channel wise traffic'!G162/'Channel wise traffic'!G155-1</f>
        <v>3.0927847599856007E-2</v>
      </c>
      <c r="K162" s="11">
        <f t="shared" si="32"/>
        <v>-6.8363854398706181E-2</v>
      </c>
      <c r="L162" s="11">
        <f t="shared" si="24"/>
        <v>0.21839999108927985</v>
      </c>
      <c r="M162" s="11">
        <f t="shared" si="25"/>
        <v>0.33999998571999918</v>
      </c>
      <c r="N162" s="11">
        <f t="shared" si="26"/>
        <v>0.64599996459999642</v>
      </c>
      <c r="O162" s="11">
        <f t="shared" si="27"/>
        <v>0.76440011832819166</v>
      </c>
      <c r="P162" s="17" t="str">
        <f t="shared" si="28"/>
        <v>Stable</v>
      </c>
      <c r="Q162" s="17" t="str">
        <f t="shared" si="29"/>
        <v>Stable</v>
      </c>
      <c r="R162" s="17" t="str">
        <f t="shared" si="30"/>
        <v>Stable</v>
      </c>
    </row>
    <row r="163" spans="1:18" x14ac:dyDescent="0.3">
      <c r="A163" s="3" t="str">
        <f t="shared" si="22"/>
        <v>Monday</v>
      </c>
      <c r="B163" s="3">
        <v>43626</v>
      </c>
      <c r="C163" s="4">
        <v>21934513</v>
      </c>
      <c r="D163" s="4">
        <v>5319119</v>
      </c>
      <c r="E163" s="4">
        <v>2212753</v>
      </c>
      <c r="F163" s="4">
        <v>1647616</v>
      </c>
      <c r="G163" s="4">
        <v>1310514</v>
      </c>
      <c r="H163" s="5">
        <f t="shared" si="23"/>
        <v>5.9746664993200443E-2</v>
      </c>
      <c r="I163" s="8">
        <f t="shared" si="31"/>
        <v>0.10489427948257268</v>
      </c>
      <c r="J163" s="5">
        <f>'Channel wise traffic'!G163/'Channel wise traffic'!G156-1</f>
        <v>2.0201937045509322E-2</v>
      </c>
      <c r="K163" s="5">
        <f t="shared" si="32"/>
        <v>8.3015224738292037E-2</v>
      </c>
      <c r="L163" s="5">
        <f t="shared" si="24"/>
        <v>0.24249998164992312</v>
      </c>
      <c r="M163" s="5">
        <f t="shared" si="25"/>
        <v>0.41599990524746672</v>
      </c>
      <c r="N163" s="5">
        <f t="shared" si="26"/>
        <v>0.74460005251376904</v>
      </c>
      <c r="O163" s="5">
        <f t="shared" si="27"/>
        <v>0.79540014178060903</v>
      </c>
      <c r="P163" s="17" t="str">
        <f t="shared" si="28"/>
        <v>Stable</v>
      </c>
      <c r="Q163" s="17" t="str">
        <f t="shared" si="29"/>
        <v>Stable</v>
      </c>
      <c r="R163" s="17" t="str">
        <f t="shared" si="30"/>
        <v>Stable</v>
      </c>
    </row>
    <row r="164" spans="1:18" x14ac:dyDescent="0.3">
      <c r="A164" s="3" t="str">
        <f t="shared" si="22"/>
        <v>Tuesday</v>
      </c>
      <c r="B164" s="3">
        <v>43627</v>
      </c>
      <c r="C164" s="4">
        <v>22368860</v>
      </c>
      <c r="D164" s="4">
        <v>5759981</v>
      </c>
      <c r="E164" s="4">
        <v>2350072</v>
      </c>
      <c r="F164" s="4">
        <v>1681241</v>
      </c>
      <c r="G164" s="4">
        <v>1309687</v>
      </c>
      <c r="H164" s="5">
        <f t="shared" si="23"/>
        <v>5.8549563992085427E-2</v>
      </c>
      <c r="I164" s="8">
        <f t="shared" si="31"/>
        <v>-5.9319416552465198E-2</v>
      </c>
      <c r="J164" s="5">
        <f>'Channel wise traffic'!G164/'Channel wise traffic'!G157-1</f>
        <v>0</v>
      </c>
      <c r="K164" s="5">
        <f t="shared" si="32"/>
        <v>-5.9319416552465198E-2</v>
      </c>
      <c r="L164" s="5">
        <f t="shared" si="24"/>
        <v>0.2574999798827477</v>
      </c>
      <c r="M164" s="5">
        <f t="shared" si="25"/>
        <v>0.40799995694430241</v>
      </c>
      <c r="N164" s="5">
        <f t="shared" si="26"/>
        <v>0.71539978349599498</v>
      </c>
      <c r="O164" s="5">
        <f t="shared" si="27"/>
        <v>0.77900015524246669</v>
      </c>
      <c r="P164" s="17" t="str">
        <f t="shared" si="28"/>
        <v>Stable</v>
      </c>
      <c r="Q164" s="17" t="str">
        <f t="shared" si="29"/>
        <v>Stable</v>
      </c>
      <c r="R164" s="17" t="str">
        <f t="shared" si="30"/>
        <v>Stable</v>
      </c>
    </row>
    <row r="165" spans="1:18" x14ac:dyDescent="0.3">
      <c r="A165" s="3" t="str">
        <f t="shared" si="22"/>
        <v>Wednesday</v>
      </c>
      <c r="B165" s="3">
        <v>43628</v>
      </c>
      <c r="C165" s="4">
        <v>21934513</v>
      </c>
      <c r="D165" s="4">
        <v>5757809</v>
      </c>
      <c r="E165" s="4">
        <v>2418280</v>
      </c>
      <c r="F165" s="4">
        <v>1853611</v>
      </c>
      <c r="G165" s="4">
        <v>1443963</v>
      </c>
      <c r="H165" s="5">
        <f t="shared" si="23"/>
        <v>6.5830638683430087E-2</v>
      </c>
      <c r="I165" s="8">
        <f t="shared" si="31"/>
        <v>0.1574640307232813</v>
      </c>
      <c r="J165" s="5">
        <f>'Channel wise traffic'!G165/'Channel wise traffic'!G158-1</f>
        <v>-1.9417486578885645E-2</v>
      </c>
      <c r="K165" s="5">
        <f t="shared" si="32"/>
        <v>0.1803841215113724</v>
      </c>
      <c r="L165" s="5">
        <f t="shared" si="24"/>
        <v>0.26249996979645729</v>
      </c>
      <c r="M165" s="5">
        <f t="shared" si="25"/>
        <v>0.42000003820897847</v>
      </c>
      <c r="N165" s="5">
        <f t="shared" si="26"/>
        <v>0.76649974361943196</v>
      </c>
      <c r="O165" s="5">
        <f t="shared" si="27"/>
        <v>0.77900001672411312</v>
      </c>
      <c r="P165" s="17" t="str">
        <f t="shared" si="28"/>
        <v>Stable</v>
      </c>
      <c r="Q165" s="17" t="str">
        <f t="shared" si="29"/>
        <v>Stable</v>
      </c>
      <c r="R165" s="17" t="str">
        <f t="shared" si="30"/>
        <v>Stable</v>
      </c>
    </row>
    <row r="166" spans="1:18" x14ac:dyDescent="0.3">
      <c r="A166" s="3" t="str">
        <f t="shared" si="22"/>
        <v>Thursday</v>
      </c>
      <c r="B166" s="3">
        <v>43629</v>
      </c>
      <c r="C166" s="4">
        <v>21717340</v>
      </c>
      <c r="D166" s="4">
        <v>5483628</v>
      </c>
      <c r="E166" s="4">
        <v>2105713</v>
      </c>
      <c r="F166" s="4">
        <v>1583285</v>
      </c>
      <c r="G166" s="4">
        <v>1350226</v>
      </c>
      <c r="H166" s="5">
        <f t="shared" si="23"/>
        <v>6.2172715443051495E-2</v>
      </c>
      <c r="I166" s="8">
        <f t="shared" si="31"/>
        <v>-8.5972568873978084E-2</v>
      </c>
      <c r="J166" s="5">
        <f>'Channel wise traffic'!G166/'Channel wise traffic'!G159-1</f>
        <v>-2.9126207515823954E-2</v>
      </c>
      <c r="K166" s="5">
        <f t="shared" si="32"/>
        <v>-5.8551754357687225E-2</v>
      </c>
      <c r="L166" s="5">
        <f t="shared" si="24"/>
        <v>0.25249998388384581</v>
      </c>
      <c r="M166" s="5">
        <f t="shared" si="25"/>
        <v>0.38399997228112481</v>
      </c>
      <c r="N166" s="5">
        <f t="shared" si="26"/>
        <v>0.75189971282886126</v>
      </c>
      <c r="O166" s="5">
        <f t="shared" si="27"/>
        <v>0.85280034864222176</v>
      </c>
      <c r="P166" s="17" t="str">
        <f t="shared" si="28"/>
        <v>Stable</v>
      </c>
      <c r="Q166" s="17" t="str">
        <f t="shared" si="29"/>
        <v>Stable</v>
      </c>
      <c r="R166" s="17" t="str">
        <f t="shared" si="30"/>
        <v>Stable</v>
      </c>
    </row>
    <row r="167" spans="1:18" x14ac:dyDescent="0.3">
      <c r="A167" s="3" t="str">
        <f t="shared" si="22"/>
        <v>Friday</v>
      </c>
      <c r="B167" s="3">
        <v>43630</v>
      </c>
      <c r="C167" s="4">
        <v>22368860</v>
      </c>
      <c r="D167" s="4">
        <v>5815903</v>
      </c>
      <c r="E167" s="4">
        <v>2279834</v>
      </c>
      <c r="F167" s="4">
        <v>1647636</v>
      </c>
      <c r="G167" s="4">
        <v>1283508</v>
      </c>
      <c r="H167" s="5">
        <f t="shared" si="23"/>
        <v>5.7379231664018641E-2</v>
      </c>
      <c r="I167" s="8">
        <f t="shared" si="31"/>
        <v>-4.8281170173087862E-2</v>
      </c>
      <c r="J167" s="5">
        <f>'Channel wise traffic'!G167/'Channel wise traffic'!G160-1</f>
        <v>6.1855605993766494E-2</v>
      </c>
      <c r="K167" s="5">
        <f t="shared" si="32"/>
        <v>-0.1037210854847157</v>
      </c>
      <c r="L167" s="5">
        <f t="shared" si="24"/>
        <v>0.25999997317699697</v>
      </c>
      <c r="M167" s="5">
        <f t="shared" si="25"/>
        <v>0.39200000412661629</v>
      </c>
      <c r="N167" s="5">
        <f t="shared" si="26"/>
        <v>0.72269998605161601</v>
      </c>
      <c r="O167" s="5">
        <f t="shared" si="27"/>
        <v>0.77899973052300386</v>
      </c>
      <c r="P167" s="17" t="str">
        <f t="shared" si="28"/>
        <v>Stable</v>
      </c>
      <c r="Q167" s="17" t="str">
        <f t="shared" si="29"/>
        <v>Stable</v>
      </c>
      <c r="R167" s="17" t="str">
        <f t="shared" si="30"/>
        <v>Stable</v>
      </c>
    </row>
    <row r="168" spans="1:18" x14ac:dyDescent="0.3">
      <c r="A168" s="9" t="str">
        <f t="shared" si="22"/>
        <v>Saturday</v>
      </c>
      <c r="B168" s="9">
        <v>43631</v>
      </c>
      <c r="C168" s="10">
        <v>44440853</v>
      </c>
      <c r="D168" s="10">
        <v>8865950</v>
      </c>
      <c r="E168" s="10">
        <v>3135000</v>
      </c>
      <c r="F168" s="10">
        <v>2110482</v>
      </c>
      <c r="G168" s="10">
        <v>1613252</v>
      </c>
      <c r="H168" s="11">
        <f t="shared" si="23"/>
        <v>3.6301103401413112E-2</v>
      </c>
      <c r="I168" s="12">
        <f t="shared" si="31"/>
        <v>0.13034570703885873</v>
      </c>
      <c r="J168" s="11">
        <f>'Channel wise traffic'!G168/'Channel wise traffic'!G161-1</f>
        <v>4.2105264638900852E-2</v>
      </c>
      <c r="K168" s="11">
        <f t="shared" si="32"/>
        <v>8.4675173934962045E-2</v>
      </c>
      <c r="L168" s="11">
        <f t="shared" si="24"/>
        <v>0.19949999609593452</v>
      </c>
      <c r="M168" s="11">
        <f t="shared" si="25"/>
        <v>0.3536000090232857</v>
      </c>
      <c r="N168" s="11">
        <f t="shared" si="26"/>
        <v>0.67320000000000002</v>
      </c>
      <c r="O168" s="11">
        <f t="shared" si="27"/>
        <v>0.76439979113775902</v>
      </c>
      <c r="P168" s="17" t="str">
        <f t="shared" si="28"/>
        <v>Stable</v>
      </c>
      <c r="Q168" s="17" t="str">
        <f t="shared" si="29"/>
        <v>Stable</v>
      </c>
      <c r="R168" s="17" t="str">
        <f t="shared" si="30"/>
        <v>Stable</v>
      </c>
    </row>
    <row r="169" spans="1:18" x14ac:dyDescent="0.3">
      <c r="A169" s="9" t="str">
        <f t="shared" si="22"/>
        <v>Sunday</v>
      </c>
      <c r="B169" s="9">
        <v>43632</v>
      </c>
      <c r="C169" s="10">
        <v>45787545</v>
      </c>
      <c r="D169" s="10">
        <v>9230769</v>
      </c>
      <c r="E169" s="10">
        <v>3201230</v>
      </c>
      <c r="F169" s="10">
        <v>2133300</v>
      </c>
      <c r="G169" s="10">
        <v>1697253</v>
      </c>
      <c r="H169" s="11">
        <f t="shared" si="23"/>
        <v>3.7068006157569708E-2</v>
      </c>
      <c r="I169" s="12">
        <f t="shared" si="31"/>
        <v>3.113289850353107E-2</v>
      </c>
      <c r="J169" s="11">
        <f>'Channel wise traffic'!G169/'Channel wise traffic'!G162-1</f>
        <v>2.000000044553607E-2</v>
      </c>
      <c r="K169" s="11">
        <f t="shared" si="32"/>
        <v>1.0914606376010827E-2</v>
      </c>
      <c r="L169" s="11">
        <f t="shared" si="24"/>
        <v>0.20159999842751997</v>
      </c>
      <c r="M169" s="11">
        <f t="shared" si="25"/>
        <v>0.34679992533666482</v>
      </c>
      <c r="N169" s="11">
        <f t="shared" si="26"/>
        <v>0.66640010246061665</v>
      </c>
      <c r="O169" s="11">
        <f t="shared" si="27"/>
        <v>0.79559977499648427</v>
      </c>
      <c r="P169" s="17" t="str">
        <f t="shared" si="28"/>
        <v>Stable</v>
      </c>
      <c r="Q169" s="17" t="str">
        <f t="shared" si="29"/>
        <v>Stable</v>
      </c>
      <c r="R169" s="17" t="str">
        <f t="shared" si="30"/>
        <v>Stable</v>
      </c>
    </row>
    <row r="170" spans="1:18" x14ac:dyDescent="0.3">
      <c r="A170" s="3" t="str">
        <f t="shared" si="22"/>
        <v>Monday</v>
      </c>
      <c r="B170" s="3">
        <v>43633</v>
      </c>
      <c r="C170" s="4">
        <v>22586034</v>
      </c>
      <c r="D170" s="4">
        <v>5928833</v>
      </c>
      <c r="E170" s="4">
        <v>2252956</v>
      </c>
      <c r="F170" s="4">
        <v>1611765</v>
      </c>
      <c r="G170" s="4">
        <v>1361297</v>
      </c>
      <c r="H170" s="5">
        <f t="shared" si="23"/>
        <v>6.0271626262494778E-2</v>
      </c>
      <c r="I170" s="8">
        <f t="shared" si="31"/>
        <v>3.8750444482088753E-2</v>
      </c>
      <c r="J170" s="5">
        <f>'Channel wise traffic'!G170/'Channel wise traffic'!G163-1</f>
        <v>2.9703010019234144E-2</v>
      </c>
      <c r="K170" s="5">
        <f t="shared" si="32"/>
        <v>8.786453090797286E-3</v>
      </c>
      <c r="L170" s="5">
        <f t="shared" si="24"/>
        <v>0.26249995904548801</v>
      </c>
      <c r="M170" s="5">
        <f t="shared" si="25"/>
        <v>0.37999990891968116</v>
      </c>
      <c r="N170" s="5">
        <f t="shared" si="26"/>
        <v>0.71540012321589952</v>
      </c>
      <c r="O170" s="5">
        <f t="shared" si="27"/>
        <v>0.84460017434303392</v>
      </c>
      <c r="P170" s="17" t="str">
        <f t="shared" si="28"/>
        <v>Stable</v>
      </c>
      <c r="Q170" s="17" t="str">
        <f t="shared" si="29"/>
        <v>Stable</v>
      </c>
      <c r="R170" s="17" t="str">
        <f t="shared" si="30"/>
        <v>Stable</v>
      </c>
    </row>
    <row r="171" spans="1:18" x14ac:dyDescent="0.3">
      <c r="A171" s="3" t="str">
        <f t="shared" si="22"/>
        <v>Tuesday</v>
      </c>
      <c r="B171" s="3">
        <v>43634</v>
      </c>
      <c r="C171" s="4">
        <v>21065820</v>
      </c>
      <c r="D171" s="4">
        <v>5529777</v>
      </c>
      <c r="E171" s="4">
        <v>2101315</v>
      </c>
      <c r="F171" s="4">
        <v>1579979</v>
      </c>
      <c r="G171" s="4">
        <v>1256715</v>
      </c>
      <c r="H171" s="5">
        <f t="shared" si="23"/>
        <v>5.965659062880059E-2</v>
      </c>
      <c r="I171" s="8">
        <f t="shared" si="31"/>
        <v>-4.0446305109541392E-2</v>
      </c>
      <c r="J171" s="5">
        <f>'Channel wise traffic'!G171/'Channel wise traffic'!G164-1</f>
        <v>-5.8252370326638991E-2</v>
      </c>
      <c r="K171" s="5">
        <f t="shared" si="32"/>
        <v>1.8907512904191792E-2</v>
      </c>
      <c r="L171" s="5">
        <f t="shared" si="24"/>
        <v>0.26249996439730333</v>
      </c>
      <c r="M171" s="5">
        <f t="shared" si="25"/>
        <v>0.37999995298182909</v>
      </c>
      <c r="N171" s="5">
        <f t="shared" si="26"/>
        <v>0.75190011968695791</v>
      </c>
      <c r="O171" s="5">
        <f t="shared" si="27"/>
        <v>0.795399812275986</v>
      </c>
      <c r="P171" s="17" t="str">
        <f t="shared" si="28"/>
        <v>Stable</v>
      </c>
      <c r="Q171" s="17" t="str">
        <f t="shared" si="29"/>
        <v>Stable</v>
      </c>
      <c r="R171" s="17" t="str">
        <f t="shared" si="30"/>
        <v>Stable</v>
      </c>
    </row>
    <row r="172" spans="1:18" x14ac:dyDescent="0.3">
      <c r="A172" s="3" t="str">
        <f t="shared" si="22"/>
        <v>Wednesday</v>
      </c>
      <c r="B172" s="3">
        <v>43635</v>
      </c>
      <c r="C172" s="4">
        <v>22151687</v>
      </c>
      <c r="D172" s="4">
        <v>5261025</v>
      </c>
      <c r="E172" s="4">
        <v>2146498</v>
      </c>
      <c r="F172" s="4">
        <v>1519935</v>
      </c>
      <c r="G172" s="4">
        <v>1296201</v>
      </c>
      <c r="H172" s="5">
        <f t="shared" si="23"/>
        <v>5.8514775872374865E-2</v>
      </c>
      <c r="I172" s="8">
        <f t="shared" si="31"/>
        <v>-0.10233087689920028</v>
      </c>
      <c r="J172" s="5">
        <f>'Channel wise traffic'!G172/'Channel wise traffic'!G165-1</f>
        <v>9.9010185364971637E-3</v>
      </c>
      <c r="K172" s="5">
        <f t="shared" si="32"/>
        <v>-0.11113157881144275</v>
      </c>
      <c r="L172" s="5">
        <f t="shared" si="24"/>
        <v>0.23749997009257129</v>
      </c>
      <c r="M172" s="5">
        <f t="shared" si="25"/>
        <v>0.40799996198459426</v>
      </c>
      <c r="N172" s="5">
        <f t="shared" si="26"/>
        <v>0.70809989107839844</v>
      </c>
      <c r="O172" s="5">
        <f t="shared" si="27"/>
        <v>0.85280028422268062</v>
      </c>
      <c r="P172" s="17" t="str">
        <f t="shared" si="28"/>
        <v>Stable</v>
      </c>
      <c r="Q172" s="17" t="str">
        <f t="shared" si="29"/>
        <v>Stable</v>
      </c>
      <c r="R172" s="17" t="str">
        <f t="shared" si="30"/>
        <v>Stable</v>
      </c>
    </row>
    <row r="173" spans="1:18" x14ac:dyDescent="0.3">
      <c r="A173" s="3" t="str">
        <f t="shared" si="22"/>
        <v>Thursday</v>
      </c>
      <c r="B173" s="3">
        <v>43636</v>
      </c>
      <c r="C173" s="4">
        <v>10207150</v>
      </c>
      <c r="D173" s="4">
        <v>2526269</v>
      </c>
      <c r="E173" s="4">
        <v>1040823</v>
      </c>
      <c r="F173" s="4">
        <v>729408</v>
      </c>
      <c r="G173" s="4">
        <v>616058</v>
      </c>
      <c r="H173" s="5">
        <f t="shared" si="23"/>
        <v>6.035553509059826E-2</v>
      </c>
      <c r="I173" s="8">
        <f t="shared" si="31"/>
        <v>-0.54373712252615491</v>
      </c>
      <c r="J173" s="5">
        <f>'Channel wise traffic'!G173/'Channel wise traffic'!G166-1</f>
        <v>-0.52999999355353777</v>
      </c>
      <c r="K173" s="5">
        <f t="shared" si="32"/>
        <v>-2.9227939289827587E-2</v>
      </c>
      <c r="L173" s="5">
        <f t="shared" si="24"/>
        <v>0.24749993876841234</v>
      </c>
      <c r="M173" s="5">
        <f t="shared" si="25"/>
        <v>0.41200006808459433</v>
      </c>
      <c r="N173" s="5">
        <f t="shared" si="26"/>
        <v>0.70079927134584841</v>
      </c>
      <c r="O173" s="5">
        <f t="shared" si="27"/>
        <v>0.84460000438711946</v>
      </c>
      <c r="P173" s="17" t="str">
        <f t="shared" si="28"/>
        <v>Low</v>
      </c>
      <c r="Q173" s="17" t="str">
        <f t="shared" si="29"/>
        <v>Low</v>
      </c>
      <c r="R173" s="17" t="str">
        <f t="shared" si="30"/>
        <v>Stable</v>
      </c>
    </row>
    <row r="174" spans="1:18" x14ac:dyDescent="0.3">
      <c r="A174" s="3" t="str">
        <f t="shared" si="22"/>
        <v>Friday</v>
      </c>
      <c r="B174" s="3">
        <v>43637</v>
      </c>
      <c r="C174" s="4">
        <v>21065820</v>
      </c>
      <c r="D174" s="4">
        <v>5108461</v>
      </c>
      <c r="E174" s="4">
        <v>2104686</v>
      </c>
      <c r="F174" s="4">
        <v>1613241</v>
      </c>
      <c r="G174" s="4">
        <v>1336086</v>
      </c>
      <c r="H174" s="5">
        <f t="shared" si="23"/>
        <v>6.342435281417956E-2</v>
      </c>
      <c r="I174" s="8">
        <f t="shared" si="31"/>
        <v>4.0964294729756157E-2</v>
      </c>
      <c r="J174" s="5">
        <f>'Channel wise traffic'!G174/'Channel wise traffic'!G167-1</f>
        <v>-5.8252370326638991E-2</v>
      </c>
      <c r="K174" s="5">
        <f t="shared" si="32"/>
        <v>0.10535381835640178</v>
      </c>
      <c r="L174" s="5">
        <f t="shared" si="24"/>
        <v>0.24249998338540821</v>
      </c>
      <c r="M174" s="5">
        <f t="shared" si="25"/>
        <v>0.41200001331124969</v>
      </c>
      <c r="N174" s="5">
        <f t="shared" si="26"/>
        <v>0.76649961086831953</v>
      </c>
      <c r="O174" s="5">
        <f t="shared" si="27"/>
        <v>0.82819987838146936</v>
      </c>
      <c r="P174" s="17" t="str">
        <f t="shared" si="28"/>
        <v>Stable</v>
      </c>
      <c r="Q174" s="17" t="str">
        <f t="shared" si="29"/>
        <v>Stable</v>
      </c>
      <c r="R174" s="17" t="str">
        <f t="shared" si="30"/>
        <v>Stable</v>
      </c>
    </row>
    <row r="175" spans="1:18" x14ac:dyDescent="0.3">
      <c r="A175" s="9" t="str">
        <f t="shared" si="22"/>
        <v>Saturday</v>
      </c>
      <c r="B175" s="9">
        <v>43638</v>
      </c>
      <c r="C175" s="10">
        <v>44889750</v>
      </c>
      <c r="D175" s="10">
        <v>9332579</v>
      </c>
      <c r="E175" s="10">
        <v>3014423</v>
      </c>
      <c r="F175" s="10">
        <v>2131800</v>
      </c>
      <c r="G175" s="10">
        <v>1579663</v>
      </c>
      <c r="H175" s="11">
        <f t="shared" si="23"/>
        <v>3.51898373236652E-2</v>
      </c>
      <c r="I175" s="12">
        <f t="shared" si="31"/>
        <v>-2.0820677736646198E-2</v>
      </c>
      <c r="J175" s="11">
        <f>'Channel wise traffic'!G175/'Channel wise traffic'!G168-1</f>
        <v>1.0101021692856316E-2</v>
      </c>
      <c r="K175" s="11">
        <f t="shared" si="32"/>
        <v>-3.0612460052788726E-2</v>
      </c>
      <c r="L175" s="11">
        <f t="shared" si="24"/>
        <v>0.20789999944307999</v>
      </c>
      <c r="M175" s="11">
        <f t="shared" si="25"/>
        <v>0.32299999817842423</v>
      </c>
      <c r="N175" s="11">
        <f t="shared" si="26"/>
        <v>0.7072000180465714</v>
      </c>
      <c r="O175" s="11">
        <f t="shared" si="27"/>
        <v>0.74099962473027492</v>
      </c>
      <c r="P175" s="17" t="str">
        <f t="shared" si="28"/>
        <v>Stable</v>
      </c>
      <c r="Q175" s="17" t="str">
        <f t="shared" si="29"/>
        <v>Stable</v>
      </c>
      <c r="R175" s="17" t="str">
        <f t="shared" si="30"/>
        <v>Stable</v>
      </c>
    </row>
    <row r="176" spans="1:18" x14ac:dyDescent="0.3">
      <c r="A176" s="9" t="str">
        <f t="shared" si="22"/>
        <v>Sunday</v>
      </c>
      <c r="B176" s="9">
        <v>43639</v>
      </c>
      <c r="C176" s="10">
        <v>43543058</v>
      </c>
      <c r="D176" s="10">
        <v>8869720</v>
      </c>
      <c r="E176" s="10">
        <v>3136333</v>
      </c>
      <c r="F176" s="10">
        <v>2068725</v>
      </c>
      <c r="G176" s="10">
        <v>1662014</v>
      </c>
      <c r="H176" s="11">
        <f t="shared" si="23"/>
        <v>3.8169436790590136E-2</v>
      </c>
      <c r="I176" s="12">
        <f t="shared" si="31"/>
        <v>-2.0762373081679608E-2</v>
      </c>
      <c r="J176" s="11">
        <f>'Channel wise traffic'!G176/'Channel wise traffic'!G169-1</f>
        <v>-4.9019619833725936E-2</v>
      </c>
      <c r="K176" s="11">
        <f t="shared" si="32"/>
        <v>2.9713781430229513E-2</v>
      </c>
      <c r="L176" s="11">
        <f t="shared" si="24"/>
        <v>0.20369997899550371</v>
      </c>
      <c r="M176" s="11">
        <f t="shared" si="25"/>
        <v>0.35360000090194504</v>
      </c>
      <c r="N176" s="11">
        <f t="shared" si="26"/>
        <v>0.65959992130937628</v>
      </c>
      <c r="O176" s="11">
        <f t="shared" si="27"/>
        <v>0.80340016193549169</v>
      </c>
      <c r="P176" s="17" t="str">
        <f t="shared" si="28"/>
        <v>Stable</v>
      </c>
      <c r="Q176" s="17" t="str">
        <f t="shared" si="29"/>
        <v>Stable</v>
      </c>
      <c r="R176" s="17" t="str">
        <f t="shared" si="30"/>
        <v>Stable</v>
      </c>
    </row>
    <row r="177" spans="1:18" x14ac:dyDescent="0.3">
      <c r="A177" s="3" t="str">
        <f t="shared" si="22"/>
        <v>Monday</v>
      </c>
      <c r="B177" s="3">
        <v>43640</v>
      </c>
      <c r="C177" s="4">
        <v>21282993</v>
      </c>
      <c r="D177" s="4">
        <v>5054710</v>
      </c>
      <c r="E177" s="4">
        <v>2042103</v>
      </c>
      <c r="F177" s="4">
        <v>1460920</v>
      </c>
      <c r="G177" s="4">
        <v>1233893</v>
      </c>
      <c r="H177" s="5">
        <f t="shared" si="23"/>
        <v>5.7975539436582062E-2</v>
      </c>
      <c r="I177" s="8">
        <f t="shared" si="31"/>
        <v>-9.3590157034063814E-2</v>
      </c>
      <c r="J177" s="5">
        <f>'Channel wise traffic'!G177/'Channel wise traffic'!G170-1</f>
        <v>-5.7692294069183969E-2</v>
      </c>
      <c r="K177" s="5">
        <f t="shared" si="32"/>
        <v>-3.8095650777910106E-2</v>
      </c>
      <c r="L177" s="5">
        <f t="shared" si="24"/>
        <v>0.2374999606493316</v>
      </c>
      <c r="M177" s="5">
        <f t="shared" si="25"/>
        <v>0.40400003165364579</v>
      </c>
      <c r="N177" s="5">
        <f t="shared" si="26"/>
        <v>0.7153997619121073</v>
      </c>
      <c r="O177" s="5">
        <f t="shared" si="27"/>
        <v>0.8445999780959943</v>
      </c>
      <c r="P177" s="17" t="str">
        <f t="shared" si="28"/>
        <v>Stable</v>
      </c>
      <c r="Q177" s="17" t="str">
        <f t="shared" si="29"/>
        <v>Stable</v>
      </c>
      <c r="R177" s="17" t="str">
        <f t="shared" si="30"/>
        <v>Stable</v>
      </c>
    </row>
    <row r="178" spans="1:18" x14ac:dyDescent="0.3">
      <c r="A178" s="3" t="str">
        <f t="shared" si="22"/>
        <v>Tuesday</v>
      </c>
      <c r="B178" s="3">
        <v>43641</v>
      </c>
      <c r="C178" s="4">
        <v>22586034</v>
      </c>
      <c r="D178" s="4">
        <v>5646508</v>
      </c>
      <c r="E178" s="4">
        <v>2236017</v>
      </c>
      <c r="F178" s="4">
        <v>1632292</v>
      </c>
      <c r="G178" s="4">
        <v>1271556</v>
      </c>
      <c r="H178" s="5">
        <f t="shared" si="23"/>
        <v>5.6298330198210095E-2</v>
      </c>
      <c r="I178" s="8">
        <f t="shared" si="31"/>
        <v>1.1809360117449152E-2</v>
      </c>
      <c r="J178" s="5">
        <f>'Channel wise traffic'!G178/'Channel wise traffic'!G171-1</f>
        <v>7.2164913217948046E-2</v>
      </c>
      <c r="K178" s="5">
        <f t="shared" si="32"/>
        <v>-5.6293200720880954E-2</v>
      </c>
      <c r="L178" s="5">
        <f t="shared" si="24"/>
        <v>0.24999997786242595</v>
      </c>
      <c r="M178" s="5">
        <f t="shared" si="25"/>
        <v>0.39599997024709788</v>
      </c>
      <c r="N178" s="5">
        <f t="shared" si="26"/>
        <v>0.72999981663824565</v>
      </c>
      <c r="O178" s="5">
        <f t="shared" si="27"/>
        <v>0.77900032592207769</v>
      </c>
      <c r="P178" s="17" t="str">
        <f t="shared" si="28"/>
        <v>Stable</v>
      </c>
      <c r="Q178" s="17" t="str">
        <f t="shared" si="29"/>
        <v>Stable</v>
      </c>
      <c r="R178" s="17" t="str">
        <f t="shared" si="30"/>
        <v>Stable</v>
      </c>
    </row>
    <row r="179" spans="1:18" x14ac:dyDescent="0.3">
      <c r="A179" s="3" t="str">
        <f t="shared" si="22"/>
        <v>Wednesday</v>
      </c>
      <c r="B179" s="3">
        <v>43642</v>
      </c>
      <c r="C179" s="4">
        <v>22368860</v>
      </c>
      <c r="D179" s="4">
        <v>5759981</v>
      </c>
      <c r="E179" s="4">
        <v>2234872</v>
      </c>
      <c r="F179" s="4">
        <v>1615142</v>
      </c>
      <c r="G179" s="4">
        <v>1324416</v>
      </c>
      <c r="H179" s="5">
        <f t="shared" si="23"/>
        <v>5.9208024011952333E-2</v>
      </c>
      <c r="I179" s="8">
        <f t="shared" si="31"/>
        <v>2.1767457361936859E-2</v>
      </c>
      <c r="J179" s="5">
        <f>'Channel wise traffic'!G179/'Channel wise traffic'!G172-1</f>
        <v>9.8039043079567456E-3</v>
      </c>
      <c r="K179" s="5">
        <f t="shared" si="32"/>
        <v>1.1847403142917212E-2</v>
      </c>
      <c r="L179" s="5">
        <f t="shared" si="24"/>
        <v>0.2574999798827477</v>
      </c>
      <c r="M179" s="5">
        <f t="shared" si="25"/>
        <v>0.3879998909718626</v>
      </c>
      <c r="N179" s="5">
        <f t="shared" si="26"/>
        <v>0.72270000250573629</v>
      </c>
      <c r="O179" s="5">
        <f t="shared" si="27"/>
        <v>0.81999972757813244</v>
      </c>
      <c r="P179" s="17" t="str">
        <f t="shared" si="28"/>
        <v>Stable</v>
      </c>
      <c r="Q179" s="17" t="str">
        <f t="shared" si="29"/>
        <v>Stable</v>
      </c>
      <c r="R179" s="17" t="str">
        <f t="shared" si="30"/>
        <v>Stable</v>
      </c>
    </row>
    <row r="180" spans="1:18" x14ac:dyDescent="0.3">
      <c r="A180" s="3" t="str">
        <f t="shared" si="22"/>
        <v>Thursday</v>
      </c>
      <c r="B180" s="3">
        <v>43643</v>
      </c>
      <c r="C180" s="4">
        <v>22368860</v>
      </c>
      <c r="D180" s="4">
        <v>5759981</v>
      </c>
      <c r="E180" s="4">
        <v>2234872</v>
      </c>
      <c r="F180" s="4">
        <v>1680400</v>
      </c>
      <c r="G180" s="4">
        <v>1322811</v>
      </c>
      <c r="H180" s="5">
        <f t="shared" si="23"/>
        <v>5.9136272478794182E-2</v>
      </c>
      <c r="I180" s="8">
        <f t="shared" si="31"/>
        <v>1.1472182813955829</v>
      </c>
      <c r="J180" s="5">
        <f>'Channel wise traffic'!G180/'Channel wise traffic'!G173-1</f>
        <v>1.1914893179280521</v>
      </c>
      <c r="K180" s="5">
        <f t="shared" si="32"/>
        <v>-2.0201338783159994E-2</v>
      </c>
      <c r="L180" s="5">
        <f t="shared" si="24"/>
        <v>0.2574999798827477</v>
      </c>
      <c r="M180" s="5">
        <f t="shared" si="25"/>
        <v>0.3879998909718626</v>
      </c>
      <c r="N180" s="5">
        <f t="shared" si="26"/>
        <v>0.75189988509409045</v>
      </c>
      <c r="O180" s="5">
        <f t="shared" si="27"/>
        <v>0.78720007141156867</v>
      </c>
      <c r="P180" s="17" t="str">
        <f t="shared" si="28"/>
        <v>High</v>
      </c>
      <c r="Q180" s="17" t="str">
        <f t="shared" si="29"/>
        <v>High</v>
      </c>
      <c r="R180" s="17" t="str">
        <f t="shared" si="30"/>
        <v>Stable</v>
      </c>
    </row>
    <row r="181" spans="1:18" x14ac:dyDescent="0.3">
      <c r="A181" s="3" t="str">
        <f t="shared" si="22"/>
        <v>Friday</v>
      </c>
      <c r="B181" s="3">
        <v>43644</v>
      </c>
      <c r="C181" s="4">
        <v>21282993</v>
      </c>
      <c r="D181" s="4">
        <v>5373955</v>
      </c>
      <c r="E181" s="4">
        <v>2063599</v>
      </c>
      <c r="F181" s="4">
        <v>1461234</v>
      </c>
      <c r="G181" s="4">
        <v>1234158</v>
      </c>
      <c r="H181" s="5">
        <f t="shared" si="23"/>
        <v>5.7987990692850391E-2</v>
      </c>
      <c r="I181" s="8">
        <f t="shared" si="31"/>
        <v>-7.6288502386822388E-2</v>
      </c>
      <c r="J181" s="5">
        <f>'Channel wise traffic'!G181/'Channel wise traffic'!G174-1</f>
        <v>1.0309259753916944E-2</v>
      </c>
      <c r="K181" s="5">
        <f t="shared" si="32"/>
        <v>-8.5714112641505413E-2</v>
      </c>
      <c r="L181" s="5">
        <f t="shared" si="24"/>
        <v>0.25249996558284826</v>
      </c>
      <c r="M181" s="5">
        <f t="shared" si="25"/>
        <v>0.38400005210315308</v>
      </c>
      <c r="N181" s="5">
        <f t="shared" si="26"/>
        <v>0.70809978101365623</v>
      </c>
      <c r="O181" s="5">
        <f t="shared" si="27"/>
        <v>0.84459983821893003</v>
      </c>
      <c r="P181" s="17" t="str">
        <f t="shared" si="28"/>
        <v>Stable</v>
      </c>
      <c r="Q181" s="17" t="str">
        <f t="shared" si="29"/>
        <v>Stable</v>
      </c>
      <c r="R181" s="17" t="str">
        <f t="shared" si="30"/>
        <v>Stable</v>
      </c>
    </row>
    <row r="182" spans="1:18" x14ac:dyDescent="0.3">
      <c r="A182" s="9" t="str">
        <f t="shared" si="22"/>
        <v>Saturday</v>
      </c>
      <c r="B182" s="9">
        <v>43645</v>
      </c>
      <c r="C182" s="10">
        <v>46685340</v>
      </c>
      <c r="D182" s="10">
        <v>9999999</v>
      </c>
      <c r="E182" s="10">
        <v>3502000</v>
      </c>
      <c r="F182" s="10">
        <v>2286105</v>
      </c>
      <c r="G182" s="10">
        <v>1729667</v>
      </c>
      <c r="H182" s="11">
        <f t="shared" si="23"/>
        <v>3.7049467777250843E-2</v>
      </c>
      <c r="I182" s="12">
        <f t="shared" si="31"/>
        <v>9.4959494525097998E-2</v>
      </c>
      <c r="J182" s="11">
        <f>'Channel wise traffic'!G182/'Channel wise traffic'!G175-1</f>
        <v>4.0000000891072141E-2</v>
      </c>
      <c r="K182" s="11">
        <f t="shared" si="32"/>
        <v>5.2845667812594366E-2</v>
      </c>
      <c r="L182" s="11">
        <f t="shared" si="24"/>
        <v>0.2141999822642397</v>
      </c>
      <c r="M182" s="11">
        <f t="shared" si="25"/>
        <v>0.35020003502000352</v>
      </c>
      <c r="N182" s="11">
        <f t="shared" si="26"/>
        <v>0.65279982866933184</v>
      </c>
      <c r="O182" s="11">
        <f t="shared" si="27"/>
        <v>0.75659998119071525</v>
      </c>
      <c r="P182" s="17" t="str">
        <f t="shared" si="28"/>
        <v>Stable</v>
      </c>
      <c r="Q182" s="17" t="str">
        <f t="shared" si="29"/>
        <v>Stable</v>
      </c>
      <c r="R182" s="17" t="str">
        <f t="shared" si="30"/>
        <v>Stable</v>
      </c>
    </row>
    <row r="183" spans="1:18" x14ac:dyDescent="0.3">
      <c r="A183" s="9" t="str">
        <f t="shared" si="22"/>
        <v>Sunday</v>
      </c>
      <c r="B183" s="9">
        <v>43646</v>
      </c>
      <c r="C183" s="10">
        <v>43991955</v>
      </c>
      <c r="D183" s="10">
        <v>8776395</v>
      </c>
      <c r="E183" s="10">
        <v>3133173</v>
      </c>
      <c r="F183" s="10">
        <v>2066640</v>
      </c>
      <c r="G183" s="10">
        <v>1692578</v>
      </c>
      <c r="H183" s="11">
        <f t="shared" si="23"/>
        <v>3.8474716570336555E-2</v>
      </c>
      <c r="I183" s="12">
        <f t="shared" si="31"/>
        <v>1.8389736789220734E-2</v>
      </c>
      <c r="J183" s="11">
        <f>'Channel wise traffic'!G183/'Channel wise traffic'!G176-1</f>
        <v>1.0309313154317934E-2</v>
      </c>
      <c r="K183" s="11">
        <f t="shared" si="32"/>
        <v>7.9980163558943662E-3</v>
      </c>
      <c r="L183" s="11">
        <f t="shared" si="24"/>
        <v>0.19949999948854286</v>
      </c>
      <c r="M183" s="11">
        <f t="shared" si="25"/>
        <v>0.35699999829086998</v>
      </c>
      <c r="N183" s="11">
        <f t="shared" si="26"/>
        <v>0.65959970930427403</v>
      </c>
      <c r="O183" s="11">
        <f t="shared" si="27"/>
        <v>0.81899992257964616</v>
      </c>
      <c r="P183" s="17" t="str">
        <f t="shared" si="28"/>
        <v>Stable</v>
      </c>
      <c r="Q183" s="17" t="str">
        <f t="shared" si="29"/>
        <v>Stable</v>
      </c>
      <c r="R183" s="17" t="str">
        <f t="shared" si="30"/>
        <v>Stable</v>
      </c>
    </row>
    <row r="184" spans="1:18" x14ac:dyDescent="0.3">
      <c r="A184" s="3" t="str">
        <f t="shared" si="22"/>
        <v>Monday</v>
      </c>
      <c r="B184" s="3">
        <v>43647</v>
      </c>
      <c r="C184" s="4">
        <v>21500167</v>
      </c>
      <c r="D184" s="4">
        <v>5213790</v>
      </c>
      <c r="E184" s="4">
        <v>2189792</v>
      </c>
      <c r="F184" s="4">
        <v>1582562</v>
      </c>
      <c r="G184" s="4">
        <v>1297701</v>
      </c>
      <c r="H184" s="5">
        <f t="shared" si="23"/>
        <v>6.0357717221452278E-2</v>
      </c>
      <c r="I184" s="8">
        <f t="shared" si="31"/>
        <v>5.171274980893803E-2</v>
      </c>
      <c r="J184" s="5">
        <f>'Channel wise traffic'!G184/'Channel wise traffic'!G177-1</f>
        <v>1.0204110399515187E-2</v>
      </c>
      <c r="K184" s="5">
        <f t="shared" si="32"/>
        <v>4.1089359547503923E-2</v>
      </c>
      <c r="L184" s="5">
        <f t="shared" si="24"/>
        <v>0.24249997686064484</v>
      </c>
      <c r="M184" s="5">
        <f t="shared" si="25"/>
        <v>0.4200000383598112</v>
      </c>
      <c r="N184" s="5">
        <f t="shared" si="26"/>
        <v>0.72269969019888647</v>
      </c>
      <c r="O184" s="5">
        <f t="shared" si="27"/>
        <v>0.82000010110188415</v>
      </c>
      <c r="P184" s="17" t="str">
        <f t="shared" si="28"/>
        <v>Stable</v>
      </c>
      <c r="Q184" s="17" t="str">
        <f t="shared" si="29"/>
        <v>Stable</v>
      </c>
      <c r="R184" s="17" t="str">
        <f t="shared" si="30"/>
        <v>Stable</v>
      </c>
    </row>
    <row r="185" spans="1:18" x14ac:dyDescent="0.3">
      <c r="A185" s="3" t="str">
        <f t="shared" si="22"/>
        <v>Tuesday</v>
      </c>
      <c r="B185" s="3">
        <v>43648</v>
      </c>
      <c r="C185" s="4">
        <v>21934513</v>
      </c>
      <c r="D185" s="4">
        <v>5264283</v>
      </c>
      <c r="E185" s="4">
        <v>2105713</v>
      </c>
      <c r="F185" s="4">
        <v>1583285</v>
      </c>
      <c r="G185" s="4">
        <v>1311277</v>
      </c>
      <c r="H185" s="5">
        <f t="shared" si="23"/>
        <v>5.9781450356340256E-2</v>
      </c>
      <c r="I185" s="8">
        <f t="shared" si="31"/>
        <v>3.1238105124744786E-2</v>
      </c>
      <c r="J185" s="5">
        <f>'Channel wise traffic'!G185/'Channel wise traffic'!G178-1</f>
        <v>-2.8846191309743974E-2</v>
      </c>
      <c r="K185" s="5">
        <f t="shared" si="32"/>
        <v>6.1868978100542371E-2</v>
      </c>
      <c r="L185" s="5">
        <f t="shared" si="24"/>
        <v>0.23999999452916962</v>
      </c>
      <c r="M185" s="5">
        <f t="shared" si="25"/>
        <v>0.39999996200812155</v>
      </c>
      <c r="N185" s="5">
        <f t="shared" si="26"/>
        <v>0.75189971282886126</v>
      </c>
      <c r="O185" s="5">
        <f t="shared" si="27"/>
        <v>0.82820022927015668</v>
      </c>
      <c r="P185" s="17" t="str">
        <f t="shared" si="28"/>
        <v>Stable</v>
      </c>
      <c r="Q185" s="17" t="str">
        <f t="shared" si="29"/>
        <v>Stable</v>
      </c>
      <c r="R185" s="17" t="str">
        <f t="shared" si="30"/>
        <v>Stable</v>
      </c>
    </row>
    <row r="186" spans="1:18" x14ac:dyDescent="0.3">
      <c r="A186" s="3" t="str">
        <f t="shared" si="22"/>
        <v>Wednesday</v>
      </c>
      <c r="B186" s="3">
        <v>43649</v>
      </c>
      <c r="C186" s="4">
        <v>22151687</v>
      </c>
      <c r="D186" s="4">
        <v>5814817</v>
      </c>
      <c r="E186" s="4">
        <v>2302667</v>
      </c>
      <c r="F186" s="4">
        <v>1731375</v>
      </c>
      <c r="G186" s="4">
        <v>1462320</v>
      </c>
      <c r="H186" s="5">
        <f t="shared" si="23"/>
        <v>6.6013933837183597E-2</v>
      </c>
      <c r="I186" s="8">
        <f t="shared" si="31"/>
        <v>0.10412438387938527</v>
      </c>
      <c r="J186" s="5">
        <f>'Channel wise traffic'!G186/'Channel wise traffic'!G179-1</f>
        <v>-9.7087209369383087E-3</v>
      </c>
      <c r="K186" s="5">
        <f t="shared" si="32"/>
        <v>0.11494911270569252</v>
      </c>
      <c r="L186" s="5">
        <f t="shared" si="24"/>
        <v>0.26249996219249577</v>
      </c>
      <c r="M186" s="5">
        <f t="shared" si="25"/>
        <v>0.39599990850958855</v>
      </c>
      <c r="N186" s="5">
        <f t="shared" si="26"/>
        <v>0.75189986220326255</v>
      </c>
      <c r="O186" s="5">
        <f t="shared" si="27"/>
        <v>0.8446003898635478</v>
      </c>
      <c r="P186" s="17" t="str">
        <f t="shared" si="28"/>
        <v>Stable</v>
      </c>
      <c r="Q186" s="17" t="str">
        <f t="shared" si="29"/>
        <v>Stable</v>
      </c>
      <c r="R186" s="17" t="str">
        <f t="shared" si="30"/>
        <v>Stable</v>
      </c>
    </row>
    <row r="187" spans="1:18" x14ac:dyDescent="0.3">
      <c r="A187" s="3" t="str">
        <f t="shared" si="22"/>
        <v>Thursday</v>
      </c>
      <c r="B187" s="3">
        <v>43650</v>
      </c>
      <c r="C187" s="4">
        <v>22368860</v>
      </c>
      <c r="D187" s="4">
        <v>5759981</v>
      </c>
      <c r="E187" s="4">
        <v>2373112</v>
      </c>
      <c r="F187" s="4">
        <v>1645753</v>
      </c>
      <c r="G187" s="4">
        <v>1349517</v>
      </c>
      <c r="H187" s="5">
        <f t="shared" si="23"/>
        <v>6.0330164344539687E-2</v>
      </c>
      <c r="I187" s="8">
        <f t="shared" si="31"/>
        <v>2.0188825160964097E-2</v>
      </c>
      <c r="J187" s="5">
        <f>'Channel wise traffic'!G187/'Channel wise traffic'!G180-1</f>
        <v>0</v>
      </c>
      <c r="K187" s="5">
        <f t="shared" si="32"/>
        <v>2.0188825160964097E-2</v>
      </c>
      <c r="L187" s="5">
        <f t="shared" si="24"/>
        <v>0.2574999798827477</v>
      </c>
      <c r="M187" s="5">
        <f t="shared" si="25"/>
        <v>0.41199997013879036</v>
      </c>
      <c r="N187" s="5">
        <f t="shared" si="26"/>
        <v>0.69349992752133061</v>
      </c>
      <c r="O187" s="5">
        <f t="shared" si="27"/>
        <v>0.81999972049268632</v>
      </c>
      <c r="P187" s="17" t="str">
        <f t="shared" si="28"/>
        <v>Stable</v>
      </c>
      <c r="Q187" s="17" t="str">
        <f t="shared" si="29"/>
        <v>Stable</v>
      </c>
      <c r="R187" s="17" t="str">
        <f t="shared" si="30"/>
        <v>Stable</v>
      </c>
    </row>
    <row r="188" spans="1:18" x14ac:dyDescent="0.3">
      <c r="A188" s="3" t="str">
        <f t="shared" si="22"/>
        <v>Friday</v>
      </c>
      <c r="B188" s="3">
        <v>43651</v>
      </c>
      <c r="C188" s="4">
        <v>20631473</v>
      </c>
      <c r="D188" s="4">
        <v>4899974</v>
      </c>
      <c r="E188" s="4">
        <v>2038389</v>
      </c>
      <c r="F188" s="4">
        <v>1562425</v>
      </c>
      <c r="G188" s="4">
        <v>1255565</v>
      </c>
      <c r="H188" s="5">
        <f t="shared" si="23"/>
        <v>6.0856779348716403E-2</v>
      </c>
      <c r="I188" s="8">
        <f t="shared" si="31"/>
        <v>1.7345429029346215E-2</v>
      </c>
      <c r="J188" s="5">
        <f>'Channel wise traffic'!G188/'Channel wise traffic'!G181-1</f>
        <v>-3.0612237226795957E-2</v>
      </c>
      <c r="K188" s="5">
        <f t="shared" si="32"/>
        <v>4.9472116926095211E-2</v>
      </c>
      <c r="L188" s="5">
        <f t="shared" si="24"/>
        <v>0.23749995940667931</v>
      </c>
      <c r="M188" s="5">
        <f t="shared" si="25"/>
        <v>0.41599996244878035</v>
      </c>
      <c r="N188" s="5">
        <f t="shared" si="26"/>
        <v>0.7664999173366811</v>
      </c>
      <c r="O188" s="5">
        <f t="shared" si="27"/>
        <v>0.80360017280829477</v>
      </c>
      <c r="P188" s="17" t="str">
        <f t="shared" si="28"/>
        <v>Stable</v>
      </c>
      <c r="Q188" s="17" t="str">
        <f t="shared" si="29"/>
        <v>Stable</v>
      </c>
      <c r="R188" s="17" t="str">
        <f t="shared" si="30"/>
        <v>Stable</v>
      </c>
    </row>
    <row r="189" spans="1:18" x14ac:dyDescent="0.3">
      <c r="A189" s="9" t="str">
        <f t="shared" si="22"/>
        <v>Saturday</v>
      </c>
      <c r="B189" s="9">
        <v>43652</v>
      </c>
      <c r="C189" s="10">
        <v>44889750</v>
      </c>
      <c r="D189" s="10">
        <v>9332579</v>
      </c>
      <c r="E189" s="10">
        <v>3204807</v>
      </c>
      <c r="F189" s="10">
        <v>2179269</v>
      </c>
      <c r="G189" s="10">
        <v>1750824</v>
      </c>
      <c r="H189" s="11">
        <f t="shared" si="23"/>
        <v>3.9002756754047414E-2</v>
      </c>
      <c r="I189" s="12">
        <f t="shared" si="31"/>
        <v>1.2231834220112869E-2</v>
      </c>
      <c r="J189" s="11">
        <f>'Channel wise traffic'!G189/'Channel wise traffic'!G182-1</f>
        <v>-3.8461539285384649E-2</v>
      </c>
      <c r="K189" s="11">
        <f t="shared" si="32"/>
        <v>5.2721107588917349E-2</v>
      </c>
      <c r="L189" s="11">
        <f t="shared" si="24"/>
        <v>0.20789999944307999</v>
      </c>
      <c r="M189" s="11">
        <f t="shared" si="25"/>
        <v>0.34339993264455626</v>
      </c>
      <c r="N189" s="11">
        <f t="shared" si="26"/>
        <v>0.68000007488750491</v>
      </c>
      <c r="O189" s="11">
        <f t="shared" si="27"/>
        <v>0.80339967209188035</v>
      </c>
      <c r="P189" s="17" t="str">
        <f t="shared" si="28"/>
        <v>Stable</v>
      </c>
      <c r="Q189" s="17" t="str">
        <f t="shared" si="29"/>
        <v>Stable</v>
      </c>
      <c r="R189" s="17" t="str">
        <f t="shared" si="30"/>
        <v>Stable</v>
      </c>
    </row>
    <row r="190" spans="1:18" x14ac:dyDescent="0.3">
      <c r="A190" s="9" t="str">
        <f t="shared" si="22"/>
        <v>Sunday</v>
      </c>
      <c r="B190" s="9">
        <v>43653</v>
      </c>
      <c r="C190" s="10">
        <v>43543058</v>
      </c>
      <c r="D190" s="10">
        <v>9144042</v>
      </c>
      <c r="E190" s="10">
        <v>3140064</v>
      </c>
      <c r="F190" s="10">
        <v>2135243</v>
      </c>
      <c r="G190" s="10">
        <v>1632180</v>
      </c>
      <c r="H190" s="11">
        <f t="shared" si="23"/>
        <v>3.748427590914722E-2</v>
      </c>
      <c r="I190" s="12">
        <f t="shared" si="31"/>
        <v>-3.5684027560325182E-2</v>
      </c>
      <c r="J190" s="11">
        <f>'Channel wise traffic'!G190/'Channel wise traffic'!G183-1</f>
        <v>-1.0204115729796515E-2</v>
      </c>
      <c r="K190" s="11">
        <f t="shared" si="32"/>
        <v>-2.5742636969883437E-2</v>
      </c>
      <c r="L190" s="11">
        <f t="shared" si="24"/>
        <v>0.2099999958661608</v>
      </c>
      <c r="M190" s="11">
        <f t="shared" si="25"/>
        <v>0.34339999750657313</v>
      </c>
      <c r="N190" s="11">
        <f t="shared" si="26"/>
        <v>0.67999983439827982</v>
      </c>
      <c r="O190" s="11">
        <f t="shared" si="27"/>
        <v>0.76440011745735736</v>
      </c>
      <c r="P190" s="17" t="str">
        <f t="shared" si="28"/>
        <v>Stable</v>
      </c>
      <c r="Q190" s="17" t="str">
        <f t="shared" si="29"/>
        <v>Stable</v>
      </c>
      <c r="R190" s="17" t="str">
        <f t="shared" si="30"/>
        <v>Stable</v>
      </c>
    </row>
    <row r="191" spans="1:18" x14ac:dyDescent="0.3">
      <c r="A191" s="3" t="str">
        <f t="shared" si="22"/>
        <v>Monday</v>
      </c>
      <c r="B191" s="3">
        <v>43654</v>
      </c>
      <c r="C191" s="4">
        <v>21282993</v>
      </c>
      <c r="D191" s="4">
        <v>5267540</v>
      </c>
      <c r="E191" s="4">
        <v>2022735</v>
      </c>
      <c r="F191" s="4">
        <v>1535660</v>
      </c>
      <c r="G191" s="4">
        <v>1284426</v>
      </c>
      <c r="H191" s="5">
        <f t="shared" si="23"/>
        <v>6.0349876542270156E-2</v>
      </c>
      <c r="I191" s="8">
        <f t="shared" si="31"/>
        <v>-1.0229629167273546E-2</v>
      </c>
      <c r="J191" s="5">
        <f>'Channel wise traffic'!G191/'Channel wise traffic'!G184-1</f>
        <v>-1.0101038289657804E-2</v>
      </c>
      <c r="K191" s="5">
        <f t="shared" si="32"/>
        <v>-1.2990350767172476E-4</v>
      </c>
      <c r="L191" s="5">
        <f t="shared" si="24"/>
        <v>0.2474999639383427</v>
      </c>
      <c r="M191" s="5">
        <f t="shared" si="25"/>
        <v>0.38399993165690244</v>
      </c>
      <c r="N191" s="5">
        <f t="shared" si="26"/>
        <v>0.75919979631538481</v>
      </c>
      <c r="O191" s="5">
        <f t="shared" si="27"/>
        <v>0.83639998437154062</v>
      </c>
      <c r="P191" s="17" t="str">
        <f t="shared" si="28"/>
        <v>Stable</v>
      </c>
      <c r="Q191" s="17" t="str">
        <f t="shared" si="29"/>
        <v>Stable</v>
      </c>
      <c r="R191" s="17" t="str">
        <f t="shared" si="30"/>
        <v>Stable</v>
      </c>
    </row>
    <row r="192" spans="1:18" x14ac:dyDescent="0.3">
      <c r="A192" s="3" t="str">
        <f t="shared" si="22"/>
        <v>Tuesday</v>
      </c>
      <c r="B192" s="3">
        <v>43655</v>
      </c>
      <c r="C192" s="4">
        <v>22803207</v>
      </c>
      <c r="D192" s="4">
        <v>5643793</v>
      </c>
      <c r="E192" s="4">
        <v>2234942</v>
      </c>
      <c r="F192" s="4">
        <v>1647823</v>
      </c>
      <c r="G192" s="4">
        <v>1351214</v>
      </c>
      <c r="H192" s="5">
        <f t="shared" si="23"/>
        <v>5.9255437184778437E-2</v>
      </c>
      <c r="I192" s="8">
        <f t="shared" si="31"/>
        <v>3.0456570198363897E-2</v>
      </c>
      <c r="J192" s="5">
        <f>'Channel wise traffic'!G192/'Channel wise traffic'!G185-1</f>
        <v>3.9603982965473961E-2</v>
      </c>
      <c r="K192" s="5">
        <f t="shared" si="32"/>
        <v>-8.7989362657882042E-3</v>
      </c>
      <c r="L192" s="5">
        <f t="shared" si="24"/>
        <v>0.24749996787732534</v>
      </c>
      <c r="M192" s="5">
        <f t="shared" si="25"/>
        <v>0.39599999503879751</v>
      </c>
      <c r="N192" s="5">
        <f t="shared" si="26"/>
        <v>0.73730011785540739</v>
      </c>
      <c r="O192" s="5">
        <f t="shared" si="27"/>
        <v>0.81999947809928619</v>
      </c>
      <c r="P192" s="17" t="str">
        <f t="shared" si="28"/>
        <v>Stable</v>
      </c>
      <c r="Q192" s="17" t="str">
        <f t="shared" si="29"/>
        <v>Stable</v>
      </c>
      <c r="R192" s="17" t="str">
        <f t="shared" si="30"/>
        <v>Stable</v>
      </c>
    </row>
    <row r="193" spans="1:18" x14ac:dyDescent="0.3">
      <c r="A193" s="3" t="str">
        <f t="shared" si="22"/>
        <v>Wednesday</v>
      </c>
      <c r="B193" s="3">
        <v>43656</v>
      </c>
      <c r="C193" s="4">
        <v>22803207</v>
      </c>
      <c r="D193" s="4">
        <v>5814817</v>
      </c>
      <c r="E193" s="4">
        <v>2395704</v>
      </c>
      <c r="F193" s="4">
        <v>1818819</v>
      </c>
      <c r="G193" s="4">
        <v>1506346</v>
      </c>
      <c r="H193" s="5">
        <f t="shared" si="23"/>
        <v>6.6058515365843062E-2</v>
      </c>
      <c r="I193" s="8">
        <f t="shared" si="31"/>
        <v>3.0106953334427589E-2</v>
      </c>
      <c r="J193" s="5">
        <f>'Channel wise traffic'!G193/'Channel wise traffic'!G186-1</f>
        <v>2.9411758067162896E-2</v>
      </c>
      <c r="K193" s="5">
        <f t="shared" si="32"/>
        <v>6.7533513105622056E-4</v>
      </c>
      <c r="L193" s="5">
        <f t="shared" si="24"/>
        <v>0.25499996557501758</v>
      </c>
      <c r="M193" s="5">
        <f t="shared" si="25"/>
        <v>0.41199989612742755</v>
      </c>
      <c r="N193" s="5">
        <f t="shared" si="26"/>
        <v>0.75920021839091978</v>
      </c>
      <c r="O193" s="5">
        <f t="shared" si="27"/>
        <v>0.82820005728992274</v>
      </c>
      <c r="P193" s="17" t="str">
        <f t="shared" si="28"/>
        <v>Stable</v>
      </c>
      <c r="Q193" s="17" t="str">
        <f t="shared" si="29"/>
        <v>Stable</v>
      </c>
      <c r="R193" s="17" t="str">
        <f t="shared" si="30"/>
        <v>Stable</v>
      </c>
    </row>
    <row r="194" spans="1:18" x14ac:dyDescent="0.3">
      <c r="A194" s="3" t="str">
        <f t="shared" si="22"/>
        <v>Thursday</v>
      </c>
      <c r="B194" s="3">
        <v>43657</v>
      </c>
      <c r="C194" s="4">
        <v>21500167</v>
      </c>
      <c r="D194" s="4">
        <v>5321291</v>
      </c>
      <c r="E194" s="4">
        <v>2149801</v>
      </c>
      <c r="F194" s="4">
        <v>1600742</v>
      </c>
      <c r="G194" s="4">
        <v>1338860</v>
      </c>
      <c r="H194" s="5">
        <f t="shared" si="23"/>
        <v>6.2272074444817103E-2</v>
      </c>
      <c r="I194" s="8">
        <f t="shared" si="31"/>
        <v>-7.8968994091960232E-3</v>
      </c>
      <c r="J194" s="5">
        <f>'Channel wise traffic'!G194/'Channel wise traffic'!G187-1</f>
        <v>-3.8834883747753235E-2</v>
      </c>
      <c r="K194" s="5">
        <f t="shared" si="32"/>
        <v>3.2188045919904207E-2</v>
      </c>
      <c r="L194" s="5">
        <f t="shared" si="24"/>
        <v>0.24749998453500385</v>
      </c>
      <c r="M194" s="5">
        <f t="shared" si="25"/>
        <v>0.40399989401068276</v>
      </c>
      <c r="N194" s="5">
        <f t="shared" si="26"/>
        <v>0.74460008158894708</v>
      </c>
      <c r="O194" s="5">
        <f t="shared" si="27"/>
        <v>0.83639961967637511</v>
      </c>
      <c r="P194" s="17" t="str">
        <f t="shared" si="28"/>
        <v>Stable</v>
      </c>
      <c r="Q194" s="17" t="str">
        <f t="shared" si="29"/>
        <v>Stable</v>
      </c>
      <c r="R194" s="17" t="str">
        <f t="shared" si="30"/>
        <v>Stable</v>
      </c>
    </row>
    <row r="195" spans="1:18" x14ac:dyDescent="0.3">
      <c r="A195" s="3" t="str">
        <f t="shared" si="22"/>
        <v>Friday</v>
      </c>
      <c r="B195" s="3">
        <v>43658</v>
      </c>
      <c r="C195" s="4">
        <v>20848646</v>
      </c>
      <c r="D195" s="4">
        <v>5160040</v>
      </c>
      <c r="E195" s="4">
        <v>2125936</v>
      </c>
      <c r="F195" s="4">
        <v>1598491</v>
      </c>
      <c r="G195" s="4">
        <v>1376301</v>
      </c>
      <c r="H195" s="5">
        <f t="shared" si="23"/>
        <v>6.6013927235370584E-2</v>
      </c>
      <c r="I195" s="8">
        <f t="shared" si="31"/>
        <v>9.6160692596560127E-2</v>
      </c>
      <c r="J195" s="5">
        <f>'Channel wise traffic'!G195/'Channel wise traffic'!G188-1</f>
        <v>1.0526296911824717E-2</v>
      </c>
      <c r="K195" s="5">
        <f t="shared" si="32"/>
        <v>8.4742372860435511E-2</v>
      </c>
      <c r="L195" s="5">
        <f t="shared" si="24"/>
        <v>0.24750000551594573</v>
      </c>
      <c r="M195" s="5">
        <f t="shared" si="25"/>
        <v>0.4119999069774653</v>
      </c>
      <c r="N195" s="5">
        <f t="shared" si="26"/>
        <v>0.75189986904591677</v>
      </c>
      <c r="O195" s="5">
        <f t="shared" si="27"/>
        <v>0.86100015577191236</v>
      </c>
      <c r="P195" s="17" t="str">
        <f t="shared" si="28"/>
        <v>Stable</v>
      </c>
      <c r="Q195" s="17" t="str">
        <f t="shared" si="29"/>
        <v>Stable</v>
      </c>
      <c r="R195" s="17" t="str">
        <f t="shared" si="30"/>
        <v>Stable</v>
      </c>
    </row>
    <row r="196" spans="1:18" x14ac:dyDescent="0.3">
      <c r="A196" s="9" t="str">
        <f t="shared" ref="A196:A259" si="33">TEXT(B196,"dddd")</f>
        <v>Saturday</v>
      </c>
      <c r="B196" s="9">
        <v>43659</v>
      </c>
      <c r="C196" s="10">
        <v>44889750</v>
      </c>
      <c r="D196" s="10">
        <v>9898190</v>
      </c>
      <c r="E196" s="10">
        <v>3466346</v>
      </c>
      <c r="F196" s="10">
        <v>2404257</v>
      </c>
      <c r="G196" s="10">
        <v>1912827</v>
      </c>
      <c r="H196" s="11">
        <f t="shared" ref="H196:H259" si="34">G196/C196</f>
        <v>4.2611665246520644E-2</v>
      </c>
      <c r="I196" s="12">
        <f t="shared" si="31"/>
        <v>9.2529574645995316E-2</v>
      </c>
      <c r="J196" s="11">
        <f>'Channel wise traffic'!G196/'Channel wise traffic'!G189-1</f>
        <v>0</v>
      </c>
      <c r="K196" s="11">
        <f t="shared" si="32"/>
        <v>9.2529574645995316E-2</v>
      </c>
      <c r="L196" s="11">
        <f t="shared" ref="L196:L259" si="35">D196/C196</f>
        <v>0.22050000278460005</v>
      </c>
      <c r="M196" s="11">
        <f t="shared" ref="M196:M259" si="36">E196/D196</f>
        <v>0.35019998605805708</v>
      </c>
      <c r="N196" s="11">
        <f t="shared" ref="N196:N259" si="37">F196/E196</f>
        <v>0.6935998310612963</v>
      </c>
      <c r="O196" s="11">
        <f t="shared" ref="O196:O259" si="38">G196/F196</f>
        <v>0.79560005440350179</v>
      </c>
      <c r="P196" s="17" t="str">
        <f t="shared" ref="P196:P259" si="39">IF(I196&gt;20%,"High",IF(I196&lt;-20%,"Low","Stable"))</f>
        <v>Stable</v>
      </c>
      <c r="Q196" s="17" t="str">
        <f t="shared" ref="Q196:Q259" si="40">IF(J196&gt;20%,"High",IF(J196&lt;-20%,"Low","Stable"))</f>
        <v>Stable</v>
      </c>
      <c r="R196" s="17" t="str">
        <f t="shared" ref="R196:R259" si="41">IF(K196&gt;20%,"High",IF(K196&lt;-20%,"Low","Stable"))</f>
        <v>Stable</v>
      </c>
    </row>
    <row r="197" spans="1:18" x14ac:dyDescent="0.3">
      <c r="A197" s="9" t="str">
        <f t="shared" si="33"/>
        <v>Sunday</v>
      </c>
      <c r="B197" s="9">
        <v>43660</v>
      </c>
      <c r="C197" s="10">
        <v>43094160</v>
      </c>
      <c r="D197" s="10">
        <v>9230769</v>
      </c>
      <c r="E197" s="10">
        <v>3232615</v>
      </c>
      <c r="F197" s="10">
        <v>2264123</v>
      </c>
      <c r="G197" s="10">
        <v>1801336</v>
      </c>
      <c r="H197" s="11">
        <f t="shared" si="34"/>
        <v>4.1800002598960044E-2</v>
      </c>
      <c r="I197" s="12">
        <f t="shared" si="31"/>
        <v>0.10363807913342882</v>
      </c>
      <c r="J197" s="11">
        <f>'Channel wise traffic'!G197/'Channel wise traffic'!G190-1</f>
        <v>-1.0309290188543541E-2</v>
      </c>
      <c r="K197" s="11">
        <f t="shared" si="32"/>
        <v>0.11513432192936301</v>
      </c>
      <c r="L197" s="11">
        <f t="shared" si="35"/>
        <v>0.21419999832923997</v>
      </c>
      <c r="M197" s="11">
        <f t="shared" si="36"/>
        <v>0.35019996708833251</v>
      </c>
      <c r="N197" s="11">
        <f t="shared" si="37"/>
        <v>0.70039983109649617</v>
      </c>
      <c r="O197" s="11">
        <f t="shared" si="38"/>
        <v>0.79559988569525597</v>
      </c>
      <c r="P197" s="17" t="str">
        <f t="shared" si="39"/>
        <v>Stable</v>
      </c>
      <c r="Q197" s="17" t="str">
        <f t="shared" si="40"/>
        <v>Stable</v>
      </c>
      <c r="R197" s="17" t="str">
        <f t="shared" si="41"/>
        <v>Stable</v>
      </c>
    </row>
    <row r="198" spans="1:18" x14ac:dyDescent="0.3">
      <c r="A198" s="3" t="str">
        <f t="shared" si="33"/>
        <v>Monday</v>
      </c>
      <c r="B198" s="3">
        <v>43661</v>
      </c>
      <c r="C198" s="4">
        <v>21500167</v>
      </c>
      <c r="D198" s="4">
        <v>5590043</v>
      </c>
      <c r="E198" s="4">
        <v>2236017</v>
      </c>
      <c r="F198" s="4">
        <v>1599646</v>
      </c>
      <c r="G198" s="4">
        <v>1298593</v>
      </c>
      <c r="H198" s="5">
        <f t="shared" si="34"/>
        <v>6.0399205271289287E-2</v>
      </c>
      <c r="I198" s="8">
        <f t="shared" si="31"/>
        <v>1.1029829667104307E-2</v>
      </c>
      <c r="J198" s="5">
        <f>'Channel wise traffic'!G198/'Channel wise traffic'!G191-1</f>
        <v>1.0204110399515187E-2</v>
      </c>
      <c r="K198" s="5">
        <f t="shared" si="32"/>
        <v>8.1737912064450136E-4</v>
      </c>
      <c r="L198" s="5">
        <f t="shared" si="35"/>
        <v>0.25999998046526801</v>
      </c>
      <c r="M198" s="5">
        <f t="shared" si="36"/>
        <v>0.39999996422209988</v>
      </c>
      <c r="N198" s="5">
        <f t="shared" si="37"/>
        <v>0.71539974874967405</v>
      </c>
      <c r="O198" s="5">
        <f t="shared" si="38"/>
        <v>0.8118002358021712</v>
      </c>
      <c r="P198" s="17" t="str">
        <f t="shared" si="39"/>
        <v>Stable</v>
      </c>
      <c r="Q198" s="17" t="str">
        <f t="shared" si="40"/>
        <v>Stable</v>
      </c>
      <c r="R198" s="17" t="str">
        <f t="shared" si="41"/>
        <v>Stable</v>
      </c>
    </row>
    <row r="199" spans="1:18" x14ac:dyDescent="0.3">
      <c r="A199" s="3" t="str">
        <f t="shared" si="33"/>
        <v>Tuesday</v>
      </c>
      <c r="B199" s="3">
        <v>43662</v>
      </c>
      <c r="C199" s="4">
        <v>20631473</v>
      </c>
      <c r="D199" s="4">
        <v>2063147</v>
      </c>
      <c r="E199" s="4">
        <v>817006</v>
      </c>
      <c r="F199" s="4">
        <v>596414</v>
      </c>
      <c r="G199" s="4">
        <v>498841</v>
      </c>
      <c r="H199" s="5">
        <f t="shared" si="34"/>
        <v>2.4178642019404045E-2</v>
      </c>
      <c r="I199" s="8">
        <f t="shared" si="31"/>
        <v>-0.63082013655867986</v>
      </c>
      <c r="J199" s="5">
        <f>'Channel wise traffic'!G199/'Channel wise traffic'!G192-1</f>
        <v>-9.5238059737655312E-2</v>
      </c>
      <c r="K199" s="5">
        <f t="shared" si="32"/>
        <v>-0.59195909830169868</v>
      </c>
      <c r="L199" s="5">
        <f t="shared" si="35"/>
        <v>9.9999985459109E-2</v>
      </c>
      <c r="M199" s="5">
        <f t="shared" si="36"/>
        <v>0.39599989724435536</v>
      </c>
      <c r="N199" s="5">
        <f t="shared" si="37"/>
        <v>0.72999953488713665</v>
      </c>
      <c r="O199" s="5">
        <f t="shared" si="38"/>
        <v>0.83640055397760615</v>
      </c>
      <c r="P199" s="17" t="str">
        <f t="shared" si="39"/>
        <v>Low</v>
      </c>
      <c r="Q199" s="17" t="str">
        <f t="shared" si="40"/>
        <v>Stable</v>
      </c>
      <c r="R199" s="17" t="str">
        <f t="shared" si="41"/>
        <v>Low</v>
      </c>
    </row>
    <row r="200" spans="1:18" x14ac:dyDescent="0.3">
      <c r="A200" s="3" t="str">
        <f t="shared" si="33"/>
        <v>Wednesday</v>
      </c>
      <c r="B200" s="3">
        <v>43663</v>
      </c>
      <c r="C200" s="4">
        <v>21500167</v>
      </c>
      <c r="D200" s="4">
        <v>5267540</v>
      </c>
      <c r="E200" s="4">
        <v>2064876</v>
      </c>
      <c r="F200" s="4">
        <v>1552580</v>
      </c>
      <c r="G200" s="4">
        <v>1285847</v>
      </c>
      <c r="H200" s="5">
        <f t="shared" si="34"/>
        <v>5.9806372666779753E-2</v>
      </c>
      <c r="I200" s="8">
        <f t="shared" si="31"/>
        <v>-0.14638004814298977</v>
      </c>
      <c r="J200" s="5">
        <f>'Channel wise traffic'!G200/'Channel wise traffic'!G193-1</f>
        <v>-5.714280075980549E-2</v>
      </c>
      <c r="K200" s="5">
        <f t="shared" si="32"/>
        <v>-9.4645522449875008E-2</v>
      </c>
      <c r="L200" s="5">
        <f t="shared" si="35"/>
        <v>0.24499995744219102</v>
      </c>
      <c r="M200" s="5">
        <f t="shared" si="36"/>
        <v>0.39200006074942001</v>
      </c>
      <c r="N200" s="5">
        <f t="shared" si="37"/>
        <v>0.75189987195357011</v>
      </c>
      <c r="O200" s="5">
        <f t="shared" si="38"/>
        <v>0.82820015715776318</v>
      </c>
      <c r="P200" s="17" t="str">
        <f t="shared" si="39"/>
        <v>Stable</v>
      </c>
      <c r="Q200" s="17" t="str">
        <f t="shared" si="40"/>
        <v>Stable</v>
      </c>
      <c r="R200" s="17" t="str">
        <f t="shared" si="41"/>
        <v>Stable</v>
      </c>
    </row>
    <row r="201" spans="1:18" x14ac:dyDescent="0.3">
      <c r="A201" s="3" t="str">
        <f t="shared" si="33"/>
        <v>Thursday</v>
      </c>
      <c r="B201" s="3">
        <v>43664</v>
      </c>
      <c r="C201" s="4">
        <v>22151687</v>
      </c>
      <c r="D201" s="4">
        <v>5759438</v>
      </c>
      <c r="E201" s="4">
        <v>2211624</v>
      </c>
      <c r="F201" s="4">
        <v>1695210</v>
      </c>
      <c r="G201" s="4">
        <v>1445675</v>
      </c>
      <c r="H201" s="5">
        <f t="shared" si="34"/>
        <v>6.5262523797848901E-2</v>
      </c>
      <c r="I201" s="8">
        <f t="shared" si="31"/>
        <v>7.9780559580538757E-2</v>
      </c>
      <c r="J201" s="5">
        <f>'Channel wise traffic'!G201/'Channel wise traffic'!G194-1</f>
        <v>3.0302975335167126E-2</v>
      </c>
      <c r="K201" s="5">
        <f t="shared" si="32"/>
        <v>4.8022317863873454E-2</v>
      </c>
      <c r="L201" s="5">
        <f t="shared" si="35"/>
        <v>0.25999997201116104</v>
      </c>
      <c r="M201" s="5">
        <f t="shared" si="36"/>
        <v>0.38399996666341402</v>
      </c>
      <c r="N201" s="5">
        <f t="shared" si="37"/>
        <v>0.76650009223991056</v>
      </c>
      <c r="O201" s="5">
        <f t="shared" si="38"/>
        <v>0.85279994808902737</v>
      </c>
      <c r="P201" s="17" t="str">
        <f t="shared" si="39"/>
        <v>Stable</v>
      </c>
      <c r="Q201" s="17" t="str">
        <f t="shared" si="40"/>
        <v>Stable</v>
      </c>
      <c r="R201" s="17" t="str">
        <f t="shared" si="41"/>
        <v>Stable</v>
      </c>
    </row>
    <row r="202" spans="1:18" x14ac:dyDescent="0.3">
      <c r="A202" s="3" t="str">
        <f t="shared" si="33"/>
        <v>Friday</v>
      </c>
      <c r="B202" s="3">
        <v>43665</v>
      </c>
      <c r="C202" s="4">
        <v>22586034</v>
      </c>
      <c r="D202" s="4">
        <v>5872368</v>
      </c>
      <c r="E202" s="4">
        <v>2442905</v>
      </c>
      <c r="F202" s="4">
        <v>1783320</v>
      </c>
      <c r="G202" s="4">
        <v>1491569</v>
      </c>
      <c r="H202" s="5">
        <f t="shared" si="34"/>
        <v>6.6039438353807489E-2</v>
      </c>
      <c r="I202" s="8">
        <f t="shared" si="31"/>
        <v>8.3752028081066632E-2</v>
      </c>
      <c r="J202" s="5">
        <f>'Channel wise traffic'!G202/'Channel wise traffic'!G195-1</f>
        <v>8.3333329336271023E-2</v>
      </c>
      <c r="K202" s="5">
        <f t="shared" si="32"/>
        <v>3.8645054922947786E-4</v>
      </c>
      <c r="L202" s="5">
        <f t="shared" si="35"/>
        <v>0.25999996280887561</v>
      </c>
      <c r="M202" s="5">
        <f t="shared" si="36"/>
        <v>0.41599998501456315</v>
      </c>
      <c r="N202" s="5">
        <f t="shared" si="37"/>
        <v>0.72999973392334128</v>
      </c>
      <c r="O202" s="5">
        <f t="shared" si="38"/>
        <v>0.83640008523428211</v>
      </c>
      <c r="P202" s="17" t="str">
        <f t="shared" si="39"/>
        <v>Stable</v>
      </c>
      <c r="Q202" s="17" t="str">
        <f t="shared" si="40"/>
        <v>Stable</v>
      </c>
      <c r="R202" s="17" t="str">
        <f t="shared" si="41"/>
        <v>Stable</v>
      </c>
    </row>
    <row r="203" spans="1:18" x14ac:dyDescent="0.3">
      <c r="A203" s="9" t="str">
        <f t="shared" si="33"/>
        <v>Saturday</v>
      </c>
      <c r="B203" s="9">
        <v>43666</v>
      </c>
      <c r="C203" s="10">
        <v>44440853</v>
      </c>
      <c r="D203" s="10">
        <v>9332579</v>
      </c>
      <c r="E203" s="10">
        <v>3331730</v>
      </c>
      <c r="F203" s="10">
        <v>2152298</v>
      </c>
      <c r="G203" s="10">
        <v>1729156</v>
      </c>
      <c r="H203" s="11">
        <f t="shared" si="34"/>
        <v>3.8909154151474099E-2</v>
      </c>
      <c r="I203" s="12">
        <f t="shared" ref="I203:I266" si="42">G203/G196-1</f>
        <v>-9.6020706524949762E-2</v>
      </c>
      <c r="J203" s="11">
        <f>'Channel wise traffic'!G203/'Channel wise traffic'!G196-1</f>
        <v>-1.0000011361168459E-2</v>
      </c>
      <c r="K203" s="11">
        <f t="shared" ref="K203:K266" si="43">H203/H196-1</f>
        <v>-8.6889612823776385E-2</v>
      </c>
      <c r="L203" s="11">
        <f t="shared" si="35"/>
        <v>0.20999999707476361</v>
      </c>
      <c r="M203" s="11">
        <f t="shared" si="36"/>
        <v>0.35699992467248337</v>
      </c>
      <c r="N203" s="11">
        <f t="shared" si="37"/>
        <v>0.64600012606063517</v>
      </c>
      <c r="O203" s="11">
        <f t="shared" si="38"/>
        <v>0.803399900943085</v>
      </c>
      <c r="P203" s="17" t="str">
        <f t="shared" si="39"/>
        <v>Stable</v>
      </c>
      <c r="Q203" s="17" t="str">
        <f t="shared" si="40"/>
        <v>Stable</v>
      </c>
      <c r="R203" s="17" t="str">
        <f t="shared" si="41"/>
        <v>Stable</v>
      </c>
    </row>
    <row r="204" spans="1:18" x14ac:dyDescent="0.3">
      <c r="A204" s="9" t="str">
        <f t="shared" si="33"/>
        <v>Sunday</v>
      </c>
      <c r="B204" s="9">
        <v>43667</v>
      </c>
      <c r="C204" s="10">
        <v>42645263</v>
      </c>
      <c r="D204" s="10">
        <v>9134615</v>
      </c>
      <c r="E204" s="10">
        <v>2950480</v>
      </c>
      <c r="F204" s="10">
        <v>1926073</v>
      </c>
      <c r="G204" s="10">
        <v>1547407</v>
      </c>
      <c r="H204" s="11">
        <f t="shared" si="34"/>
        <v>3.6285554154045198E-2</v>
      </c>
      <c r="I204" s="12">
        <f t="shared" si="42"/>
        <v>-0.14096703779861175</v>
      </c>
      <c r="J204" s="11">
        <f>'Channel wise traffic'!G204/'Channel wise traffic'!G197-1</f>
        <v>-1.0416655547603404E-2</v>
      </c>
      <c r="K204" s="11">
        <f t="shared" si="43"/>
        <v>-0.13192459574277737</v>
      </c>
      <c r="L204" s="11">
        <f t="shared" si="35"/>
        <v>0.2141999921538765</v>
      </c>
      <c r="M204" s="11">
        <f t="shared" si="36"/>
        <v>0.3229999293894707</v>
      </c>
      <c r="N204" s="11">
        <f t="shared" si="37"/>
        <v>0.65279988340880124</v>
      </c>
      <c r="O204" s="11">
        <f t="shared" si="38"/>
        <v>0.80339997497498794</v>
      </c>
      <c r="P204" s="17" t="str">
        <f t="shared" si="39"/>
        <v>Stable</v>
      </c>
      <c r="Q204" s="17" t="str">
        <f t="shared" si="40"/>
        <v>Stable</v>
      </c>
      <c r="R204" s="17" t="str">
        <f t="shared" si="41"/>
        <v>Stable</v>
      </c>
    </row>
    <row r="205" spans="1:18" x14ac:dyDescent="0.3">
      <c r="A205" s="3" t="str">
        <f t="shared" si="33"/>
        <v>Monday</v>
      </c>
      <c r="B205" s="3">
        <v>43668</v>
      </c>
      <c r="C205" s="4">
        <v>21500167</v>
      </c>
      <c r="D205" s="4">
        <v>5321291</v>
      </c>
      <c r="E205" s="4">
        <v>2128516</v>
      </c>
      <c r="F205" s="4">
        <v>1553817</v>
      </c>
      <c r="G205" s="4">
        <v>1286871</v>
      </c>
      <c r="H205" s="5">
        <f t="shared" si="34"/>
        <v>5.9854000203812367E-2</v>
      </c>
      <c r="I205" s="8">
        <f t="shared" si="42"/>
        <v>-9.0266927359072824E-3</v>
      </c>
      <c r="J205" s="5">
        <f>'Channel wise traffic'!G205/'Channel wise traffic'!G198-1</f>
        <v>0</v>
      </c>
      <c r="K205" s="5">
        <f t="shared" si="43"/>
        <v>-9.0266927359072824E-3</v>
      </c>
      <c r="L205" s="5">
        <f t="shared" si="35"/>
        <v>0.24749998453500385</v>
      </c>
      <c r="M205" s="5">
        <f t="shared" si="36"/>
        <v>0.39999992483027147</v>
      </c>
      <c r="N205" s="5">
        <f t="shared" si="37"/>
        <v>0.7300001503394854</v>
      </c>
      <c r="O205" s="5">
        <f t="shared" si="38"/>
        <v>0.82819984592780227</v>
      </c>
      <c r="P205" s="17" t="str">
        <f t="shared" si="39"/>
        <v>Stable</v>
      </c>
      <c r="Q205" s="17" t="str">
        <f t="shared" si="40"/>
        <v>Stable</v>
      </c>
      <c r="R205" s="17" t="str">
        <f t="shared" si="41"/>
        <v>Stable</v>
      </c>
    </row>
    <row r="206" spans="1:18" x14ac:dyDescent="0.3">
      <c r="A206" s="3" t="str">
        <f t="shared" si="33"/>
        <v>Tuesday</v>
      </c>
      <c r="B206" s="3">
        <v>43669</v>
      </c>
      <c r="C206" s="4">
        <v>21282993</v>
      </c>
      <c r="D206" s="4">
        <v>5054710</v>
      </c>
      <c r="E206" s="4">
        <v>2001665</v>
      </c>
      <c r="F206" s="4">
        <v>1505052</v>
      </c>
      <c r="G206" s="4">
        <v>1172435</v>
      </c>
      <c r="H206" s="5">
        <f t="shared" si="34"/>
        <v>5.5087881671529941E-2</v>
      </c>
      <c r="I206" s="8">
        <f t="shared" si="42"/>
        <v>1.3503180372102532</v>
      </c>
      <c r="J206" s="5">
        <f>'Channel wise traffic'!G206/'Channel wise traffic'!G199-1</f>
        <v>3.1578939205113343E-2</v>
      </c>
      <c r="K206" s="5">
        <f t="shared" si="43"/>
        <v>1.2783695472773182</v>
      </c>
      <c r="L206" s="5">
        <f t="shared" si="35"/>
        <v>0.2374999606493316</v>
      </c>
      <c r="M206" s="5">
        <f t="shared" si="36"/>
        <v>0.3959999683463542</v>
      </c>
      <c r="N206" s="5">
        <f t="shared" si="37"/>
        <v>0.75190004321402437</v>
      </c>
      <c r="O206" s="5">
        <f t="shared" si="38"/>
        <v>0.77899966247013397</v>
      </c>
      <c r="P206" s="17" t="str">
        <f t="shared" si="39"/>
        <v>High</v>
      </c>
      <c r="Q206" s="17" t="str">
        <f t="shared" si="40"/>
        <v>Stable</v>
      </c>
      <c r="R206" s="17" t="str">
        <f t="shared" si="41"/>
        <v>High</v>
      </c>
    </row>
    <row r="207" spans="1:18" x14ac:dyDescent="0.3">
      <c r="A207" s="3" t="str">
        <f t="shared" si="33"/>
        <v>Wednesday</v>
      </c>
      <c r="B207" s="3">
        <v>43670</v>
      </c>
      <c r="C207" s="4">
        <v>21934513</v>
      </c>
      <c r="D207" s="4">
        <v>5593301</v>
      </c>
      <c r="E207" s="4">
        <v>2192574</v>
      </c>
      <c r="F207" s="4">
        <v>1536555</v>
      </c>
      <c r="G207" s="4">
        <v>1297775</v>
      </c>
      <c r="H207" s="5">
        <f t="shared" si="34"/>
        <v>5.9165890758550235E-2</v>
      </c>
      <c r="I207" s="8">
        <f t="shared" si="42"/>
        <v>9.2763758052085699E-3</v>
      </c>
      <c r="J207" s="5">
        <f>'Channel wise traffic'!G207/'Channel wise traffic'!G200-1</f>
        <v>2.0201937045509322E-2</v>
      </c>
      <c r="K207" s="5">
        <f t="shared" si="43"/>
        <v>-1.0709258556743761E-2</v>
      </c>
      <c r="L207" s="5">
        <f t="shared" si="35"/>
        <v>0.25500000843419685</v>
      </c>
      <c r="M207" s="5">
        <f t="shared" si="36"/>
        <v>0.39200000143028241</v>
      </c>
      <c r="N207" s="5">
        <f t="shared" si="37"/>
        <v>0.70079960813181219</v>
      </c>
      <c r="O207" s="5">
        <f t="shared" si="38"/>
        <v>0.84460042107181321</v>
      </c>
      <c r="P207" s="17" t="str">
        <f t="shared" si="39"/>
        <v>Stable</v>
      </c>
      <c r="Q207" s="17" t="str">
        <f t="shared" si="40"/>
        <v>Stable</v>
      </c>
      <c r="R207" s="17" t="str">
        <f t="shared" si="41"/>
        <v>Stable</v>
      </c>
    </row>
    <row r="208" spans="1:18" x14ac:dyDescent="0.3">
      <c r="A208" s="3" t="str">
        <f t="shared" si="33"/>
        <v>Thursday</v>
      </c>
      <c r="B208" s="3">
        <v>43671</v>
      </c>
      <c r="C208" s="4">
        <v>20631473</v>
      </c>
      <c r="D208" s="4">
        <v>5415761</v>
      </c>
      <c r="E208" s="4">
        <v>2122978</v>
      </c>
      <c r="F208" s="4">
        <v>1580769</v>
      </c>
      <c r="G208" s="4">
        <v>1296231</v>
      </c>
      <c r="H208" s="5">
        <f t="shared" si="34"/>
        <v>6.2827845592992801E-2</v>
      </c>
      <c r="I208" s="8">
        <f t="shared" si="42"/>
        <v>-0.10337316478461622</v>
      </c>
      <c r="J208" s="5">
        <f>'Channel wise traffic'!G208/'Channel wise traffic'!G201-1</f>
        <v>-6.8627420442282427E-2</v>
      </c>
      <c r="K208" s="5">
        <f t="shared" si="43"/>
        <v>-3.730591560322627E-2</v>
      </c>
      <c r="L208" s="5">
        <f t="shared" si="35"/>
        <v>0.2624999678888657</v>
      </c>
      <c r="M208" s="5">
        <f t="shared" si="36"/>
        <v>0.39199994239036767</v>
      </c>
      <c r="N208" s="5">
        <f t="shared" si="37"/>
        <v>0.74459980272993875</v>
      </c>
      <c r="O208" s="5">
        <f t="shared" si="38"/>
        <v>0.8200002656934694</v>
      </c>
      <c r="P208" s="17" t="str">
        <f t="shared" si="39"/>
        <v>Stable</v>
      </c>
      <c r="Q208" s="17" t="str">
        <f t="shared" si="40"/>
        <v>Stable</v>
      </c>
      <c r="R208" s="17" t="str">
        <f t="shared" si="41"/>
        <v>Stable</v>
      </c>
    </row>
    <row r="209" spans="1:18" x14ac:dyDescent="0.3">
      <c r="A209" s="3" t="str">
        <f t="shared" si="33"/>
        <v>Friday</v>
      </c>
      <c r="B209" s="3">
        <v>43672</v>
      </c>
      <c r="C209" s="4">
        <v>21065820</v>
      </c>
      <c r="D209" s="4">
        <v>5319119</v>
      </c>
      <c r="E209" s="4">
        <v>2063818</v>
      </c>
      <c r="F209" s="4">
        <v>1566850</v>
      </c>
      <c r="G209" s="4">
        <v>1246273</v>
      </c>
      <c r="H209" s="5">
        <f t="shared" si="34"/>
        <v>5.916090615034212E-2</v>
      </c>
      <c r="I209" s="8">
        <f t="shared" si="42"/>
        <v>-0.16445501347909486</v>
      </c>
      <c r="J209" s="5">
        <f>'Channel wise traffic'!G209/'Channel wise traffic'!G202-1</f>
        <v>-6.7307661655664042E-2</v>
      </c>
      <c r="K209" s="5">
        <f t="shared" si="43"/>
        <v>-0.10415794523589839</v>
      </c>
      <c r="L209" s="5">
        <f t="shared" si="35"/>
        <v>0.25249997389135576</v>
      </c>
      <c r="M209" s="5">
        <f t="shared" si="36"/>
        <v>0.387999967663818</v>
      </c>
      <c r="N209" s="5">
        <f t="shared" si="37"/>
        <v>0.75919969687249556</v>
      </c>
      <c r="O209" s="5">
        <f t="shared" si="38"/>
        <v>0.79540032549382522</v>
      </c>
      <c r="P209" s="17" t="str">
        <f t="shared" si="39"/>
        <v>Stable</v>
      </c>
      <c r="Q209" s="17" t="str">
        <f t="shared" si="40"/>
        <v>Stable</v>
      </c>
      <c r="R209" s="17" t="str">
        <f t="shared" si="41"/>
        <v>Stable</v>
      </c>
    </row>
    <row r="210" spans="1:18" x14ac:dyDescent="0.3">
      <c r="A210" s="9" t="str">
        <f t="shared" si="33"/>
        <v>Saturday</v>
      </c>
      <c r="B210" s="9">
        <v>43673</v>
      </c>
      <c r="C210" s="10">
        <v>44889750</v>
      </c>
      <c r="D210" s="10">
        <v>9615384</v>
      </c>
      <c r="E210" s="10">
        <v>3171153</v>
      </c>
      <c r="F210" s="10">
        <v>2156384</v>
      </c>
      <c r="G210" s="10">
        <v>1698799</v>
      </c>
      <c r="H210" s="11">
        <f t="shared" si="34"/>
        <v>3.7843806214113464E-2</v>
      </c>
      <c r="I210" s="12">
        <f t="shared" si="42"/>
        <v>-1.7555963718715928E-2</v>
      </c>
      <c r="J210" s="11">
        <f>'Channel wise traffic'!G210/'Channel wise traffic'!G203-1</f>
        <v>1.0101021692856316E-2</v>
      </c>
      <c r="K210" s="11">
        <f t="shared" si="43"/>
        <v>-2.7380393138674131E-2</v>
      </c>
      <c r="L210" s="11">
        <f t="shared" si="35"/>
        <v>0.21419998997543982</v>
      </c>
      <c r="M210" s="11">
        <f t="shared" si="36"/>
        <v>0.32979993310719574</v>
      </c>
      <c r="N210" s="11">
        <f t="shared" si="37"/>
        <v>0.6799999873862913</v>
      </c>
      <c r="O210" s="11">
        <f t="shared" si="38"/>
        <v>0.78779985382937356</v>
      </c>
      <c r="P210" s="17" t="str">
        <f t="shared" si="39"/>
        <v>Stable</v>
      </c>
      <c r="Q210" s="17" t="str">
        <f t="shared" si="40"/>
        <v>Stable</v>
      </c>
      <c r="R210" s="17" t="str">
        <f t="shared" si="41"/>
        <v>Stable</v>
      </c>
    </row>
    <row r="211" spans="1:18" x14ac:dyDescent="0.3">
      <c r="A211" s="9" t="str">
        <f t="shared" si="33"/>
        <v>Sunday</v>
      </c>
      <c r="B211" s="9">
        <v>43674</v>
      </c>
      <c r="C211" s="10">
        <v>43543058</v>
      </c>
      <c r="D211" s="10">
        <v>8778280</v>
      </c>
      <c r="E211" s="10">
        <v>3074153</v>
      </c>
      <c r="F211" s="10">
        <v>2027711</v>
      </c>
      <c r="G211" s="10">
        <v>1660696</v>
      </c>
      <c r="H211" s="11">
        <f t="shared" si="34"/>
        <v>3.8139167901344917E-2</v>
      </c>
      <c r="I211" s="12">
        <f t="shared" si="42"/>
        <v>7.3212154268398777E-2</v>
      </c>
      <c r="J211" s="11">
        <f>'Channel wise traffic'!G211/'Channel wise traffic'!G204-1</f>
        <v>2.1052632319450426E-2</v>
      </c>
      <c r="K211" s="11">
        <f t="shared" si="43"/>
        <v>5.1084068867474519E-2</v>
      </c>
      <c r="L211" s="11">
        <f t="shared" si="35"/>
        <v>0.2015999886824669</v>
      </c>
      <c r="M211" s="11">
        <f t="shared" si="36"/>
        <v>0.35019992527009847</v>
      </c>
      <c r="N211" s="11">
        <f t="shared" si="37"/>
        <v>0.65959989629663851</v>
      </c>
      <c r="O211" s="11">
        <f t="shared" si="38"/>
        <v>0.8190003407783456</v>
      </c>
      <c r="P211" s="17" t="str">
        <f t="shared" si="39"/>
        <v>Stable</v>
      </c>
      <c r="Q211" s="17" t="str">
        <f t="shared" si="40"/>
        <v>Stable</v>
      </c>
      <c r="R211" s="17" t="str">
        <f t="shared" si="41"/>
        <v>Stable</v>
      </c>
    </row>
    <row r="212" spans="1:18" x14ac:dyDescent="0.3">
      <c r="A212" s="3" t="str">
        <f t="shared" si="33"/>
        <v>Monday</v>
      </c>
      <c r="B212" s="3">
        <v>43675</v>
      </c>
      <c r="C212" s="4">
        <v>21500167</v>
      </c>
      <c r="D212" s="4">
        <v>5536293</v>
      </c>
      <c r="E212" s="4">
        <v>2214517</v>
      </c>
      <c r="F212" s="4">
        <v>1551933</v>
      </c>
      <c r="G212" s="4">
        <v>1298037</v>
      </c>
      <c r="H212" s="5">
        <f t="shared" si="34"/>
        <v>6.0373345007041106E-2</v>
      </c>
      <c r="I212" s="8">
        <f t="shared" si="42"/>
        <v>8.6768603846072434E-3</v>
      </c>
      <c r="J212" s="5">
        <f>'Channel wise traffic'!G212/'Channel wise traffic'!G205-1</f>
        <v>0</v>
      </c>
      <c r="K212" s="5">
        <f t="shared" si="43"/>
        <v>8.6768603846072434E-3</v>
      </c>
      <c r="L212" s="5">
        <f t="shared" si="35"/>
        <v>0.25749999988372185</v>
      </c>
      <c r="M212" s="5">
        <f t="shared" si="36"/>
        <v>0.39999996387474435</v>
      </c>
      <c r="N212" s="5">
        <f t="shared" si="37"/>
        <v>0.70079976807583777</v>
      </c>
      <c r="O212" s="5">
        <f t="shared" si="38"/>
        <v>0.83640015387262212</v>
      </c>
      <c r="P212" s="17" t="str">
        <f t="shared" si="39"/>
        <v>Stable</v>
      </c>
      <c r="Q212" s="17" t="str">
        <f t="shared" si="40"/>
        <v>Stable</v>
      </c>
      <c r="R212" s="17" t="str">
        <f t="shared" si="41"/>
        <v>Stable</v>
      </c>
    </row>
    <row r="213" spans="1:18" x14ac:dyDescent="0.3">
      <c r="A213" s="3" t="str">
        <f t="shared" si="33"/>
        <v>Tuesday</v>
      </c>
      <c r="B213" s="3">
        <v>43676</v>
      </c>
      <c r="C213" s="4">
        <v>20848646</v>
      </c>
      <c r="D213" s="4">
        <v>5212161</v>
      </c>
      <c r="E213" s="4">
        <v>2043167</v>
      </c>
      <c r="F213" s="4">
        <v>1416936</v>
      </c>
      <c r="G213" s="4">
        <v>1208363</v>
      </c>
      <c r="H213" s="5">
        <f t="shared" si="34"/>
        <v>5.7958823800835793E-2</v>
      </c>
      <c r="I213" s="8">
        <f t="shared" si="42"/>
        <v>3.064391629386698E-2</v>
      </c>
      <c r="J213" s="5">
        <f>'Channel wise traffic'!G213/'Channel wise traffic'!G206-1</f>
        <v>-2.0408173813155628E-2</v>
      </c>
      <c r="K213" s="5">
        <f t="shared" si="43"/>
        <v>5.2115674848858706E-2</v>
      </c>
      <c r="L213" s="5">
        <f t="shared" si="35"/>
        <v>0.24999997601762725</v>
      </c>
      <c r="M213" s="5">
        <f t="shared" si="36"/>
        <v>0.39199997851179197</v>
      </c>
      <c r="N213" s="5">
        <f t="shared" si="37"/>
        <v>0.69349984607229853</v>
      </c>
      <c r="O213" s="5">
        <f t="shared" si="38"/>
        <v>0.85279998532043788</v>
      </c>
      <c r="P213" s="17" t="str">
        <f t="shared" si="39"/>
        <v>Stable</v>
      </c>
      <c r="Q213" s="17" t="str">
        <f t="shared" si="40"/>
        <v>Stable</v>
      </c>
      <c r="R213" s="17" t="str">
        <f t="shared" si="41"/>
        <v>Stable</v>
      </c>
    </row>
    <row r="214" spans="1:18" x14ac:dyDescent="0.3">
      <c r="A214" s="3" t="str">
        <f t="shared" si="33"/>
        <v>Wednesday</v>
      </c>
      <c r="B214" s="3">
        <v>43677</v>
      </c>
      <c r="C214" s="4">
        <v>22368860</v>
      </c>
      <c r="D214" s="4">
        <v>5592215</v>
      </c>
      <c r="E214" s="4">
        <v>2214517</v>
      </c>
      <c r="F214" s="4">
        <v>1535767</v>
      </c>
      <c r="G214" s="4">
        <v>1322295</v>
      </c>
      <c r="H214" s="5">
        <f t="shared" si="34"/>
        <v>5.9113204696171373E-2</v>
      </c>
      <c r="I214" s="8">
        <f t="shared" si="42"/>
        <v>1.8893876057097803E-2</v>
      </c>
      <c r="J214" s="5">
        <f>'Channel wise traffic'!G214/'Channel wise traffic'!G207-1</f>
        <v>1.980199148273698E-2</v>
      </c>
      <c r="K214" s="5">
        <f t="shared" si="43"/>
        <v>-8.9048033763017287E-4</v>
      </c>
      <c r="L214" s="5">
        <f t="shared" si="35"/>
        <v>0.25</v>
      </c>
      <c r="M214" s="5">
        <f t="shared" si="36"/>
        <v>0.39599997496519718</v>
      </c>
      <c r="N214" s="5">
        <f t="shared" si="37"/>
        <v>0.69349975638028516</v>
      </c>
      <c r="O214" s="5">
        <f t="shared" si="38"/>
        <v>0.86099974800864976</v>
      </c>
      <c r="P214" s="17" t="str">
        <f t="shared" si="39"/>
        <v>Stable</v>
      </c>
      <c r="Q214" s="17" t="str">
        <f t="shared" si="40"/>
        <v>Stable</v>
      </c>
      <c r="R214" s="17" t="str">
        <f t="shared" si="41"/>
        <v>Stable</v>
      </c>
    </row>
    <row r="215" spans="1:18" x14ac:dyDescent="0.3">
      <c r="A215" s="3" t="str">
        <f t="shared" si="33"/>
        <v>Thursday</v>
      </c>
      <c r="B215" s="3">
        <v>43678</v>
      </c>
      <c r="C215" s="4">
        <v>22151687</v>
      </c>
      <c r="D215" s="4">
        <v>5704059</v>
      </c>
      <c r="E215" s="4">
        <v>2327256</v>
      </c>
      <c r="F215" s="4">
        <v>1749863</v>
      </c>
      <c r="G215" s="4">
        <v>1506632</v>
      </c>
      <c r="H215" s="5">
        <f t="shared" si="34"/>
        <v>6.8014323243191371E-2</v>
      </c>
      <c r="I215" s="8">
        <f t="shared" si="42"/>
        <v>0.16231751902245817</v>
      </c>
      <c r="J215" s="5">
        <f>'Channel wise traffic'!G215/'Channel wise traffic'!G208-1</f>
        <v>7.3684175322051626E-2</v>
      </c>
      <c r="K215" s="5">
        <f t="shared" si="43"/>
        <v>8.2550620688114362E-2</v>
      </c>
      <c r="L215" s="5">
        <f t="shared" si="35"/>
        <v>0.25749998182982631</v>
      </c>
      <c r="M215" s="5">
        <f t="shared" si="36"/>
        <v>0.40799998737740967</v>
      </c>
      <c r="N215" s="5">
        <f t="shared" si="37"/>
        <v>0.75189966209132131</v>
      </c>
      <c r="O215" s="5">
        <f t="shared" si="38"/>
        <v>0.86099997542664763</v>
      </c>
      <c r="P215" s="17" t="str">
        <f t="shared" si="39"/>
        <v>Stable</v>
      </c>
      <c r="Q215" s="17" t="str">
        <f t="shared" si="40"/>
        <v>Stable</v>
      </c>
      <c r="R215" s="17" t="str">
        <f t="shared" si="41"/>
        <v>Stable</v>
      </c>
    </row>
    <row r="216" spans="1:18" x14ac:dyDescent="0.3">
      <c r="A216" s="3" t="str">
        <f t="shared" si="33"/>
        <v>Friday</v>
      </c>
      <c r="B216" s="3">
        <v>43679</v>
      </c>
      <c r="C216" s="4">
        <v>22803207</v>
      </c>
      <c r="D216" s="4">
        <v>5814817</v>
      </c>
      <c r="E216" s="4">
        <v>2256149</v>
      </c>
      <c r="F216" s="4">
        <v>1581109</v>
      </c>
      <c r="G216" s="4">
        <v>1322439</v>
      </c>
      <c r="H216" s="5">
        <f t="shared" si="34"/>
        <v>5.7993553275203794E-2</v>
      </c>
      <c r="I216" s="8">
        <f t="shared" si="42"/>
        <v>6.1115020545257748E-2</v>
      </c>
      <c r="J216" s="5">
        <f>'Channel wise traffic'!G216/'Channel wise traffic'!G209-1</f>
        <v>8.247417297186499E-2</v>
      </c>
      <c r="K216" s="5">
        <f t="shared" si="43"/>
        <v>-1.9731828856234923E-2</v>
      </c>
      <c r="L216" s="5">
        <f t="shared" si="35"/>
        <v>0.25499996557501758</v>
      </c>
      <c r="M216" s="5">
        <f t="shared" si="36"/>
        <v>0.38800000068789781</v>
      </c>
      <c r="N216" s="5">
        <f t="shared" si="37"/>
        <v>0.7007999028432963</v>
      </c>
      <c r="O216" s="5">
        <f t="shared" si="38"/>
        <v>0.83639964101146724</v>
      </c>
      <c r="P216" s="17" t="str">
        <f t="shared" si="39"/>
        <v>Stable</v>
      </c>
      <c r="Q216" s="17" t="str">
        <f t="shared" si="40"/>
        <v>Stable</v>
      </c>
      <c r="R216" s="17" t="str">
        <f t="shared" si="41"/>
        <v>Stable</v>
      </c>
    </row>
    <row r="217" spans="1:18" x14ac:dyDescent="0.3">
      <c r="A217" s="9" t="str">
        <f t="shared" si="33"/>
        <v>Saturday</v>
      </c>
      <c r="B217" s="9">
        <v>43680</v>
      </c>
      <c r="C217" s="10">
        <v>45338648</v>
      </c>
      <c r="D217" s="10">
        <v>9045060</v>
      </c>
      <c r="E217" s="10">
        <v>3167580</v>
      </c>
      <c r="F217" s="10">
        <v>2240112</v>
      </c>
      <c r="G217" s="10">
        <v>1782233</v>
      </c>
      <c r="H217" s="11">
        <f t="shared" si="34"/>
        <v>3.930935479152356E-2</v>
      </c>
      <c r="I217" s="12">
        <f t="shared" si="42"/>
        <v>4.9113520787332776E-2</v>
      </c>
      <c r="J217" s="11">
        <f>'Channel wise traffic'!G217/'Channel wise traffic'!G210-1</f>
        <v>1.0000011361168459E-2</v>
      </c>
      <c r="K217" s="11">
        <f t="shared" si="43"/>
        <v>3.8726246750083293E-2</v>
      </c>
      <c r="L217" s="11">
        <f t="shared" si="35"/>
        <v>0.19949999391247838</v>
      </c>
      <c r="M217" s="11">
        <f t="shared" si="36"/>
        <v>0.35019999867330898</v>
      </c>
      <c r="N217" s="11">
        <f t="shared" si="37"/>
        <v>0.70719981815771027</v>
      </c>
      <c r="O217" s="11">
        <f t="shared" si="38"/>
        <v>0.79559995214524992</v>
      </c>
      <c r="P217" s="17" t="str">
        <f t="shared" si="39"/>
        <v>Stable</v>
      </c>
      <c r="Q217" s="17" t="str">
        <f t="shared" si="40"/>
        <v>Stable</v>
      </c>
      <c r="R217" s="17" t="str">
        <f t="shared" si="41"/>
        <v>Stable</v>
      </c>
    </row>
    <row r="218" spans="1:18" x14ac:dyDescent="0.3">
      <c r="A218" s="9" t="str">
        <f t="shared" si="33"/>
        <v>Sunday</v>
      </c>
      <c r="B218" s="9">
        <v>43681</v>
      </c>
      <c r="C218" s="10">
        <v>43991955</v>
      </c>
      <c r="D218" s="10">
        <v>9053544</v>
      </c>
      <c r="E218" s="10">
        <v>2924294</v>
      </c>
      <c r="F218" s="10">
        <v>2068061</v>
      </c>
      <c r="G218" s="10">
        <v>1677611</v>
      </c>
      <c r="H218" s="11">
        <f t="shared" si="34"/>
        <v>3.8134495273056179E-2</v>
      </c>
      <c r="I218" s="12">
        <f t="shared" si="42"/>
        <v>1.0185488493980932E-2</v>
      </c>
      <c r="J218" s="11">
        <f>'Channel wise traffic'!G218/'Channel wise traffic'!G211-1</f>
        <v>1.0309313154317934E-2</v>
      </c>
      <c r="K218" s="11">
        <f t="shared" si="43"/>
        <v>-1.2251521325334913E-4</v>
      </c>
      <c r="L218" s="11">
        <f t="shared" si="35"/>
        <v>0.20579999229404558</v>
      </c>
      <c r="M218" s="11">
        <f t="shared" si="36"/>
        <v>0.3229999213567637</v>
      </c>
      <c r="N218" s="11">
        <f t="shared" si="37"/>
        <v>0.70720009684388774</v>
      </c>
      <c r="O218" s="11">
        <f t="shared" si="38"/>
        <v>0.81119995976907833</v>
      </c>
      <c r="P218" s="17" t="str">
        <f t="shared" si="39"/>
        <v>Stable</v>
      </c>
      <c r="Q218" s="17" t="str">
        <f t="shared" si="40"/>
        <v>Stable</v>
      </c>
      <c r="R218" s="17" t="str">
        <f t="shared" si="41"/>
        <v>Stable</v>
      </c>
    </row>
    <row r="219" spans="1:18" x14ac:dyDescent="0.3">
      <c r="A219" s="3" t="str">
        <f t="shared" si="33"/>
        <v>Monday</v>
      </c>
      <c r="B219" s="3">
        <v>43682</v>
      </c>
      <c r="C219" s="4">
        <v>22368860</v>
      </c>
      <c r="D219" s="4">
        <v>5592215</v>
      </c>
      <c r="E219" s="4">
        <v>2214517</v>
      </c>
      <c r="F219" s="4">
        <v>1551933</v>
      </c>
      <c r="G219" s="4">
        <v>1208956</v>
      </c>
      <c r="H219" s="5">
        <f t="shared" si="34"/>
        <v>5.4046384125073878E-2</v>
      </c>
      <c r="I219" s="8">
        <f t="shared" si="42"/>
        <v>-6.8627473639041092E-2</v>
      </c>
      <c r="J219" s="5">
        <f>'Channel wise traffic'!G219/'Channel wise traffic'!G212-1</f>
        <v>4.0403967113556316E-2</v>
      </c>
      <c r="K219" s="5">
        <f t="shared" si="43"/>
        <v>-0.10479725582919641</v>
      </c>
      <c r="L219" s="5">
        <f t="shared" si="35"/>
        <v>0.25</v>
      </c>
      <c r="M219" s="5">
        <f t="shared" si="36"/>
        <v>0.39599997496519718</v>
      </c>
      <c r="N219" s="5">
        <f t="shared" si="37"/>
        <v>0.70079976807583777</v>
      </c>
      <c r="O219" s="5">
        <f t="shared" si="38"/>
        <v>0.77900012436103883</v>
      </c>
      <c r="P219" s="17" t="str">
        <f t="shared" si="39"/>
        <v>Stable</v>
      </c>
      <c r="Q219" s="17" t="str">
        <f t="shared" si="40"/>
        <v>Stable</v>
      </c>
      <c r="R219" s="17" t="str">
        <f t="shared" si="41"/>
        <v>Stable</v>
      </c>
    </row>
    <row r="220" spans="1:18" x14ac:dyDescent="0.3">
      <c r="A220" s="3" t="str">
        <f t="shared" si="33"/>
        <v>Tuesday</v>
      </c>
      <c r="B220" s="3">
        <v>43683</v>
      </c>
      <c r="C220" s="4">
        <v>22586034</v>
      </c>
      <c r="D220" s="4">
        <v>5420648</v>
      </c>
      <c r="E220" s="4">
        <v>2124894</v>
      </c>
      <c r="F220" s="4">
        <v>1535660</v>
      </c>
      <c r="G220" s="4">
        <v>1221464</v>
      </c>
      <c r="H220" s="5">
        <f t="shared" si="34"/>
        <v>5.4080499480342589E-2</v>
      </c>
      <c r="I220" s="8">
        <f t="shared" si="42"/>
        <v>1.0841940708214315E-2</v>
      </c>
      <c r="J220" s="5">
        <f>'Channel wise traffic'!G220/'Channel wise traffic'!G213-1</f>
        <v>8.3333329336271023E-2</v>
      </c>
      <c r="K220" s="5">
        <f t="shared" si="43"/>
        <v>-6.6915166081014887E-2</v>
      </c>
      <c r="L220" s="5">
        <f t="shared" si="35"/>
        <v>0.23999999291597632</v>
      </c>
      <c r="M220" s="5">
        <f t="shared" si="36"/>
        <v>0.39199999704832339</v>
      </c>
      <c r="N220" s="5">
        <f t="shared" si="37"/>
        <v>0.72269957936725315</v>
      </c>
      <c r="O220" s="5">
        <f t="shared" si="38"/>
        <v>0.79540002344268912</v>
      </c>
      <c r="P220" s="17" t="str">
        <f t="shared" si="39"/>
        <v>Stable</v>
      </c>
      <c r="Q220" s="17" t="str">
        <f t="shared" si="40"/>
        <v>Stable</v>
      </c>
      <c r="R220" s="17" t="str">
        <f t="shared" si="41"/>
        <v>Stable</v>
      </c>
    </row>
    <row r="221" spans="1:18" x14ac:dyDescent="0.3">
      <c r="A221" s="3" t="str">
        <f t="shared" si="33"/>
        <v>Wednesday</v>
      </c>
      <c r="B221" s="3">
        <v>43684</v>
      </c>
      <c r="C221" s="4">
        <v>22586034</v>
      </c>
      <c r="D221" s="4">
        <v>5364183</v>
      </c>
      <c r="E221" s="4">
        <v>2124216</v>
      </c>
      <c r="F221" s="4">
        <v>1488650</v>
      </c>
      <c r="G221" s="4">
        <v>1184072</v>
      </c>
      <c r="H221" s="5">
        <f t="shared" si="34"/>
        <v>5.2424963143152974E-2</v>
      </c>
      <c r="I221" s="8">
        <f t="shared" si="42"/>
        <v>-0.10453264967348441</v>
      </c>
      <c r="J221" s="5">
        <f>'Channel wise traffic'!G221/'Channel wise traffic'!G214-1</f>
        <v>9.7087656419474477E-3</v>
      </c>
      <c r="K221" s="5">
        <f t="shared" si="43"/>
        <v>-0.1131429362930747</v>
      </c>
      <c r="L221" s="5">
        <f t="shared" si="35"/>
        <v>0.23749999667936389</v>
      </c>
      <c r="M221" s="5">
        <f t="shared" si="36"/>
        <v>0.39599991275465435</v>
      </c>
      <c r="N221" s="5">
        <f t="shared" si="37"/>
        <v>0.70079973034757292</v>
      </c>
      <c r="O221" s="5">
        <f t="shared" si="38"/>
        <v>0.79539985893258991</v>
      </c>
      <c r="P221" s="17" t="str">
        <f t="shared" si="39"/>
        <v>Stable</v>
      </c>
      <c r="Q221" s="17" t="str">
        <f t="shared" si="40"/>
        <v>Stable</v>
      </c>
      <c r="R221" s="17" t="str">
        <f t="shared" si="41"/>
        <v>Stable</v>
      </c>
    </row>
    <row r="222" spans="1:18" x14ac:dyDescent="0.3">
      <c r="A222" s="3" t="str">
        <f t="shared" si="33"/>
        <v>Thursday</v>
      </c>
      <c r="B222" s="3">
        <v>43685</v>
      </c>
      <c r="C222" s="4">
        <v>20848646</v>
      </c>
      <c r="D222" s="4">
        <v>5264283</v>
      </c>
      <c r="E222" s="4">
        <v>2168884</v>
      </c>
      <c r="F222" s="4">
        <v>1519954</v>
      </c>
      <c r="G222" s="4">
        <v>1233898</v>
      </c>
      <c r="H222" s="5">
        <f t="shared" si="34"/>
        <v>5.9183603577901416E-2</v>
      </c>
      <c r="I222" s="8">
        <f t="shared" si="42"/>
        <v>-0.18102230670794195</v>
      </c>
      <c r="J222" s="5">
        <f>'Channel wise traffic'!G222/'Channel wise traffic'!G215-1</f>
        <v>-5.8823516134325682E-2</v>
      </c>
      <c r="K222" s="5">
        <f t="shared" si="43"/>
        <v>-0.12983617632590294</v>
      </c>
      <c r="L222" s="5">
        <f t="shared" si="35"/>
        <v>0.25249999448405425</v>
      </c>
      <c r="M222" s="5">
        <f t="shared" si="36"/>
        <v>0.41199988678420213</v>
      </c>
      <c r="N222" s="5">
        <f t="shared" si="37"/>
        <v>0.70080004278698171</v>
      </c>
      <c r="O222" s="5">
        <f t="shared" si="38"/>
        <v>0.8117995676184937</v>
      </c>
      <c r="P222" s="17" t="str">
        <f t="shared" si="39"/>
        <v>Stable</v>
      </c>
      <c r="Q222" s="17" t="str">
        <f t="shared" si="40"/>
        <v>Stable</v>
      </c>
      <c r="R222" s="17" t="str">
        <f t="shared" si="41"/>
        <v>Stable</v>
      </c>
    </row>
    <row r="223" spans="1:18" x14ac:dyDescent="0.3">
      <c r="A223" s="3" t="str">
        <f t="shared" si="33"/>
        <v>Friday</v>
      </c>
      <c r="B223" s="3">
        <v>43686</v>
      </c>
      <c r="C223" s="4">
        <v>22586034</v>
      </c>
      <c r="D223" s="4">
        <v>5590043</v>
      </c>
      <c r="E223" s="4">
        <v>2124216</v>
      </c>
      <c r="F223" s="4">
        <v>1566184</v>
      </c>
      <c r="G223" s="4">
        <v>1322799</v>
      </c>
      <c r="H223" s="5">
        <f t="shared" si="34"/>
        <v>5.8567121611523297E-2</v>
      </c>
      <c r="I223" s="8">
        <f t="shared" si="42"/>
        <v>2.7222427650719361E-4</v>
      </c>
      <c r="J223" s="5">
        <f>'Channel wise traffic'!G223/'Channel wise traffic'!G216-1</f>
        <v>-9.5237928177200892E-3</v>
      </c>
      <c r="K223" s="5">
        <f t="shared" si="43"/>
        <v>9.8902085477963197E-3</v>
      </c>
      <c r="L223" s="5">
        <f t="shared" si="35"/>
        <v>0.24749998162581355</v>
      </c>
      <c r="M223" s="5">
        <f t="shared" si="36"/>
        <v>0.37999993917756986</v>
      </c>
      <c r="N223" s="5">
        <f t="shared" si="37"/>
        <v>0.7372997849559555</v>
      </c>
      <c r="O223" s="5">
        <f t="shared" si="38"/>
        <v>0.84459999591363466</v>
      </c>
      <c r="P223" s="17" t="str">
        <f t="shared" si="39"/>
        <v>Stable</v>
      </c>
      <c r="Q223" s="17" t="str">
        <f t="shared" si="40"/>
        <v>Stable</v>
      </c>
      <c r="R223" s="17" t="str">
        <f t="shared" si="41"/>
        <v>Stable</v>
      </c>
    </row>
    <row r="224" spans="1:18" x14ac:dyDescent="0.3">
      <c r="A224" s="9" t="str">
        <f t="shared" si="33"/>
        <v>Saturday</v>
      </c>
      <c r="B224" s="9">
        <v>43687</v>
      </c>
      <c r="C224" s="10">
        <v>46685340</v>
      </c>
      <c r="D224" s="10">
        <v>9411764</v>
      </c>
      <c r="E224" s="10">
        <v>3328000</v>
      </c>
      <c r="F224" s="10">
        <v>2330931</v>
      </c>
      <c r="G224" s="10">
        <v>1890851</v>
      </c>
      <c r="H224" s="11">
        <f t="shared" si="34"/>
        <v>4.0502029116634898E-2</v>
      </c>
      <c r="I224" s="12">
        <f t="shared" si="42"/>
        <v>6.0944893288363611E-2</v>
      </c>
      <c r="J224" s="11">
        <f>'Channel wise traffic'!G224/'Channel wise traffic'!G217-1</f>
        <v>2.9702959596478395E-2</v>
      </c>
      <c r="K224" s="11">
        <f t="shared" si="43"/>
        <v>3.034072503699603E-2</v>
      </c>
      <c r="L224" s="11">
        <f t="shared" si="35"/>
        <v>0.2015999883475198</v>
      </c>
      <c r="M224" s="11">
        <f t="shared" si="36"/>
        <v>0.353600026520002</v>
      </c>
      <c r="N224" s="11">
        <f t="shared" si="37"/>
        <v>0.70039993990384619</v>
      </c>
      <c r="O224" s="11">
        <f t="shared" si="38"/>
        <v>0.81119990252821728</v>
      </c>
      <c r="P224" s="17" t="str">
        <f t="shared" si="39"/>
        <v>Stable</v>
      </c>
      <c r="Q224" s="17" t="str">
        <f t="shared" si="40"/>
        <v>Stable</v>
      </c>
      <c r="R224" s="17" t="str">
        <f t="shared" si="41"/>
        <v>Stable</v>
      </c>
    </row>
    <row r="225" spans="1:18" x14ac:dyDescent="0.3">
      <c r="A225" s="9" t="str">
        <f t="shared" si="33"/>
        <v>Sunday</v>
      </c>
      <c r="B225" s="9">
        <v>43688</v>
      </c>
      <c r="C225" s="10">
        <v>43991955</v>
      </c>
      <c r="D225" s="10">
        <v>9700226</v>
      </c>
      <c r="E225" s="10">
        <v>3166153</v>
      </c>
      <c r="F225" s="10">
        <v>1033432</v>
      </c>
      <c r="G225" s="10">
        <v>765773</v>
      </c>
      <c r="H225" s="11">
        <f t="shared" si="34"/>
        <v>1.7407114550830941E-2</v>
      </c>
      <c r="I225" s="12">
        <f t="shared" si="42"/>
        <v>-0.54353363205176886</v>
      </c>
      <c r="J225" s="11">
        <f>'Channel wise traffic'!G225/'Channel wise traffic'!G218-1</f>
        <v>0</v>
      </c>
      <c r="K225" s="11">
        <f t="shared" si="43"/>
        <v>-0.54353363205176897</v>
      </c>
      <c r="L225" s="11">
        <f t="shared" si="35"/>
        <v>0.22049999823831426</v>
      </c>
      <c r="M225" s="11">
        <f t="shared" si="36"/>
        <v>0.32639992099153153</v>
      </c>
      <c r="N225" s="11">
        <f t="shared" si="37"/>
        <v>0.32639989286683241</v>
      </c>
      <c r="O225" s="11">
        <f t="shared" si="38"/>
        <v>0.74099989162325142</v>
      </c>
      <c r="P225" s="17" t="str">
        <f t="shared" si="39"/>
        <v>Low</v>
      </c>
      <c r="Q225" s="17" t="str">
        <f t="shared" si="40"/>
        <v>Stable</v>
      </c>
      <c r="R225" s="17" t="str">
        <f t="shared" si="41"/>
        <v>Low</v>
      </c>
    </row>
    <row r="226" spans="1:18" x14ac:dyDescent="0.3">
      <c r="A226" s="3" t="str">
        <f t="shared" si="33"/>
        <v>Monday</v>
      </c>
      <c r="B226" s="3">
        <v>43689</v>
      </c>
      <c r="C226" s="4">
        <v>20631473</v>
      </c>
      <c r="D226" s="4">
        <v>5157868</v>
      </c>
      <c r="E226" s="4">
        <v>2063147</v>
      </c>
      <c r="F226" s="4">
        <v>1445853</v>
      </c>
      <c r="G226" s="4">
        <v>1244880</v>
      </c>
      <c r="H226" s="5">
        <f t="shared" si="34"/>
        <v>6.0338881281040861E-2</v>
      </c>
      <c r="I226" s="8">
        <f t="shared" si="42"/>
        <v>2.971489450401843E-2</v>
      </c>
      <c r="J226" s="5">
        <f>'Channel wise traffic'!G226/'Channel wise traffic'!G219-1</f>
        <v>-7.7669856905524637E-2</v>
      </c>
      <c r="K226" s="5">
        <f t="shared" si="43"/>
        <v>0.11642771774342786</v>
      </c>
      <c r="L226" s="5">
        <f t="shared" si="35"/>
        <v>0.24999998788259084</v>
      </c>
      <c r="M226" s="5">
        <f t="shared" si="36"/>
        <v>0.39999996122428877</v>
      </c>
      <c r="N226" s="5">
        <f t="shared" si="37"/>
        <v>0.70079979759076794</v>
      </c>
      <c r="O226" s="5">
        <f t="shared" si="38"/>
        <v>0.86100039215604907</v>
      </c>
      <c r="P226" s="17" t="str">
        <f t="shared" si="39"/>
        <v>Stable</v>
      </c>
      <c r="Q226" s="17" t="str">
        <f t="shared" si="40"/>
        <v>Stable</v>
      </c>
      <c r="R226" s="17" t="str">
        <f t="shared" si="41"/>
        <v>Stable</v>
      </c>
    </row>
    <row r="227" spans="1:18" x14ac:dyDescent="0.3">
      <c r="A227" s="3" t="str">
        <f t="shared" si="33"/>
        <v>Tuesday</v>
      </c>
      <c r="B227" s="3">
        <v>43690</v>
      </c>
      <c r="C227" s="4">
        <v>20848646</v>
      </c>
      <c r="D227" s="4">
        <v>5316404</v>
      </c>
      <c r="E227" s="4">
        <v>2211624</v>
      </c>
      <c r="F227" s="4">
        <v>1549906</v>
      </c>
      <c r="G227" s="4">
        <v>1334469</v>
      </c>
      <c r="H227" s="5">
        <f t="shared" si="34"/>
        <v>6.4007466000429961E-2</v>
      </c>
      <c r="I227" s="8">
        <f t="shared" si="42"/>
        <v>9.2516029944394562E-2</v>
      </c>
      <c r="J227" s="5">
        <f>'Channel wise traffic'!G227/'Channel wise traffic'!G220-1</f>
        <v>-7.6923073517295992E-2</v>
      </c>
      <c r="K227" s="5">
        <f t="shared" si="43"/>
        <v>0.18355907610830524</v>
      </c>
      <c r="L227" s="5">
        <f t="shared" si="35"/>
        <v>0.25499996498573574</v>
      </c>
      <c r="M227" s="5">
        <f t="shared" si="36"/>
        <v>0.41599998796178772</v>
      </c>
      <c r="N227" s="5">
        <f t="shared" si="37"/>
        <v>0.70079995514608273</v>
      </c>
      <c r="O227" s="5">
        <f t="shared" si="38"/>
        <v>0.86099995741677238</v>
      </c>
      <c r="P227" s="17" t="str">
        <f t="shared" si="39"/>
        <v>Stable</v>
      </c>
      <c r="Q227" s="17" t="str">
        <f t="shared" si="40"/>
        <v>Stable</v>
      </c>
      <c r="R227" s="17" t="str">
        <f t="shared" si="41"/>
        <v>Stable</v>
      </c>
    </row>
    <row r="228" spans="1:18" x14ac:dyDescent="0.3">
      <c r="A228" s="3" t="str">
        <f t="shared" si="33"/>
        <v>Wednesday</v>
      </c>
      <c r="B228" s="3">
        <v>43691</v>
      </c>
      <c r="C228" s="4">
        <v>22586034</v>
      </c>
      <c r="D228" s="4">
        <v>5477113</v>
      </c>
      <c r="E228" s="4">
        <v>2147028</v>
      </c>
      <c r="F228" s="4">
        <v>1551657</v>
      </c>
      <c r="G228" s="4">
        <v>1335977</v>
      </c>
      <c r="H228" s="5">
        <f t="shared" si="34"/>
        <v>5.9150579512985767E-2</v>
      </c>
      <c r="I228" s="8">
        <f t="shared" si="42"/>
        <v>0.12829034045226972</v>
      </c>
      <c r="J228" s="5">
        <f>'Channel wise traffic'!G228/'Channel wise traffic'!G221-1</f>
        <v>0</v>
      </c>
      <c r="K228" s="5">
        <f t="shared" si="43"/>
        <v>0.12829034045226972</v>
      </c>
      <c r="L228" s="5">
        <f t="shared" si="35"/>
        <v>0.24249998915258872</v>
      </c>
      <c r="M228" s="5">
        <f t="shared" si="36"/>
        <v>0.39199994595693022</v>
      </c>
      <c r="N228" s="5">
        <f t="shared" si="37"/>
        <v>0.72269993684292888</v>
      </c>
      <c r="O228" s="5">
        <f t="shared" si="38"/>
        <v>0.86100020816456213</v>
      </c>
      <c r="P228" s="17" t="str">
        <f t="shared" si="39"/>
        <v>Stable</v>
      </c>
      <c r="Q228" s="17" t="str">
        <f t="shared" si="40"/>
        <v>Stable</v>
      </c>
      <c r="R228" s="17" t="str">
        <f t="shared" si="41"/>
        <v>Stable</v>
      </c>
    </row>
    <row r="229" spans="1:18" x14ac:dyDescent="0.3">
      <c r="A229" s="3" t="str">
        <f t="shared" si="33"/>
        <v>Thursday</v>
      </c>
      <c r="B229" s="3">
        <v>43692</v>
      </c>
      <c r="C229" s="4">
        <v>21934513</v>
      </c>
      <c r="D229" s="4">
        <v>5702973</v>
      </c>
      <c r="E229" s="4">
        <v>2235565</v>
      </c>
      <c r="F229" s="4">
        <v>1615643</v>
      </c>
      <c r="G229" s="4">
        <v>1298330</v>
      </c>
      <c r="H229" s="5">
        <f t="shared" si="34"/>
        <v>5.9191193349038565E-2</v>
      </c>
      <c r="I229" s="8">
        <f t="shared" si="42"/>
        <v>5.2218254669348596E-2</v>
      </c>
      <c r="J229" s="5">
        <f>'Channel wise traffic'!G229/'Channel wise traffic'!G222-1</f>
        <v>5.2083288866014987E-2</v>
      </c>
      <c r="K229" s="5">
        <f t="shared" si="43"/>
        <v>1.282411120364646E-4</v>
      </c>
      <c r="L229" s="5">
        <f t="shared" si="35"/>
        <v>0.25999998267570379</v>
      </c>
      <c r="M229" s="5">
        <f t="shared" si="36"/>
        <v>0.39199992705559011</v>
      </c>
      <c r="N229" s="5">
        <f t="shared" si="37"/>
        <v>0.7227000780563303</v>
      </c>
      <c r="O229" s="5">
        <f t="shared" si="38"/>
        <v>0.8035995575755287</v>
      </c>
      <c r="P229" s="17" t="str">
        <f t="shared" si="39"/>
        <v>Stable</v>
      </c>
      <c r="Q229" s="17" t="str">
        <f t="shared" si="40"/>
        <v>Stable</v>
      </c>
      <c r="R229" s="17" t="str">
        <f t="shared" si="41"/>
        <v>Stable</v>
      </c>
    </row>
    <row r="230" spans="1:18" x14ac:dyDescent="0.3">
      <c r="A230" s="3" t="str">
        <f t="shared" si="33"/>
        <v>Friday</v>
      </c>
      <c r="B230" s="3">
        <v>43693</v>
      </c>
      <c r="C230" s="4">
        <v>21282993</v>
      </c>
      <c r="D230" s="4">
        <v>5480370</v>
      </c>
      <c r="E230" s="4">
        <v>2279834</v>
      </c>
      <c r="F230" s="4">
        <v>1581065</v>
      </c>
      <c r="G230" s="4">
        <v>1257579</v>
      </c>
      <c r="H230" s="5">
        <f t="shared" si="34"/>
        <v>5.9088446817606902E-2</v>
      </c>
      <c r="I230" s="8">
        <f t="shared" si="42"/>
        <v>-4.9304542867056877E-2</v>
      </c>
      <c r="J230" s="5">
        <f>'Channel wise traffic'!G230/'Channel wise traffic'!G223-1</f>
        <v>-5.7692294069183969E-2</v>
      </c>
      <c r="K230" s="5">
        <f t="shared" si="43"/>
        <v>8.9013287957289133E-3</v>
      </c>
      <c r="L230" s="5">
        <f t="shared" si="35"/>
        <v>0.2574999672273538</v>
      </c>
      <c r="M230" s="5">
        <f t="shared" si="36"/>
        <v>0.41600001459755453</v>
      </c>
      <c r="N230" s="5">
        <f t="shared" si="37"/>
        <v>0.69350005307403961</v>
      </c>
      <c r="O230" s="5">
        <f t="shared" si="38"/>
        <v>0.79539993611900839</v>
      </c>
      <c r="P230" s="17" t="str">
        <f t="shared" si="39"/>
        <v>Stable</v>
      </c>
      <c r="Q230" s="17" t="str">
        <f t="shared" si="40"/>
        <v>Stable</v>
      </c>
      <c r="R230" s="17" t="str">
        <f t="shared" si="41"/>
        <v>Stable</v>
      </c>
    </row>
    <row r="231" spans="1:18" x14ac:dyDescent="0.3">
      <c r="A231" s="9" t="str">
        <f t="shared" si="33"/>
        <v>Saturday</v>
      </c>
      <c r="B231" s="9">
        <v>43694</v>
      </c>
      <c r="C231" s="10">
        <v>46685340</v>
      </c>
      <c r="D231" s="10">
        <v>10098039</v>
      </c>
      <c r="E231" s="10">
        <v>3399000</v>
      </c>
      <c r="F231" s="10">
        <v>2357546</v>
      </c>
      <c r="G231" s="10">
        <v>1857275</v>
      </c>
      <c r="H231" s="11">
        <f t="shared" si="34"/>
        <v>3.9782831184264698E-2</v>
      </c>
      <c r="I231" s="12">
        <f t="shared" si="42"/>
        <v>-1.7757083979647259E-2</v>
      </c>
      <c r="J231" s="11">
        <f>'Channel wise traffic'!G231/'Channel wise traffic'!G224-1</f>
        <v>0</v>
      </c>
      <c r="K231" s="11">
        <f t="shared" si="43"/>
        <v>-1.7757083979647148E-2</v>
      </c>
      <c r="L231" s="11">
        <f t="shared" si="35"/>
        <v>0.21629999910035999</v>
      </c>
      <c r="M231" s="11">
        <f t="shared" si="36"/>
        <v>0.33660000718951472</v>
      </c>
      <c r="N231" s="11">
        <f t="shared" si="37"/>
        <v>0.69359988231832892</v>
      </c>
      <c r="O231" s="11">
        <f t="shared" si="38"/>
        <v>0.78780011079317225</v>
      </c>
      <c r="P231" s="17" t="str">
        <f t="shared" si="39"/>
        <v>Stable</v>
      </c>
      <c r="Q231" s="17" t="str">
        <f t="shared" si="40"/>
        <v>Stable</v>
      </c>
      <c r="R231" s="17" t="str">
        <f t="shared" si="41"/>
        <v>Stable</v>
      </c>
    </row>
    <row r="232" spans="1:18" x14ac:dyDescent="0.3">
      <c r="A232" s="9" t="str">
        <f t="shared" si="33"/>
        <v>Sunday</v>
      </c>
      <c r="B232" s="9">
        <v>43695</v>
      </c>
      <c r="C232" s="10">
        <v>45338648</v>
      </c>
      <c r="D232" s="10">
        <v>9521116</v>
      </c>
      <c r="E232" s="10">
        <v>3140064</v>
      </c>
      <c r="F232" s="10">
        <v>2028481</v>
      </c>
      <c r="G232" s="10">
        <v>1582215</v>
      </c>
      <c r="H232" s="11">
        <f t="shared" si="34"/>
        <v>3.4897710227265712E-2</v>
      </c>
      <c r="I232" s="12">
        <f t="shared" si="42"/>
        <v>1.0661671278564273</v>
      </c>
      <c r="J232" s="11">
        <f>'Channel wise traffic'!G232/'Channel wise traffic'!G225-1</f>
        <v>3.0612233532244737E-2</v>
      </c>
      <c r="K232" s="11">
        <f t="shared" si="43"/>
        <v>1.0047958049198824</v>
      </c>
      <c r="L232" s="11">
        <f t="shared" si="35"/>
        <v>0.20999999823550097</v>
      </c>
      <c r="M232" s="11">
        <f t="shared" si="36"/>
        <v>0.32979999403431276</v>
      </c>
      <c r="N232" s="11">
        <f t="shared" si="37"/>
        <v>0.64599989044809281</v>
      </c>
      <c r="O232" s="11">
        <f t="shared" si="38"/>
        <v>0.77999991126364998</v>
      </c>
      <c r="P232" s="17" t="str">
        <f t="shared" si="39"/>
        <v>High</v>
      </c>
      <c r="Q232" s="17" t="str">
        <f t="shared" si="40"/>
        <v>Stable</v>
      </c>
      <c r="R232" s="17" t="str">
        <f t="shared" si="41"/>
        <v>High</v>
      </c>
    </row>
    <row r="233" spans="1:18" x14ac:dyDescent="0.3">
      <c r="A233" s="3" t="str">
        <f t="shared" si="33"/>
        <v>Monday</v>
      </c>
      <c r="B233" s="3">
        <v>43696</v>
      </c>
      <c r="C233" s="4">
        <v>21065820</v>
      </c>
      <c r="D233" s="4">
        <v>5003132</v>
      </c>
      <c r="E233" s="4">
        <v>2041277</v>
      </c>
      <c r="F233" s="4">
        <v>1534836</v>
      </c>
      <c r="G233" s="4">
        <v>1233394</v>
      </c>
      <c r="H233" s="5">
        <f t="shared" si="34"/>
        <v>5.8549536642770135E-2</v>
      </c>
      <c r="I233" s="8">
        <f t="shared" si="42"/>
        <v>-9.2265921213289248E-3</v>
      </c>
      <c r="J233" s="5">
        <f>'Channel wise traffic'!G233/'Channel wise traffic'!G226-1</f>
        <v>2.1052642293288626E-2</v>
      </c>
      <c r="K233" s="5">
        <f t="shared" si="43"/>
        <v>-2.9654919022056192E-2</v>
      </c>
      <c r="L233" s="5">
        <f t="shared" si="35"/>
        <v>0.23749998813243445</v>
      </c>
      <c r="M233" s="5">
        <f t="shared" si="36"/>
        <v>0.40799982890717257</v>
      </c>
      <c r="N233" s="5">
        <f t="shared" si="37"/>
        <v>0.75189991363249575</v>
      </c>
      <c r="O233" s="5">
        <f t="shared" si="38"/>
        <v>0.80359986343817846</v>
      </c>
      <c r="P233" s="17" t="str">
        <f t="shared" si="39"/>
        <v>Stable</v>
      </c>
      <c r="Q233" s="17" t="str">
        <f t="shared" si="40"/>
        <v>Stable</v>
      </c>
      <c r="R233" s="17" t="str">
        <f t="shared" si="41"/>
        <v>Stable</v>
      </c>
    </row>
    <row r="234" spans="1:18" x14ac:dyDescent="0.3">
      <c r="A234" s="3" t="str">
        <f t="shared" si="33"/>
        <v>Tuesday</v>
      </c>
      <c r="B234" s="3">
        <v>43697</v>
      </c>
      <c r="C234" s="4">
        <v>21934513</v>
      </c>
      <c r="D234" s="4">
        <v>5757809</v>
      </c>
      <c r="E234" s="4">
        <v>2303123</v>
      </c>
      <c r="F234" s="4">
        <v>1714906</v>
      </c>
      <c r="G234" s="4">
        <v>1392160</v>
      </c>
      <c r="H234" s="5">
        <f t="shared" si="34"/>
        <v>6.3468926800426345E-2</v>
      </c>
      <c r="I234" s="8">
        <f t="shared" si="42"/>
        <v>4.3231427631514885E-2</v>
      </c>
      <c r="J234" s="5">
        <f>'Channel wise traffic'!G234/'Channel wise traffic'!G227-1</f>
        <v>5.2083288866014987E-2</v>
      </c>
      <c r="K234" s="5">
        <f t="shared" si="43"/>
        <v>-8.4136934900688187E-3</v>
      </c>
      <c r="L234" s="5">
        <f t="shared" si="35"/>
        <v>0.26249996979645729</v>
      </c>
      <c r="M234" s="5">
        <f t="shared" si="36"/>
        <v>0.39999989579369516</v>
      </c>
      <c r="N234" s="5">
        <f t="shared" si="37"/>
        <v>0.74460026668137136</v>
      </c>
      <c r="O234" s="5">
        <f t="shared" si="38"/>
        <v>0.81179959717908734</v>
      </c>
      <c r="P234" s="17" t="str">
        <f t="shared" si="39"/>
        <v>Stable</v>
      </c>
      <c r="Q234" s="17" t="str">
        <f t="shared" si="40"/>
        <v>Stable</v>
      </c>
      <c r="R234" s="17" t="str">
        <f t="shared" si="41"/>
        <v>Stable</v>
      </c>
    </row>
    <row r="235" spans="1:18" x14ac:dyDescent="0.3">
      <c r="A235" s="3" t="str">
        <f t="shared" si="33"/>
        <v>Wednesday</v>
      </c>
      <c r="B235" s="3">
        <v>43698</v>
      </c>
      <c r="C235" s="4">
        <v>22368860</v>
      </c>
      <c r="D235" s="4">
        <v>5592215</v>
      </c>
      <c r="E235" s="4">
        <v>2259254</v>
      </c>
      <c r="F235" s="4">
        <v>1599778</v>
      </c>
      <c r="G235" s="4">
        <v>1351172</v>
      </c>
      <c r="H235" s="5">
        <f t="shared" si="34"/>
        <v>6.0404151127951985E-2</v>
      </c>
      <c r="I235" s="8">
        <f t="shared" si="42"/>
        <v>1.1373698798706755E-2</v>
      </c>
      <c r="J235" s="5">
        <f>'Channel wise traffic'!G235/'Channel wise traffic'!G228-1</f>
        <v>-9.6154118616319506E-3</v>
      </c>
      <c r="K235" s="5">
        <f t="shared" si="43"/>
        <v>2.1192888138839239E-2</v>
      </c>
      <c r="L235" s="5">
        <f t="shared" si="35"/>
        <v>0.25</v>
      </c>
      <c r="M235" s="5">
        <f t="shared" si="36"/>
        <v>0.40399984621478252</v>
      </c>
      <c r="N235" s="5">
        <f t="shared" si="37"/>
        <v>0.70810010738057783</v>
      </c>
      <c r="O235" s="5">
        <f t="shared" si="38"/>
        <v>0.8445996882067387</v>
      </c>
      <c r="P235" s="17" t="str">
        <f t="shared" si="39"/>
        <v>Stable</v>
      </c>
      <c r="Q235" s="17" t="str">
        <f t="shared" si="40"/>
        <v>Stable</v>
      </c>
      <c r="R235" s="17" t="str">
        <f t="shared" si="41"/>
        <v>Stable</v>
      </c>
    </row>
    <row r="236" spans="1:18" x14ac:dyDescent="0.3">
      <c r="A236" s="3" t="str">
        <f t="shared" si="33"/>
        <v>Thursday</v>
      </c>
      <c r="B236" s="3">
        <v>43699</v>
      </c>
      <c r="C236" s="4">
        <v>21934513</v>
      </c>
      <c r="D236" s="4">
        <v>5483628</v>
      </c>
      <c r="E236" s="4">
        <v>2193451</v>
      </c>
      <c r="F236" s="4">
        <v>1617231</v>
      </c>
      <c r="G236" s="4">
        <v>1392436</v>
      </c>
      <c r="H236" s="5">
        <f t="shared" si="34"/>
        <v>6.3481509710290804E-2</v>
      </c>
      <c r="I236" s="8">
        <f t="shared" si="42"/>
        <v>7.2482342701778446E-2</v>
      </c>
      <c r="J236" s="5">
        <f>'Channel wise traffic'!G236/'Channel wise traffic'!G229-1</f>
        <v>0</v>
      </c>
      <c r="K236" s="5">
        <f t="shared" si="43"/>
        <v>7.2482342701778446E-2</v>
      </c>
      <c r="L236" s="5">
        <f t="shared" si="35"/>
        <v>0.24999998860243672</v>
      </c>
      <c r="M236" s="5">
        <f t="shared" si="36"/>
        <v>0.39999996352779582</v>
      </c>
      <c r="N236" s="5">
        <f t="shared" si="37"/>
        <v>0.7372998074723347</v>
      </c>
      <c r="O236" s="5">
        <f t="shared" si="38"/>
        <v>0.86100006739915325</v>
      </c>
      <c r="P236" s="17" t="str">
        <f t="shared" si="39"/>
        <v>Stable</v>
      </c>
      <c r="Q236" s="17" t="str">
        <f t="shared" si="40"/>
        <v>Stable</v>
      </c>
      <c r="R236" s="17" t="str">
        <f t="shared" si="41"/>
        <v>Stable</v>
      </c>
    </row>
    <row r="237" spans="1:18" x14ac:dyDescent="0.3">
      <c r="A237" s="3" t="str">
        <f t="shared" si="33"/>
        <v>Friday</v>
      </c>
      <c r="B237" s="3">
        <v>43700</v>
      </c>
      <c r="C237" s="4">
        <v>20848646</v>
      </c>
      <c r="D237" s="4">
        <v>5420648</v>
      </c>
      <c r="E237" s="4">
        <v>2146576</v>
      </c>
      <c r="F237" s="4">
        <v>1519990</v>
      </c>
      <c r="G237" s="4">
        <v>1296248</v>
      </c>
      <c r="H237" s="5">
        <f t="shared" si="34"/>
        <v>6.2174205461592087E-2</v>
      </c>
      <c r="I237" s="8">
        <f t="shared" si="42"/>
        <v>3.0748764093547987E-2</v>
      </c>
      <c r="J237" s="5">
        <f>'Channel wise traffic'!G237/'Channel wise traffic'!G230-1</f>
        <v>-2.0408173813155628E-2</v>
      </c>
      <c r="K237" s="5">
        <f t="shared" si="43"/>
        <v>5.2222706978747313E-2</v>
      </c>
      <c r="L237" s="5">
        <f t="shared" si="35"/>
        <v>0.2600000019185898</v>
      </c>
      <c r="M237" s="5">
        <f t="shared" si="36"/>
        <v>0.3959998878362882</v>
      </c>
      <c r="N237" s="5">
        <f t="shared" si="37"/>
        <v>0.70809978309642896</v>
      </c>
      <c r="O237" s="5">
        <f t="shared" si="38"/>
        <v>0.85280034737070642</v>
      </c>
      <c r="P237" s="17" t="str">
        <f t="shared" si="39"/>
        <v>Stable</v>
      </c>
      <c r="Q237" s="17" t="str">
        <f t="shared" si="40"/>
        <v>Stable</v>
      </c>
      <c r="R237" s="17" t="str">
        <f t="shared" si="41"/>
        <v>Stable</v>
      </c>
    </row>
    <row r="238" spans="1:18" x14ac:dyDescent="0.3">
      <c r="A238" s="9" t="str">
        <f t="shared" si="33"/>
        <v>Saturday</v>
      </c>
      <c r="B238" s="9">
        <v>43701</v>
      </c>
      <c r="C238" s="10">
        <v>43094160</v>
      </c>
      <c r="D238" s="10">
        <v>9321266</v>
      </c>
      <c r="E238" s="10">
        <v>3264307</v>
      </c>
      <c r="F238" s="10">
        <v>2108742</v>
      </c>
      <c r="G238" s="10">
        <v>1628371</v>
      </c>
      <c r="H238" s="11">
        <f t="shared" si="34"/>
        <v>3.7786349704925212E-2</v>
      </c>
      <c r="I238" s="12">
        <f t="shared" si="42"/>
        <v>-0.12324723048552311</v>
      </c>
      <c r="J238" s="11">
        <f>'Channel wise traffic'!G238/'Channel wise traffic'!G231-1</f>
        <v>-7.6923099990770072E-2</v>
      </c>
      <c r="K238" s="11">
        <f t="shared" si="43"/>
        <v>-5.0184499692650153E-2</v>
      </c>
      <c r="L238" s="11">
        <f t="shared" si="35"/>
        <v>0.21629998125035968</v>
      </c>
      <c r="M238" s="11">
        <f t="shared" si="36"/>
        <v>0.35019996210815141</v>
      </c>
      <c r="N238" s="11">
        <f t="shared" si="37"/>
        <v>0.64599990135731722</v>
      </c>
      <c r="O238" s="11">
        <f t="shared" si="38"/>
        <v>0.77220020277492463</v>
      </c>
      <c r="P238" s="17" t="str">
        <f t="shared" si="39"/>
        <v>Stable</v>
      </c>
      <c r="Q238" s="17" t="str">
        <f t="shared" si="40"/>
        <v>Stable</v>
      </c>
      <c r="R238" s="17" t="str">
        <f t="shared" si="41"/>
        <v>Stable</v>
      </c>
    </row>
    <row r="239" spans="1:18" x14ac:dyDescent="0.3">
      <c r="A239" s="9" t="str">
        <f t="shared" si="33"/>
        <v>Sunday</v>
      </c>
      <c r="B239" s="9">
        <v>43702</v>
      </c>
      <c r="C239" s="10">
        <v>44440853</v>
      </c>
      <c r="D239" s="10">
        <v>9332579</v>
      </c>
      <c r="E239" s="10">
        <v>3331730</v>
      </c>
      <c r="F239" s="10">
        <v>2288232</v>
      </c>
      <c r="G239" s="10">
        <v>1784821</v>
      </c>
      <c r="H239" s="11">
        <f t="shared" si="34"/>
        <v>4.0161717868016616E-2</v>
      </c>
      <c r="I239" s="12">
        <f t="shared" si="42"/>
        <v>0.12805212945143363</v>
      </c>
      <c r="J239" s="11">
        <f>'Channel wise traffic'!G239/'Channel wise traffic'!G232-1</f>
        <v>-1.9802002472636637E-2</v>
      </c>
      <c r="K239" s="11">
        <f t="shared" si="43"/>
        <v>0.15084106110314699</v>
      </c>
      <c r="L239" s="11">
        <f t="shared" si="35"/>
        <v>0.20999999707476361</v>
      </c>
      <c r="M239" s="11">
        <f t="shared" si="36"/>
        <v>0.35699992467248337</v>
      </c>
      <c r="N239" s="11">
        <f t="shared" si="37"/>
        <v>0.68679995077632339</v>
      </c>
      <c r="O239" s="11">
        <f t="shared" si="38"/>
        <v>0.78000001748074499</v>
      </c>
      <c r="P239" s="17" t="str">
        <f t="shared" si="39"/>
        <v>Stable</v>
      </c>
      <c r="Q239" s="17" t="str">
        <f t="shared" si="40"/>
        <v>Stable</v>
      </c>
      <c r="R239" s="17" t="str">
        <f t="shared" si="41"/>
        <v>Stable</v>
      </c>
    </row>
    <row r="240" spans="1:18" x14ac:dyDescent="0.3">
      <c r="A240" s="3" t="str">
        <f t="shared" si="33"/>
        <v>Monday</v>
      </c>
      <c r="B240" s="3">
        <v>43703</v>
      </c>
      <c r="C240" s="4">
        <v>22368860</v>
      </c>
      <c r="D240" s="4">
        <v>5424448</v>
      </c>
      <c r="E240" s="4">
        <v>2169779</v>
      </c>
      <c r="F240" s="4">
        <v>1568099</v>
      </c>
      <c r="G240" s="4">
        <v>1260124</v>
      </c>
      <c r="H240" s="5">
        <f t="shared" si="34"/>
        <v>5.6333849825158724E-2</v>
      </c>
      <c r="I240" s="8">
        <f t="shared" si="42"/>
        <v>2.1671906949441988E-2</v>
      </c>
      <c r="J240" s="5">
        <f>'Channel wise traffic'!G240/'Channel wise traffic'!G233-1</f>
        <v>6.1855605993766494E-2</v>
      </c>
      <c r="K240" s="5">
        <f t="shared" si="43"/>
        <v>-3.7842943679128327E-2</v>
      </c>
      <c r="L240" s="5">
        <f t="shared" si="35"/>
        <v>0.24249997541224722</v>
      </c>
      <c r="M240" s="5">
        <f t="shared" si="36"/>
        <v>0.399999963129889</v>
      </c>
      <c r="N240" s="5">
        <f t="shared" si="37"/>
        <v>0.72269986943370734</v>
      </c>
      <c r="O240" s="5">
        <f t="shared" si="38"/>
        <v>0.80359977271843164</v>
      </c>
      <c r="P240" s="17" t="str">
        <f t="shared" si="39"/>
        <v>Stable</v>
      </c>
      <c r="Q240" s="17" t="str">
        <f t="shared" si="40"/>
        <v>Stable</v>
      </c>
      <c r="R240" s="17" t="str">
        <f t="shared" si="41"/>
        <v>Stable</v>
      </c>
    </row>
    <row r="241" spans="1:18" x14ac:dyDescent="0.3">
      <c r="A241" s="3" t="str">
        <f t="shared" si="33"/>
        <v>Tuesday</v>
      </c>
      <c r="B241" s="3">
        <v>43704</v>
      </c>
      <c r="C241" s="4">
        <v>20848646</v>
      </c>
      <c r="D241" s="4">
        <v>5003675</v>
      </c>
      <c r="E241" s="4">
        <v>1961440</v>
      </c>
      <c r="F241" s="4">
        <v>1446170</v>
      </c>
      <c r="G241" s="4">
        <v>1150283</v>
      </c>
      <c r="H241" s="5">
        <f t="shared" si="34"/>
        <v>5.5173031380551046E-2</v>
      </c>
      <c r="I241" s="8">
        <f t="shared" si="42"/>
        <v>-0.17374224227100332</v>
      </c>
      <c r="J241" s="5">
        <f>'Channel wise traffic'!G241/'Channel wise traffic'!G234-1</f>
        <v>-4.950491032145643E-2</v>
      </c>
      <c r="K241" s="5">
        <f t="shared" si="43"/>
        <v>-0.13070798323030053</v>
      </c>
      <c r="L241" s="5">
        <f t="shared" si="35"/>
        <v>0.23999999808141018</v>
      </c>
      <c r="M241" s="5">
        <f t="shared" si="36"/>
        <v>0.39199988008813524</v>
      </c>
      <c r="N241" s="5">
        <f t="shared" si="37"/>
        <v>0.73730014683089973</v>
      </c>
      <c r="O241" s="5">
        <f t="shared" si="38"/>
        <v>0.79539957266434791</v>
      </c>
      <c r="P241" s="17" t="str">
        <f t="shared" si="39"/>
        <v>Stable</v>
      </c>
      <c r="Q241" s="17" t="str">
        <f t="shared" si="40"/>
        <v>Stable</v>
      </c>
      <c r="R241" s="17" t="str">
        <f t="shared" si="41"/>
        <v>Stable</v>
      </c>
    </row>
    <row r="242" spans="1:18" x14ac:dyDescent="0.3">
      <c r="A242" s="3" t="str">
        <f t="shared" si="33"/>
        <v>Wednesday</v>
      </c>
      <c r="B242" s="3">
        <v>43705</v>
      </c>
      <c r="C242" s="4">
        <v>21934513</v>
      </c>
      <c r="D242" s="4">
        <v>5593301</v>
      </c>
      <c r="E242" s="4">
        <v>2304440</v>
      </c>
      <c r="F242" s="4">
        <v>1699063</v>
      </c>
      <c r="G242" s="4">
        <v>1421096</v>
      </c>
      <c r="H242" s="5">
        <f t="shared" si="34"/>
        <v>6.4788126365057666E-2</v>
      </c>
      <c r="I242" s="8">
        <f t="shared" si="42"/>
        <v>5.1750628343393723E-2</v>
      </c>
      <c r="J242" s="5">
        <f>'Channel wise traffic'!G242/'Channel wise traffic'!G235-1</f>
        <v>-1.9417486578885645E-2</v>
      </c>
      <c r="K242" s="5">
        <f t="shared" si="43"/>
        <v>7.2577383428818587E-2</v>
      </c>
      <c r="L242" s="5">
        <f t="shared" si="35"/>
        <v>0.25500000843419685</v>
      </c>
      <c r="M242" s="5">
        <f t="shared" si="36"/>
        <v>0.41199999785457642</v>
      </c>
      <c r="N242" s="5">
        <f t="shared" si="37"/>
        <v>0.73729973442571728</v>
      </c>
      <c r="O242" s="5">
        <f t="shared" si="38"/>
        <v>0.83639982743429764</v>
      </c>
      <c r="P242" s="17" t="str">
        <f t="shared" si="39"/>
        <v>Stable</v>
      </c>
      <c r="Q242" s="17" t="str">
        <f t="shared" si="40"/>
        <v>Stable</v>
      </c>
      <c r="R242" s="17" t="str">
        <f t="shared" si="41"/>
        <v>Stable</v>
      </c>
    </row>
    <row r="243" spans="1:18" x14ac:dyDescent="0.3">
      <c r="A243" s="3" t="str">
        <f t="shared" si="33"/>
        <v>Thursday</v>
      </c>
      <c r="B243" s="3">
        <v>43706</v>
      </c>
      <c r="C243" s="4">
        <v>21282993</v>
      </c>
      <c r="D243" s="4">
        <v>5214333</v>
      </c>
      <c r="E243" s="4">
        <v>2044018</v>
      </c>
      <c r="F243" s="4">
        <v>1566740</v>
      </c>
      <c r="G243" s="4">
        <v>1310421</v>
      </c>
      <c r="H243" s="5">
        <f t="shared" si="34"/>
        <v>6.1571274303383924E-2</v>
      </c>
      <c r="I243" s="8">
        <f t="shared" si="42"/>
        <v>-5.8900373158981778E-2</v>
      </c>
      <c r="J243" s="5">
        <f>'Channel wise traffic'!G243/'Channel wise traffic'!G236-1</f>
        <v>-2.970291883871945E-2</v>
      </c>
      <c r="K243" s="5">
        <f t="shared" si="43"/>
        <v>-3.0091209481699188E-2</v>
      </c>
      <c r="L243" s="5">
        <f t="shared" si="35"/>
        <v>0.24499998660902628</v>
      </c>
      <c r="M243" s="5">
        <f t="shared" si="36"/>
        <v>0.39199989720641165</v>
      </c>
      <c r="N243" s="5">
        <f t="shared" si="37"/>
        <v>0.76650009931419394</v>
      </c>
      <c r="O243" s="5">
        <f t="shared" si="38"/>
        <v>0.83639978554195338</v>
      </c>
      <c r="P243" s="17" t="str">
        <f t="shared" si="39"/>
        <v>Stable</v>
      </c>
      <c r="Q243" s="17" t="str">
        <f t="shared" si="40"/>
        <v>Stable</v>
      </c>
      <c r="R243" s="17" t="str">
        <f t="shared" si="41"/>
        <v>Stable</v>
      </c>
    </row>
    <row r="244" spans="1:18" x14ac:dyDescent="0.3">
      <c r="A244" s="3" t="str">
        <f t="shared" si="33"/>
        <v>Friday</v>
      </c>
      <c r="B244" s="3">
        <v>43707</v>
      </c>
      <c r="C244" s="4">
        <v>21934513</v>
      </c>
      <c r="D244" s="4">
        <v>5319119</v>
      </c>
      <c r="E244" s="4">
        <v>2127647</v>
      </c>
      <c r="F244" s="4">
        <v>1522119</v>
      </c>
      <c r="G244" s="4">
        <v>1210693</v>
      </c>
      <c r="H244" s="5">
        <f t="shared" si="34"/>
        <v>5.5195800335298077E-2</v>
      </c>
      <c r="I244" s="8">
        <f t="shared" si="42"/>
        <v>-6.6002030475649676E-2</v>
      </c>
      <c r="J244" s="5">
        <f>'Channel wise traffic'!G244/'Channel wise traffic'!G237-1</f>
        <v>5.2083288866014987E-2</v>
      </c>
      <c r="K244" s="5">
        <f t="shared" si="43"/>
        <v>-0.11223955456262158</v>
      </c>
      <c r="L244" s="5">
        <f t="shared" si="35"/>
        <v>0.24249998164992312</v>
      </c>
      <c r="M244" s="5">
        <f t="shared" si="36"/>
        <v>0.39999988719936513</v>
      </c>
      <c r="N244" s="5">
        <f t="shared" si="37"/>
        <v>0.71540015801493384</v>
      </c>
      <c r="O244" s="5">
        <f t="shared" si="38"/>
        <v>0.79539970265136961</v>
      </c>
      <c r="P244" s="17" t="str">
        <f t="shared" si="39"/>
        <v>Stable</v>
      </c>
      <c r="Q244" s="17" t="str">
        <f t="shared" si="40"/>
        <v>Stable</v>
      </c>
      <c r="R244" s="17" t="str">
        <f t="shared" si="41"/>
        <v>Stable</v>
      </c>
    </row>
    <row r="245" spans="1:18" x14ac:dyDescent="0.3">
      <c r="A245" s="9" t="str">
        <f t="shared" si="33"/>
        <v>Saturday</v>
      </c>
      <c r="B245" s="9">
        <v>43708</v>
      </c>
      <c r="C245" s="10">
        <v>45338648</v>
      </c>
      <c r="D245" s="10">
        <v>9235482</v>
      </c>
      <c r="E245" s="10">
        <v>3265666</v>
      </c>
      <c r="F245" s="10">
        <v>2176240</v>
      </c>
      <c r="G245" s="10">
        <v>1663518</v>
      </c>
      <c r="H245" s="11">
        <f t="shared" si="34"/>
        <v>3.6690948525858115E-2</v>
      </c>
      <c r="I245" s="12">
        <f t="shared" si="42"/>
        <v>2.158414759290106E-2</v>
      </c>
      <c r="J245" s="11">
        <f>'Channel wise traffic'!G245/'Channel wise traffic'!G238-1</f>
        <v>5.2083370558023256E-2</v>
      </c>
      <c r="K245" s="11">
        <f t="shared" si="43"/>
        <v>-2.8989335768633939E-2</v>
      </c>
      <c r="L245" s="11">
        <f t="shared" si="35"/>
        <v>0.20369998681919232</v>
      </c>
      <c r="M245" s="11">
        <f t="shared" si="36"/>
        <v>0.35359995287739177</v>
      </c>
      <c r="N245" s="11">
        <f t="shared" si="37"/>
        <v>0.66640005438400618</v>
      </c>
      <c r="O245" s="11">
        <f t="shared" si="38"/>
        <v>0.76440006616917255</v>
      </c>
      <c r="P245" s="17" t="str">
        <f t="shared" si="39"/>
        <v>Stable</v>
      </c>
      <c r="Q245" s="17" t="str">
        <f t="shared" si="40"/>
        <v>Stable</v>
      </c>
      <c r="R245" s="17" t="str">
        <f t="shared" si="41"/>
        <v>Stable</v>
      </c>
    </row>
    <row r="246" spans="1:18" x14ac:dyDescent="0.3">
      <c r="A246" s="9" t="str">
        <f t="shared" si="33"/>
        <v>Sunday</v>
      </c>
      <c r="B246" s="9">
        <v>43709</v>
      </c>
      <c r="C246" s="10">
        <v>42645263</v>
      </c>
      <c r="D246" s="10">
        <v>9224170</v>
      </c>
      <c r="E246" s="10">
        <v>3261666</v>
      </c>
      <c r="F246" s="10">
        <v>2217933</v>
      </c>
      <c r="G246" s="10">
        <v>1660788</v>
      </c>
      <c r="H246" s="11">
        <f t="shared" si="34"/>
        <v>3.8944255074707827E-2</v>
      </c>
      <c r="I246" s="12">
        <f t="shared" si="42"/>
        <v>-6.9493243300028373E-2</v>
      </c>
      <c r="J246" s="11">
        <f>'Channel wise traffic'!G246/'Channel wise traffic'!G239-1</f>
        <v>-4.0404041767787002E-2</v>
      </c>
      <c r="K246" s="11">
        <f t="shared" si="43"/>
        <v>-3.0314011898338933E-2</v>
      </c>
      <c r="L246" s="11">
        <f t="shared" si="35"/>
        <v>0.21629999092748003</v>
      </c>
      <c r="M246" s="11">
        <f t="shared" si="36"/>
        <v>0.3535999444936509</v>
      </c>
      <c r="N246" s="11">
        <f t="shared" si="37"/>
        <v>0.68000003679101417</v>
      </c>
      <c r="O246" s="11">
        <f t="shared" si="38"/>
        <v>0.74879989611949505</v>
      </c>
      <c r="P246" s="17" t="str">
        <f t="shared" si="39"/>
        <v>Stable</v>
      </c>
      <c r="Q246" s="17" t="str">
        <f t="shared" si="40"/>
        <v>Stable</v>
      </c>
      <c r="R246" s="17" t="str">
        <f t="shared" si="41"/>
        <v>Stable</v>
      </c>
    </row>
    <row r="247" spans="1:18" x14ac:dyDescent="0.3">
      <c r="A247" s="3" t="str">
        <f t="shared" si="33"/>
        <v>Monday</v>
      </c>
      <c r="B247" s="3">
        <v>43710</v>
      </c>
      <c r="C247" s="4">
        <v>22803207</v>
      </c>
      <c r="D247" s="4">
        <v>5529777</v>
      </c>
      <c r="E247" s="4">
        <v>2278268</v>
      </c>
      <c r="F247" s="4">
        <v>1696398</v>
      </c>
      <c r="G247" s="4">
        <v>1335405</v>
      </c>
      <c r="H247" s="5">
        <f t="shared" si="34"/>
        <v>5.8562157507055915E-2</v>
      </c>
      <c r="I247" s="8">
        <f t="shared" si="42"/>
        <v>5.9740946129111183E-2</v>
      </c>
      <c r="J247" s="5">
        <f>'Channel wise traffic'!G247/'Channel wise traffic'!G240-1</f>
        <v>1.9417486578885645E-2</v>
      </c>
      <c r="K247" s="5">
        <f t="shared" si="43"/>
        <v>3.9555395003414651E-2</v>
      </c>
      <c r="L247" s="5">
        <f t="shared" si="35"/>
        <v>0.24249996941219715</v>
      </c>
      <c r="M247" s="5">
        <f t="shared" si="36"/>
        <v>0.41199997757594925</v>
      </c>
      <c r="N247" s="5">
        <f t="shared" si="37"/>
        <v>0.7445998451455228</v>
      </c>
      <c r="O247" s="5">
        <f t="shared" si="38"/>
        <v>0.78720029144104153</v>
      </c>
      <c r="P247" s="17" t="str">
        <f t="shared" si="39"/>
        <v>Stable</v>
      </c>
      <c r="Q247" s="17" t="str">
        <f t="shared" si="40"/>
        <v>Stable</v>
      </c>
      <c r="R247" s="17" t="str">
        <f t="shared" si="41"/>
        <v>Stable</v>
      </c>
    </row>
    <row r="248" spans="1:18" x14ac:dyDescent="0.3">
      <c r="A248" s="3" t="str">
        <f t="shared" si="33"/>
        <v>Tuesday</v>
      </c>
      <c r="B248" s="3">
        <v>43711</v>
      </c>
      <c r="C248" s="4">
        <v>22586034</v>
      </c>
      <c r="D248" s="4">
        <v>5702973</v>
      </c>
      <c r="E248" s="4">
        <v>2167129</v>
      </c>
      <c r="F248" s="4">
        <v>1502904</v>
      </c>
      <c r="G248" s="4">
        <v>1170762</v>
      </c>
      <c r="H248" s="5">
        <f t="shared" si="34"/>
        <v>5.1835660922143305E-2</v>
      </c>
      <c r="I248" s="8">
        <f t="shared" si="42"/>
        <v>1.7803444891387521E-2</v>
      </c>
      <c r="J248" s="5">
        <f>'Channel wise traffic'!G248/'Channel wise traffic'!G241-1</f>
        <v>8.3333329336271023E-2</v>
      </c>
      <c r="K248" s="5">
        <f t="shared" si="43"/>
        <v>-6.048916245671776E-2</v>
      </c>
      <c r="L248" s="5">
        <f t="shared" si="35"/>
        <v>0.25249997409903835</v>
      </c>
      <c r="M248" s="5">
        <f t="shared" si="36"/>
        <v>0.37999987024311704</v>
      </c>
      <c r="N248" s="5">
        <f t="shared" si="37"/>
        <v>0.6935000177654399</v>
      </c>
      <c r="O248" s="5">
        <f t="shared" si="38"/>
        <v>0.77899985627824531</v>
      </c>
      <c r="P248" s="17" t="str">
        <f t="shared" si="39"/>
        <v>Stable</v>
      </c>
      <c r="Q248" s="17" t="str">
        <f t="shared" si="40"/>
        <v>Stable</v>
      </c>
      <c r="R248" s="17" t="str">
        <f t="shared" si="41"/>
        <v>Stable</v>
      </c>
    </row>
    <row r="249" spans="1:18" x14ac:dyDescent="0.3">
      <c r="A249" s="3" t="str">
        <f t="shared" si="33"/>
        <v>Wednesday</v>
      </c>
      <c r="B249" s="3">
        <v>43712</v>
      </c>
      <c r="C249" s="4">
        <v>22368860</v>
      </c>
      <c r="D249" s="4">
        <v>5592215</v>
      </c>
      <c r="E249" s="4">
        <v>2259254</v>
      </c>
      <c r="F249" s="4">
        <v>1566793</v>
      </c>
      <c r="G249" s="4">
        <v>1310465</v>
      </c>
      <c r="H249" s="5">
        <f t="shared" si="34"/>
        <v>5.8584344486039969E-2</v>
      </c>
      <c r="I249" s="8">
        <f t="shared" si="42"/>
        <v>-7.7849068606202554E-2</v>
      </c>
      <c r="J249" s="5">
        <f>'Channel wise traffic'!G249/'Channel wise traffic'!G242-1</f>
        <v>1.980199148273698E-2</v>
      </c>
      <c r="K249" s="5">
        <f t="shared" si="43"/>
        <v>-9.575492033928612E-2</v>
      </c>
      <c r="L249" s="5">
        <f t="shared" si="35"/>
        <v>0.25</v>
      </c>
      <c r="M249" s="5">
        <f t="shared" si="36"/>
        <v>0.40399984621478252</v>
      </c>
      <c r="N249" s="5">
        <f t="shared" si="37"/>
        <v>0.69350015536101739</v>
      </c>
      <c r="O249" s="5">
        <f t="shared" si="38"/>
        <v>0.83639957543849119</v>
      </c>
      <c r="P249" s="17" t="str">
        <f t="shared" si="39"/>
        <v>Stable</v>
      </c>
      <c r="Q249" s="17" t="str">
        <f t="shared" si="40"/>
        <v>Stable</v>
      </c>
      <c r="R249" s="17" t="str">
        <f t="shared" si="41"/>
        <v>Stable</v>
      </c>
    </row>
    <row r="250" spans="1:18" x14ac:dyDescent="0.3">
      <c r="A250" s="3" t="str">
        <f t="shared" si="33"/>
        <v>Thursday</v>
      </c>
      <c r="B250" s="3">
        <v>43713</v>
      </c>
      <c r="C250" s="4">
        <v>20631473</v>
      </c>
      <c r="D250" s="4">
        <v>5261025</v>
      </c>
      <c r="E250" s="4">
        <v>2146498</v>
      </c>
      <c r="F250" s="4">
        <v>1598282</v>
      </c>
      <c r="G250" s="4">
        <v>1284380</v>
      </c>
      <c r="H250" s="5">
        <f t="shared" si="34"/>
        <v>6.22534319289757E-2</v>
      </c>
      <c r="I250" s="8">
        <f t="shared" si="42"/>
        <v>-1.9872239532180869E-2</v>
      </c>
      <c r="J250" s="5">
        <f>'Channel wise traffic'!G250/'Channel wise traffic'!G243-1</f>
        <v>-3.0612237226795957E-2</v>
      </c>
      <c r="K250" s="5">
        <f t="shared" si="43"/>
        <v>1.1079153928673646E-2</v>
      </c>
      <c r="L250" s="5">
        <f t="shared" si="35"/>
        <v>0.25499997019117343</v>
      </c>
      <c r="M250" s="5">
        <f t="shared" si="36"/>
        <v>0.40799996198459426</v>
      </c>
      <c r="N250" s="5">
        <f t="shared" si="37"/>
        <v>0.74459980861850328</v>
      </c>
      <c r="O250" s="5">
        <f t="shared" si="38"/>
        <v>0.80360036589287742</v>
      </c>
      <c r="P250" s="17" t="str">
        <f t="shared" si="39"/>
        <v>Stable</v>
      </c>
      <c r="Q250" s="17" t="str">
        <f t="shared" si="40"/>
        <v>Stable</v>
      </c>
      <c r="R250" s="17" t="str">
        <f t="shared" si="41"/>
        <v>Stable</v>
      </c>
    </row>
    <row r="251" spans="1:18" x14ac:dyDescent="0.3">
      <c r="A251" s="3" t="str">
        <f t="shared" si="33"/>
        <v>Friday</v>
      </c>
      <c r="B251" s="3">
        <v>43714</v>
      </c>
      <c r="C251" s="4">
        <v>20848646</v>
      </c>
      <c r="D251" s="4">
        <v>5264283</v>
      </c>
      <c r="E251" s="4">
        <v>2084656</v>
      </c>
      <c r="F251" s="4">
        <v>1460927</v>
      </c>
      <c r="G251" s="4">
        <v>1233898</v>
      </c>
      <c r="H251" s="5">
        <f t="shared" si="34"/>
        <v>5.9183603577901416E-2</v>
      </c>
      <c r="I251" s="8">
        <f t="shared" si="42"/>
        <v>1.9166708653638898E-2</v>
      </c>
      <c r="J251" s="5">
        <f>'Channel wise traffic'!G251/'Channel wise traffic'!G244-1</f>
        <v>-4.950491032145643E-2</v>
      </c>
      <c r="K251" s="5">
        <f t="shared" si="43"/>
        <v>7.2248309081100803E-2</v>
      </c>
      <c r="L251" s="5">
        <f t="shared" si="35"/>
        <v>0.25249999448405425</v>
      </c>
      <c r="M251" s="5">
        <f t="shared" si="36"/>
        <v>0.3959999870827613</v>
      </c>
      <c r="N251" s="5">
        <f t="shared" si="37"/>
        <v>0.70080003607309793</v>
      </c>
      <c r="O251" s="5">
        <f t="shared" si="38"/>
        <v>0.84459935369802874</v>
      </c>
      <c r="P251" s="17" t="str">
        <f t="shared" si="39"/>
        <v>Stable</v>
      </c>
      <c r="Q251" s="17" t="str">
        <f t="shared" si="40"/>
        <v>Stable</v>
      </c>
      <c r="R251" s="17" t="str">
        <f t="shared" si="41"/>
        <v>Stable</v>
      </c>
    </row>
    <row r="252" spans="1:18" x14ac:dyDescent="0.3">
      <c r="A252" s="9" t="str">
        <f t="shared" si="33"/>
        <v>Saturday</v>
      </c>
      <c r="B252" s="9">
        <v>43715</v>
      </c>
      <c r="C252" s="10">
        <v>46685340</v>
      </c>
      <c r="D252" s="10">
        <v>9313725</v>
      </c>
      <c r="E252" s="10">
        <v>3135000</v>
      </c>
      <c r="F252" s="10">
        <v>2025210</v>
      </c>
      <c r="G252" s="10">
        <v>1500680</v>
      </c>
      <c r="H252" s="11">
        <f t="shared" si="34"/>
        <v>3.2144566152886536E-2</v>
      </c>
      <c r="I252" s="12">
        <f t="shared" si="42"/>
        <v>-9.7887729498568721E-2</v>
      </c>
      <c r="J252" s="11">
        <f>'Channel wise traffic'!G252/'Channel wise traffic'!G245-1</f>
        <v>2.9702959596478395E-2</v>
      </c>
      <c r="K252" s="11">
        <f t="shared" si="43"/>
        <v>-0.12391018917833363</v>
      </c>
      <c r="L252" s="11">
        <f t="shared" si="35"/>
        <v>0.19949999293139989</v>
      </c>
      <c r="M252" s="11">
        <f t="shared" si="36"/>
        <v>0.3366000177157904</v>
      </c>
      <c r="N252" s="11">
        <f t="shared" si="37"/>
        <v>0.64600000000000002</v>
      </c>
      <c r="O252" s="11">
        <f t="shared" si="38"/>
        <v>0.74099969879666805</v>
      </c>
      <c r="P252" s="17" t="str">
        <f t="shared" si="39"/>
        <v>Stable</v>
      </c>
      <c r="Q252" s="17" t="str">
        <f t="shared" si="40"/>
        <v>Stable</v>
      </c>
      <c r="R252" s="17" t="str">
        <f t="shared" si="41"/>
        <v>Stable</v>
      </c>
    </row>
    <row r="253" spans="1:18" x14ac:dyDescent="0.3">
      <c r="A253" s="9" t="str">
        <f t="shared" si="33"/>
        <v>Sunday</v>
      </c>
      <c r="B253" s="9">
        <v>43716</v>
      </c>
      <c r="C253" s="10">
        <v>43094160</v>
      </c>
      <c r="D253" s="10">
        <v>9230769</v>
      </c>
      <c r="E253" s="10">
        <v>3169846</v>
      </c>
      <c r="F253" s="10">
        <v>2133940</v>
      </c>
      <c r="G253" s="10">
        <v>1697763</v>
      </c>
      <c r="H253" s="11">
        <f t="shared" si="34"/>
        <v>3.9396591092621364E-2</v>
      </c>
      <c r="I253" s="12">
        <f t="shared" si="42"/>
        <v>2.2263527915664216E-2</v>
      </c>
      <c r="J253" s="11">
        <f>'Channel wise traffic'!G253/'Channel wise traffic'!G246-1</f>
        <v>1.0526304435092948E-2</v>
      </c>
      <c r="K253" s="11">
        <f t="shared" si="43"/>
        <v>1.1614961360688625E-2</v>
      </c>
      <c r="L253" s="11">
        <f t="shared" si="35"/>
        <v>0.21419999832923997</v>
      </c>
      <c r="M253" s="11">
        <f t="shared" si="36"/>
        <v>0.34339999191833315</v>
      </c>
      <c r="N253" s="11">
        <f t="shared" si="37"/>
        <v>0.67319989677731973</v>
      </c>
      <c r="O253" s="11">
        <f t="shared" si="38"/>
        <v>0.79560015745522372</v>
      </c>
      <c r="P253" s="17" t="str">
        <f t="shared" si="39"/>
        <v>Stable</v>
      </c>
      <c r="Q253" s="17" t="str">
        <f t="shared" si="40"/>
        <v>Stable</v>
      </c>
      <c r="R253" s="17" t="str">
        <f t="shared" si="41"/>
        <v>Stable</v>
      </c>
    </row>
    <row r="254" spans="1:18" x14ac:dyDescent="0.3">
      <c r="A254" s="3" t="str">
        <f t="shared" si="33"/>
        <v>Monday</v>
      </c>
      <c r="B254" s="3">
        <v>43717</v>
      </c>
      <c r="C254" s="4">
        <v>21717340</v>
      </c>
      <c r="D254" s="4">
        <v>5375041</v>
      </c>
      <c r="E254" s="4">
        <v>2257517</v>
      </c>
      <c r="F254" s="4">
        <v>1697427</v>
      </c>
      <c r="G254" s="4">
        <v>1419728</v>
      </c>
      <c r="H254" s="5">
        <f t="shared" si="34"/>
        <v>6.5373015295611708E-2</v>
      </c>
      <c r="I254" s="8">
        <f t="shared" si="42"/>
        <v>6.3144139792796983E-2</v>
      </c>
      <c r="J254" s="5">
        <f>'Channel wise traffic'!G254/'Channel wise traffic'!G247-1</f>
        <v>-4.7619051795569911E-2</v>
      </c>
      <c r="K254" s="5">
        <f t="shared" si="43"/>
        <v>0.11630134678243675</v>
      </c>
      <c r="L254" s="5">
        <f t="shared" si="35"/>
        <v>0.24749997006999935</v>
      </c>
      <c r="M254" s="5">
        <f t="shared" si="36"/>
        <v>0.41999995907007964</v>
      </c>
      <c r="N254" s="5">
        <f t="shared" si="37"/>
        <v>0.75189998569224503</v>
      </c>
      <c r="O254" s="5">
        <f t="shared" si="38"/>
        <v>0.83640003369806182</v>
      </c>
      <c r="P254" s="17" t="str">
        <f t="shared" si="39"/>
        <v>Stable</v>
      </c>
      <c r="Q254" s="17" t="str">
        <f t="shared" si="40"/>
        <v>Stable</v>
      </c>
      <c r="R254" s="17" t="str">
        <f t="shared" si="41"/>
        <v>Stable</v>
      </c>
    </row>
    <row r="255" spans="1:18" x14ac:dyDescent="0.3">
      <c r="A255" s="3" t="str">
        <f t="shared" si="33"/>
        <v>Tuesday</v>
      </c>
      <c r="B255" s="3">
        <v>43718</v>
      </c>
      <c r="C255" s="4">
        <v>22368860</v>
      </c>
      <c r="D255" s="4">
        <v>5480370</v>
      </c>
      <c r="E255" s="4">
        <v>2126383</v>
      </c>
      <c r="F255" s="4">
        <v>1505692</v>
      </c>
      <c r="G255" s="4">
        <v>1185281</v>
      </c>
      <c r="H255" s="5">
        <f t="shared" si="34"/>
        <v>5.2987993129734817E-2</v>
      </c>
      <c r="I255" s="8">
        <f t="shared" si="42"/>
        <v>1.2401324949050219E-2</v>
      </c>
      <c r="J255" s="5">
        <f>'Channel wise traffic'!G255/'Channel wise traffic'!G248-1</f>
        <v>-9.6154118616319506E-3</v>
      </c>
      <c r="K255" s="5">
        <f t="shared" si="43"/>
        <v>2.2230491269751518E-2</v>
      </c>
      <c r="L255" s="5">
        <f t="shared" si="35"/>
        <v>0.24499996870649643</v>
      </c>
      <c r="M255" s="5">
        <f t="shared" si="36"/>
        <v>0.38799989781711819</v>
      </c>
      <c r="N255" s="5">
        <f t="shared" si="37"/>
        <v>0.70810009297478393</v>
      </c>
      <c r="O255" s="5">
        <f t="shared" si="38"/>
        <v>0.7872001710841261</v>
      </c>
      <c r="P255" s="17" t="str">
        <f t="shared" si="39"/>
        <v>Stable</v>
      </c>
      <c r="Q255" s="17" t="str">
        <f t="shared" si="40"/>
        <v>Stable</v>
      </c>
      <c r="R255" s="17" t="str">
        <f t="shared" si="41"/>
        <v>Stable</v>
      </c>
    </row>
    <row r="256" spans="1:18" x14ac:dyDescent="0.3">
      <c r="A256" s="3" t="str">
        <f t="shared" si="33"/>
        <v>Wednesday</v>
      </c>
      <c r="B256" s="3">
        <v>43719</v>
      </c>
      <c r="C256" s="4">
        <v>21065820</v>
      </c>
      <c r="D256" s="4">
        <v>5055796</v>
      </c>
      <c r="E256" s="4">
        <v>1981872</v>
      </c>
      <c r="F256" s="4">
        <v>1504637</v>
      </c>
      <c r="G256" s="4">
        <v>1246140</v>
      </c>
      <c r="H256" s="5">
        <f t="shared" si="34"/>
        <v>5.9154592605462311E-2</v>
      </c>
      <c r="I256" s="8">
        <f t="shared" si="42"/>
        <v>-4.9085629909993767E-2</v>
      </c>
      <c r="J256" s="5">
        <f>'Channel wise traffic'!G256/'Channel wise traffic'!G249-1</f>
        <v>-5.8252370326638991E-2</v>
      </c>
      <c r="K256" s="5">
        <f t="shared" si="43"/>
        <v>9.7337970480873004E-3</v>
      </c>
      <c r="L256" s="5">
        <f t="shared" si="35"/>
        <v>0.2399999620237902</v>
      </c>
      <c r="M256" s="5">
        <f t="shared" si="36"/>
        <v>0.39199999367063071</v>
      </c>
      <c r="N256" s="5">
        <f t="shared" si="37"/>
        <v>0.75919988778286385</v>
      </c>
      <c r="O256" s="5">
        <f t="shared" si="38"/>
        <v>0.82819975847995231</v>
      </c>
      <c r="P256" s="17" t="str">
        <f t="shared" si="39"/>
        <v>Stable</v>
      </c>
      <c r="Q256" s="17" t="str">
        <f t="shared" si="40"/>
        <v>Stable</v>
      </c>
      <c r="R256" s="17" t="str">
        <f t="shared" si="41"/>
        <v>Stable</v>
      </c>
    </row>
    <row r="257" spans="1:18" x14ac:dyDescent="0.3">
      <c r="A257" s="3" t="str">
        <f t="shared" si="33"/>
        <v>Thursday</v>
      </c>
      <c r="B257" s="3">
        <v>43720</v>
      </c>
      <c r="C257" s="4">
        <v>20848646</v>
      </c>
      <c r="D257" s="4">
        <v>5160040</v>
      </c>
      <c r="E257" s="4">
        <v>2022735</v>
      </c>
      <c r="F257" s="4">
        <v>1535660</v>
      </c>
      <c r="G257" s="4">
        <v>1309611</v>
      </c>
      <c r="H257" s="5">
        <f t="shared" si="34"/>
        <v>6.2815158356087003E-2</v>
      </c>
      <c r="I257" s="8">
        <f t="shared" si="42"/>
        <v>1.9644497734315314E-2</v>
      </c>
      <c r="J257" s="5">
        <f>'Channel wise traffic'!G257/'Channel wise traffic'!G250-1</f>
        <v>1.0526296911824717E-2</v>
      </c>
      <c r="K257" s="5">
        <f t="shared" si="43"/>
        <v>9.0232202419324725E-3</v>
      </c>
      <c r="L257" s="5">
        <f t="shared" si="35"/>
        <v>0.24750000551594573</v>
      </c>
      <c r="M257" s="5">
        <f t="shared" si="36"/>
        <v>0.39199986821807581</v>
      </c>
      <c r="N257" s="5">
        <f t="shared" si="37"/>
        <v>0.75919979631538481</v>
      </c>
      <c r="O257" s="5">
        <f t="shared" si="38"/>
        <v>0.852800098980243</v>
      </c>
      <c r="P257" s="17" t="str">
        <f t="shared" si="39"/>
        <v>Stable</v>
      </c>
      <c r="Q257" s="17" t="str">
        <f t="shared" si="40"/>
        <v>Stable</v>
      </c>
      <c r="R257" s="17" t="str">
        <f t="shared" si="41"/>
        <v>Stable</v>
      </c>
    </row>
    <row r="258" spans="1:18" x14ac:dyDescent="0.3">
      <c r="A258" s="3" t="str">
        <f t="shared" si="33"/>
        <v>Friday</v>
      </c>
      <c r="B258" s="3">
        <v>43721</v>
      </c>
      <c r="C258" s="4">
        <v>22803207</v>
      </c>
      <c r="D258" s="4">
        <v>5985841</v>
      </c>
      <c r="E258" s="4">
        <v>2322506</v>
      </c>
      <c r="F258" s="4">
        <v>1610658</v>
      </c>
      <c r="G258" s="4">
        <v>1360362</v>
      </c>
      <c r="H258" s="5">
        <f t="shared" si="34"/>
        <v>5.9656608826995257E-2</v>
      </c>
      <c r="I258" s="8">
        <f t="shared" si="42"/>
        <v>0.10249145391272219</v>
      </c>
      <c r="J258" s="5">
        <f>'Channel wise traffic'!G258/'Channel wise traffic'!G251-1</f>
        <v>9.3749977516524474E-2</v>
      </c>
      <c r="K258" s="5">
        <f t="shared" si="43"/>
        <v>7.9921670952536328E-3</v>
      </c>
      <c r="L258" s="5">
        <f t="shared" si="35"/>
        <v>0.26249996327270986</v>
      </c>
      <c r="M258" s="5">
        <f t="shared" si="36"/>
        <v>0.387999948545242</v>
      </c>
      <c r="N258" s="5">
        <f t="shared" si="37"/>
        <v>0.69350003832067608</v>
      </c>
      <c r="O258" s="5">
        <f t="shared" si="38"/>
        <v>0.84460015720283266</v>
      </c>
      <c r="P258" s="17" t="str">
        <f t="shared" si="39"/>
        <v>Stable</v>
      </c>
      <c r="Q258" s="17" t="str">
        <f t="shared" si="40"/>
        <v>Stable</v>
      </c>
      <c r="R258" s="17" t="str">
        <f t="shared" si="41"/>
        <v>Stable</v>
      </c>
    </row>
    <row r="259" spans="1:18" x14ac:dyDescent="0.3">
      <c r="A259" s="9" t="str">
        <f t="shared" si="33"/>
        <v>Saturday</v>
      </c>
      <c r="B259" s="9">
        <v>43722</v>
      </c>
      <c r="C259" s="10">
        <v>44440853</v>
      </c>
      <c r="D259" s="10">
        <v>9332579</v>
      </c>
      <c r="E259" s="10">
        <v>1396153</v>
      </c>
      <c r="F259" s="10">
        <v>939890</v>
      </c>
      <c r="G259" s="10">
        <v>696459</v>
      </c>
      <c r="H259" s="11">
        <f t="shared" si="34"/>
        <v>1.5671593882322647E-2</v>
      </c>
      <c r="I259" s="12">
        <f t="shared" si="42"/>
        <v>-0.53590439000986212</v>
      </c>
      <c r="J259" s="11">
        <f>'Channel wise traffic'!G259/'Channel wise traffic'!G252-1</f>
        <v>-4.8076934816731254E-2</v>
      </c>
      <c r="K259" s="11">
        <f t="shared" si="43"/>
        <v>-0.51246522327334754</v>
      </c>
      <c r="L259" s="11">
        <f t="shared" si="35"/>
        <v>0.20999999707476361</v>
      </c>
      <c r="M259" s="11">
        <f t="shared" si="36"/>
        <v>0.14959991230719827</v>
      </c>
      <c r="N259" s="11">
        <f t="shared" si="37"/>
        <v>0.67319985703572605</v>
      </c>
      <c r="O259" s="11">
        <f t="shared" si="38"/>
        <v>0.74100054261668924</v>
      </c>
      <c r="P259" s="17" t="str">
        <f t="shared" si="39"/>
        <v>Low</v>
      </c>
      <c r="Q259" s="17" t="str">
        <f t="shared" si="40"/>
        <v>Stable</v>
      </c>
      <c r="R259" s="17" t="str">
        <f t="shared" si="41"/>
        <v>Low</v>
      </c>
    </row>
    <row r="260" spans="1:18" x14ac:dyDescent="0.3">
      <c r="A260" s="9" t="str">
        <f t="shared" ref="A260:A323" si="44">TEXT(B260,"dddd")</f>
        <v>Sunday</v>
      </c>
      <c r="B260" s="9">
        <v>43723</v>
      </c>
      <c r="C260" s="10">
        <v>46236443</v>
      </c>
      <c r="D260" s="10">
        <v>9515460</v>
      </c>
      <c r="E260" s="10">
        <v>3364666</v>
      </c>
      <c r="F260" s="10">
        <v>2333732</v>
      </c>
      <c r="G260" s="10">
        <v>1856717</v>
      </c>
      <c r="H260" s="11">
        <f t="shared" ref="H260:H323" si="45">G260/C260</f>
        <v>4.0157003426928843E-2</v>
      </c>
      <c r="I260" s="12">
        <f t="shared" si="42"/>
        <v>9.3625553154356611E-2</v>
      </c>
      <c r="J260" s="11">
        <f>'Channel wise traffic'!G260/'Channel wise traffic'!G253-1</f>
        <v>7.2916681653230064E-2</v>
      </c>
      <c r="K260" s="11">
        <f t="shared" si="43"/>
        <v>1.9301475412422109E-2</v>
      </c>
      <c r="L260" s="11">
        <f t="shared" ref="L260:L323" si="46">D260/C260</f>
        <v>0.20580000066181561</v>
      </c>
      <c r="M260" s="11">
        <f t="shared" ref="M260:M323" si="47">E260/D260</f>
        <v>0.35359993105955989</v>
      </c>
      <c r="N260" s="11">
        <f t="shared" ref="N260:N323" si="48">F260/E260</f>
        <v>0.69359989966314639</v>
      </c>
      <c r="O260" s="11">
        <f t="shared" ref="O260:O323" si="49">G260/F260</f>
        <v>0.79559992321311956</v>
      </c>
      <c r="P260" s="17" t="str">
        <f t="shared" ref="P260:P323" si="50">IF(I260&gt;20%,"High",IF(I260&lt;-20%,"Low","Stable"))</f>
        <v>Stable</v>
      </c>
      <c r="Q260" s="17" t="str">
        <f t="shared" ref="Q260:Q323" si="51">IF(J260&gt;20%,"High",IF(J260&lt;-20%,"Low","Stable"))</f>
        <v>Stable</v>
      </c>
      <c r="R260" s="17" t="str">
        <f t="shared" ref="R260:R323" si="52">IF(K260&gt;20%,"High",IF(K260&lt;-20%,"Low","Stable"))</f>
        <v>Stable</v>
      </c>
    </row>
    <row r="261" spans="1:18" x14ac:dyDescent="0.3">
      <c r="A261" s="3" t="str">
        <f t="shared" si="44"/>
        <v>Monday</v>
      </c>
      <c r="B261" s="3">
        <v>43724</v>
      </c>
      <c r="C261" s="4">
        <v>20631473</v>
      </c>
      <c r="D261" s="4">
        <v>5106289</v>
      </c>
      <c r="E261" s="4">
        <v>1960815</v>
      </c>
      <c r="F261" s="4">
        <v>1445709</v>
      </c>
      <c r="G261" s="4">
        <v>1161771</v>
      </c>
      <c r="H261" s="5">
        <f t="shared" si="45"/>
        <v>5.631061824814932E-2</v>
      </c>
      <c r="I261" s="8">
        <f t="shared" si="42"/>
        <v>-0.18169466263960421</v>
      </c>
      <c r="J261" s="5">
        <f>'Channel wise traffic'!G261/'Channel wise traffic'!G254-1</f>
        <v>-4.9999958558456847E-2</v>
      </c>
      <c r="K261" s="5">
        <f t="shared" si="43"/>
        <v>-0.1386259606732676</v>
      </c>
      <c r="L261" s="5">
        <f t="shared" si="46"/>
        <v>0.24749997249348119</v>
      </c>
      <c r="M261" s="5">
        <f t="shared" si="47"/>
        <v>0.38400000470008649</v>
      </c>
      <c r="N261" s="5">
        <f t="shared" si="48"/>
        <v>0.73730005125419784</v>
      </c>
      <c r="O261" s="5">
        <f t="shared" si="49"/>
        <v>0.80359947956331457</v>
      </c>
      <c r="P261" s="17" t="str">
        <f t="shared" si="50"/>
        <v>Stable</v>
      </c>
      <c r="Q261" s="17" t="str">
        <f t="shared" si="51"/>
        <v>Stable</v>
      </c>
      <c r="R261" s="17" t="str">
        <f t="shared" si="52"/>
        <v>Stable</v>
      </c>
    </row>
    <row r="262" spans="1:18" x14ac:dyDescent="0.3">
      <c r="A262" s="3" t="str">
        <f t="shared" si="44"/>
        <v>Tuesday</v>
      </c>
      <c r="B262" s="3">
        <v>43725</v>
      </c>
      <c r="C262" s="4">
        <v>22368860</v>
      </c>
      <c r="D262" s="4">
        <v>5312604</v>
      </c>
      <c r="E262" s="4">
        <v>2188793</v>
      </c>
      <c r="F262" s="4">
        <v>1581840</v>
      </c>
      <c r="G262" s="4">
        <v>1361964</v>
      </c>
      <c r="H262" s="5">
        <f t="shared" si="45"/>
        <v>6.0886607542807281E-2</v>
      </c>
      <c r="I262" s="8">
        <f t="shared" si="42"/>
        <v>0.14906423033862848</v>
      </c>
      <c r="J262" s="5">
        <f>'Channel wise traffic'!G262/'Channel wise traffic'!G255-1</f>
        <v>0</v>
      </c>
      <c r="K262" s="5">
        <f t="shared" si="43"/>
        <v>0.1490642303386287</v>
      </c>
      <c r="L262" s="5">
        <f t="shared" si="46"/>
        <v>0.23749998882374873</v>
      </c>
      <c r="M262" s="5">
        <f t="shared" si="47"/>
        <v>0.41200002861120461</v>
      </c>
      <c r="N262" s="5">
        <f t="shared" si="48"/>
        <v>0.72269967968647564</v>
      </c>
      <c r="O262" s="5">
        <f t="shared" si="49"/>
        <v>0.86099984827795484</v>
      </c>
      <c r="P262" s="17" t="str">
        <f t="shared" si="50"/>
        <v>Stable</v>
      </c>
      <c r="Q262" s="17" t="str">
        <f t="shared" si="51"/>
        <v>Stable</v>
      </c>
      <c r="R262" s="17" t="str">
        <f t="shared" si="52"/>
        <v>Stable</v>
      </c>
    </row>
    <row r="263" spans="1:18" x14ac:dyDescent="0.3">
      <c r="A263" s="3" t="str">
        <f t="shared" si="44"/>
        <v>Wednesday</v>
      </c>
      <c r="B263" s="3">
        <v>43726</v>
      </c>
      <c r="C263" s="4">
        <v>21500167</v>
      </c>
      <c r="D263" s="4">
        <v>5643793</v>
      </c>
      <c r="E263" s="4">
        <v>2144641</v>
      </c>
      <c r="F263" s="4">
        <v>1502964</v>
      </c>
      <c r="G263" s="4">
        <v>1195458</v>
      </c>
      <c r="H263" s="5">
        <f t="shared" si="45"/>
        <v>5.5602265787051797E-2</v>
      </c>
      <c r="I263" s="8">
        <f t="shared" si="42"/>
        <v>-4.0671192642881215E-2</v>
      </c>
      <c r="J263" s="5">
        <f>'Channel wise traffic'!G263/'Channel wise traffic'!G256-1</f>
        <v>2.0618566978098496E-2</v>
      </c>
      <c r="K263" s="5">
        <f t="shared" si="43"/>
        <v>-6.0051581152846811E-2</v>
      </c>
      <c r="L263" s="5">
        <f t="shared" si="46"/>
        <v>0.26249996104681417</v>
      </c>
      <c r="M263" s="5">
        <f t="shared" si="47"/>
        <v>0.37999993975682667</v>
      </c>
      <c r="N263" s="5">
        <f t="shared" si="48"/>
        <v>0.70079980752023296</v>
      </c>
      <c r="O263" s="5">
        <f t="shared" si="49"/>
        <v>0.79540028902887894</v>
      </c>
      <c r="P263" s="17" t="str">
        <f t="shared" si="50"/>
        <v>Stable</v>
      </c>
      <c r="Q263" s="17" t="str">
        <f t="shared" si="51"/>
        <v>Stable</v>
      </c>
      <c r="R263" s="17" t="str">
        <f t="shared" si="52"/>
        <v>Stable</v>
      </c>
    </row>
    <row r="264" spans="1:18" x14ac:dyDescent="0.3">
      <c r="A264" s="3" t="str">
        <f t="shared" si="44"/>
        <v>Thursday</v>
      </c>
      <c r="B264" s="3">
        <v>43727</v>
      </c>
      <c r="C264" s="4">
        <v>21282993</v>
      </c>
      <c r="D264" s="4">
        <v>5054710</v>
      </c>
      <c r="E264" s="4">
        <v>2062322</v>
      </c>
      <c r="F264" s="4">
        <v>1535605</v>
      </c>
      <c r="G264" s="4">
        <v>1259196</v>
      </c>
      <c r="H264" s="5">
        <f t="shared" si="45"/>
        <v>5.9164422973780051E-2</v>
      </c>
      <c r="I264" s="8">
        <f t="shared" si="42"/>
        <v>-3.849616412812662E-2</v>
      </c>
      <c r="J264" s="5">
        <f>'Channel wise traffic'!G264/'Channel wise traffic'!G257-1</f>
        <v>2.0833344325254632E-2</v>
      </c>
      <c r="K264" s="5">
        <f t="shared" si="43"/>
        <v>-5.8118700610633511E-2</v>
      </c>
      <c r="L264" s="5">
        <f t="shared" si="46"/>
        <v>0.2374999606493316</v>
      </c>
      <c r="M264" s="5">
        <f t="shared" si="47"/>
        <v>0.4080000633072916</v>
      </c>
      <c r="N264" s="5">
        <f t="shared" si="48"/>
        <v>0.74460001881374493</v>
      </c>
      <c r="O264" s="5">
        <f t="shared" si="49"/>
        <v>0.81999993487908673</v>
      </c>
      <c r="P264" s="17" t="str">
        <f t="shared" si="50"/>
        <v>Stable</v>
      </c>
      <c r="Q264" s="17" t="str">
        <f t="shared" si="51"/>
        <v>Stable</v>
      </c>
      <c r="R264" s="17" t="str">
        <f t="shared" si="52"/>
        <v>Stable</v>
      </c>
    </row>
    <row r="265" spans="1:18" x14ac:dyDescent="0.3">
      <c r="A265" s="3" t="str">
        <f t="shared" si="44"/>
        <v>Friday</v>
      </c>
      <c r="B265" s="3">
        <v>43728</v>
      </c>
      <c r="C265" s="4">
        <v>21282993</v>
      </c>
      <c r="D265" s="4">
        <v>5107918</v>
      </c>
      <c r="E265" s="4">
        <v>2043167</v>
      </c>
      <c r="F265" s="4">
        <v>1506427</v>
      </c>
      <c r="G265" s="4">
        <v>1235270</v>
      </c>
      <c r="H265" s="5">
        <f t="shared" si="45"/>
        <v>5.8040238983304654E-2</v>
      </c>
      <c r="I265" s="8">
        <f t="shared" si="42"/>
        <v>-9.1954935524514836E-2</v>
      </c>
      <c r="J265" s="5">
        <f>'Channel wise traffic'!G265/'Channel wise traffic'!G258-1</f>
        <v>-6.6666637431010201E-2</v>
      </c>
      <c r="K265" s="5">
        <f t="shared" si="43"/>
        <v>-2.7094564633703744E-2</v>
      </c>
      <c r="L265" s="5">
        <f t="shared" si="46"/>
        <v>0.23999998496452074</v>
      </c>
      <c r="M265" s="5">
        <f t="shared" si="47"/>
        <v>0.39999996084510364</v>
      </c>
      <c r="N265" s="5">
        <f t="shared" si="48"/>
        <v>0.73729998575740507</v>
      </c>
      <c r="O265" s="5">
        <f t="shared" si="49"/>
        <v>0.8199999070648627</v>
      </c>
      <c r="P265" s="17" t="str">
        <f t="shared" si="50"/>
        <v>Stable</v>
      </c>
      <c r="Q265" s="17" t="str">
        <f t="shared" si="51"/>
        <v>Stable</v>
      </c>
      <c r="R265" s="17" t="str">
        <f t="shared" si="52"/>
        <v>Stable</v>
      </c>
    </row>
    <row r="266" spans="1:18" x14ac:dyDescent="0.3">
      <c r="A266" s="9" t="str">
        <f t="shared" si="44"/>
        <v>Saturday</v>
      </c>
      <c r="B266" s="9">
        <v>43729</v>
      </c>
      <c r="C266" s="10">
        <v>43991955</v>
      </c>
      <c r="D266" s="10">
        <v>8868778</v>
      </c>
      <c r="E266" s="10">
        <v>3045538</v>
      </c>
      <c r="F266" s="10">
        <v>1967417</v>
      </c>
      <c r="G266" s="10">
        <v>1473202</v>
      </c>
      <c r="H266" s="11">
        <f t="shared" si="45"/>
        <v>3.3487986610279082E-2</v>
      </c>
      <c r="I266" s="12">
        <f t="shared" si="42"/>
        <v>1.1152745531323451</v>
      </c>
      <c r="J266" s="11">
        <f>'Channel wise traffic'!G266/'Channel wise traffic'!G259-1</f>
        <v>-1.0100976689217722E-2</v>
      </c>
      <c r="K266" s="11">
        <f t="shared" si="43"/>
        <v>1.1368590113895878</v>
      </c>
      <c r="L266" s="11">
        <f t="shared" si="46"/>
        <v>0.2015999970903771</v>
      </c>
      <c r="M266" s="11">
        <f t="shared" si="47"/>
        <v>0.34339995882183544</v>
      </c>
      <c r="N266" s="11">
        <f t="shared" si="48"/>
        <v>0.6459998200646323</v>
      </c>
      <c r="O266" s="11">
        <f t="shared" si="49"/>
        <v>0.74880007644541036</v>
      </c>
      <c r="P266" s="17" t="str">
        <f t="shared" si="50"/>
        <v>High</v>
      </c>
      <c r="Q266" s="17" t="str">
        <f t="shared" si="51"/>
        <v>Stable</v>
      </c>
      <c r="R266" s="17" t="str">
        <f t="shared" si="52"/>
        <v>High</v>
      </c>
    </row>
    <row r="267" spans="1:18" x14ac:dyDescent="0.3">
      <c r="A267" s="9" t="str">
        <f t="shared" si="44"/>
        <v>Sunday</v>
      </c>
      <c r="B267" s="9">
        <v>43730</v>
      </c>
      <c r="C267" s="10">
        <v>45787545</v>
      </c>
      <c r="D267" s="10">
        <v>9423076</v>
      </c>
      <c r="E267" s="10">
        <v>3364038</v>
      </c>
      <c r="F267" s="10">
        <v>2401923</v>
      </c>
      <c r="G267" s="10">
        <v>1892235</v>
      </c>
      <c r="H267" s="11">
        <f t="shared" si="45"/>
        <v>4.1326413110814308E-2</v>
      </c>
      <c r="I267" s="12">
        <f t="shared" ref="I267:I330" si="53">G267/G260-1</f>
        <v>1.9129463456197149E-2</v>
      </c>
      <c r="J267" s="11">
        <f>'Channel wise traffic'!G267/'Channel wise traffic'!G260-1</f>
        <v>-9.7087273650668937E-3</v>
      </c>
      <c r="K267" s="11">
        <f t="shared" ref="K267:K330" si="54">H267/H260-1</f>
        <v>2.9120939913092947E-2</v>
      </c>
      <c r="L267" s="11">
        <f t="shared" si="46"/>
        <v>0.20579998337975972</v>
      </c>
      <c r="M267" s="11">
        <f t="shared" si="47"/>
        <v>0.35699998599183536</v>
      </c>
      <c r="N267" s="11">
        <f t="shared" si="48"/>
        <v>0.71399996076144201</v>
      </c>
      <c r="O267" s="11">
        <f t="shared" si="49"/>
        <v>0.78780002522978465</v>
      </c>
      <c r="P267" s="17" t="str">
        <f t="shared" si="50"/>
        <v>Stable</v>
      </c>
      <c r="Q267" s="17" t="str">
        <f t="shared" si="51"/>
        <v>Stable</v>
      </c>
      <c r="R267" s="17" t="str">
        <f t="shared" si="52"/>
        <v>Stable</v>
      </c>
    </row>
    <row r="268" spans="1:18" x14ac:dyDescent="0.3">
      <c r="A268" s="3" t="str">
        <f t="shared" si="44"/>
        <v>Monday</v>
      </c>
      <c r="B268" s="3">
        <v>43731</v>
      </c>
      <c r="C268" s="4">
        <v>20848646</v>
      </c>
      <c r="D268" s="4">
        <v>5264283</v>
      </c>
      <c r="E268" s="4">
        <v>2189941</v>
      </c>
      <c r="F268" s="4">
        <v>1518724</v>
      </c>
      <c r="G268" s="4">
        <v>1220447</v>
      </c>
      <c r="H268" s="5">
        <f t="shared" si="45"/>
        <v>5.8538429785799997E-2</v>
      </c>
      <c r="I268" s="8">
        <f t="shared" si="53"/>
        <v>5.0505650425083815E-2</v>
      </c>
      <c r="J268" s="5">
        <f>'Channel wise traffic'!G268/'Channel wise traffic'!G261-1</f>
        <v>1.0526296911824717E-2</v>
      </c>
      <c r="K268" s="5">
        <f t="shared" si="54"/>
        <v>3.9562903178103515E-2</v>
      </c>
      <c r="L268" s="5">
        <f t="shared" si="46"/>
        <v>0.25249999448405425</v>
      </c>
      <c r="M268" s="5">
        <f t="shared" si="47"/>
        <v>0.41599986170956232</v>
      </c>
      <c r="N268" s="5">
        <f t="shared" si="48"/>
        <v>0.69349996187111895</v>
      </c>
      <c r="O268" s="5">
        <f t="shared" si="49"/>
        <v>0.80360025916493061</v>
      </c>
      <c r="P268" s="17" t="str">
        <f t="shared" si="50"/>
        <v>Stable</v>
      </c>
      <c r="Q268" s="17" t="str">
        <f t="shared" si="51"/>
        <v>Stable</v>
      </c>
      <c r="R268" s="17" t="str">
        <f t="shared" si="52"/>
        <v>Stable</v>
      </c>
    </row>
    <row r="269" spans="1:18" x14ac:dyDescent="0.3">
      <c r="A269" s="3" t="str">
        <f t="shared" si="44"/>
        <v>Tuesday</v>
      </c>
      <c r="B269" s="3">
        <v>43732</v>
      </c>
      <c r="C269" s="4">
        <v>21934513</v>
      </c>
      <c r="D269" s="4">
        <v>5702973</v>
      </c>
      <c r="E269" s="4">
        <v>2235565</v>
      </c>
      <c r="F269" s="4">
        <v>1615643</v>
      </c>
      <c r="G269" s="4">
        <v>1338075</v>
      </c>
      <c r="H269" s="5">
        <f t="shared" si="45"/>
        <v>6.1003177959775085E-2</v>
      </c>
      <c r="I269" s="8">
        <f t="shared" si="53"/>
        <v>-1.7540111192366314E-2</v>
      </c>
      <c r="J269" s="5">
        <f>'Channel wise traffic'!G269/'Channel wise traffic'!G262-1</f>
        <v>-1.9417486578885645E-2</v>
      </c>
      <c r="K269" s="5">
        <f t="shared" si="54"/>
        <v>1.9145493840471151E-3</v>
      </c>
      <c r="L269" s="5">
        <f t="shared" si="46"/>
        <v>0.25999998267570379</v>
      </c>
      <c r="M269" s="5">
        <f t="shared" si="47"/>
        <v>0.39199992705559011</v>
      </c>
      <c r="N269" s="5">
        <f t="shared" si="48"/>
        <v>0.7227000780563303</v>
      </c>
      <c r="O269" s="5">
        <f t="shared" si="49"/>
        <v>0.82819967034796671</v>
      </c>
      <c r="P269" s="17" t="str">
        <f t="shared" si="50"/>
        <v>Stable</v>
      </c>
      <c r="Q269" s="17" t="str">
        <f t="shared" si="51"/>
        <v>Stable</v>
      </c>
      <c r="R269" s="17" t="str">
        <f t="shared" si="52"/>
        <v>Stable</v>
      </c>
    </row>
    <row r="270" spans="1:18" x14ac:dyDescent="0.3">
      <c r="A270" s="3" t="str">
        <f t="shared" si="44"/>
        <v>Wednesday</v>
      </c>
      <c r="B270" s="3">
        <v>43733</v>
      </c>
      <c r="C270" s="4">
        <v>21282993</v>
      </c>
      <c r="D270" s="4">
        <v>5586785</v>
      </c>
      <c r="E270" s="4">
        <v>2279408</v>
      </c>
      <c r="F270" s="4">
        <v>1747166</v>
      </c>
      <c r="G270" s="4">
        <v>1404023</v>
      </c>
      <c r="H270" s="5">
        <f t="shared" si="45"/>
        <v>6.5969245960847703E-2</v>
      </c>
      <c r="I270" s="8">
        <f t="shared" si="53"/>
        <v>0.17446451485539427</v>
      </c>
      <c r="J270" s="5">
        <f>'Channel wise traffic'!G270/'Channel wise traffic'!G263-1</f>
        <v>-1.0101038289657804E-2</v>
      </c>
      <c r="K270" s="5">
        <f t="shared" si="54"/>
        <v>0.18644887986219594</v>
      </c>
      <c r="L270" s="5">
        <f t="shared" si="46"/>
        <v>0.26249996887185933</v>
      </c>
      <c r="M270" s="5">
        <f t="shared" si="47"/>
        <v>0.40799994988172983</v>
      </c>
      <c r="N270" s="5">
        <f t="shared" si="48"/>
        <v>0.76649989821918674</v>
      </c>
      <c r="O270" s="5">
        <f t="shared" si="49"/>
        <v>0.80360023031583716</v>
      </c>
      <c r="P270" s="17" t="str">
        <f t="shared" si="50"/>
        <v>Stable</v>
      </c>
      <c r="Q270" s="17" t="str">
        <f t="shared" si="51"/>
        <v>Stable</v>
      </c>
      <c r="R270" s="17" t="str">
        <f t="shared" si="52"/>
        <v>Stable</v>
      </c>
    </row>
    <row r="271" spans="1:18" x14ac:dyDescent="0.3">
      <c r="A271" s="3" t="str">
        <f t="shared" si="44"/>
        <v>Thursday</v>
      </c>
      <c r="B271" s="3">
        <v>43734</v>
      </c>
      <c r="C271" s="4">
        <v>22368860</v>
      </c>
      <c r="D271" s="4">
        <v>5424448</v>
      </c>
      <c r="E271" s="4">
        <v>2213175</v>
      </c>
      <c r="F271" s="4">
        <v>1647930</v>
      </c>
      <c r="G271" s="4">
        <v>1337789</v>
      </c>
      <c r="H271" s="5">
        <f t="shared" si="45"/>
        <v>5.9805864044926743E-2</v>
      </c>
      <c r="I271" s="8">
        <f t="shared" si="53"/>
        <v>6.2415223682413146E-2</v>
      </c>
      <c r="J271" s="5">
        <f>'Channel wise traffic'!G271/'Channel wise traffic'!G264-1</f>
        <v>5.1020364054076506E-2</v>
      </c>
      <c r="K271" s="5">
        <f t="shared" si="54"/>
        <v>1.0841668673604143E-2</v>
      </c>
      <c r="L271" s="5">
        <f t="shared" si="46"/>
        <v>0.24249997541224722</v>
      </c>
      <c r="M271" s="5">
        <f t="shared" si="47"/>
        <v>0.40800003981971988</v>
      </c>
      <c r="N271" s="5">
        <f t="shared" si="48"/>
        <v>0.74459995255684708</v>
      </c>
      <c r="O271" s="5">
        <f t="shared" si="49"/>
        <v>0.81179965168423418</v>
      </c>
      <c r="P271" s="17" t="str">
        <f t="shared" si="50"/>
        <v>Stable</v>
      </c>
      <c r="Q271" s="17" t="str">
        <f t="shared" si="51"/>
        <v>Stable</v>
      </c>
      <c r="R271" s="17" t="str">
        <f t="shared" si="52"/>
        <v>Stable</v>
      </c>
    </row>
    <row r="272" spans="1:18" x14ac:dyDescent="0.3">
      <c r="A272" s="3" t="str">
        <f t="shared" si="44"/>
        <v>Friday</v>
      </c>
      <c r="B272" s="3">
        <v>43735</v>
      </c>
      <c r="C272" s="4">
        <v>20848646</v>
      </c>
      <c r="D272" s="4">
        <v>5055796</v>
      </c>
      <c r="E272" s="4">
        <v>1961649</v>
      </c>
      <c r="F272" s="4">
        <v>1474964</v>
      </c>
      <c r="G272" s="4">
        <v>1197375</v>
      </c>
      <c r="H272" s="5">
        <f t="shared" si="45"/>
        <v>5.7431787176970631E-2</v>
      </c>
      <c r="I272" s="8">
        <f t="shared" si="53"/>
        <v>-3.0677503703643749E-2</v>
      </c>
      <c r="J272" s="5">
        <f>'Channel wise traffic'!G272/'Channel wise traffic'!G265-1</f>
        <v>-2.0408173813155628E-2</v>
      </c>
      <c r="K272" s="5">
        <f t="shared" si="54"/>
        <v>-1.0483275344697396E-2</v>
      </c>
      <c r="L272" s="5">
        <f t="shared" si="46"/>
        <v>0.24249996858309167</v>
      </c>
      <c r="M272" s="5">
        <f t="shared" si="47"/>
        <v>0.38800003006450418</v>
      </c>
      <c r="N272" s="5">
        <f t="shared" si="48"/>
        <v>0.75190005959272022</v>
      </c>
      <c r="O272" s="5">
        <f t="shared" si="49"/>
        <v>0.81179947442785039</v>
      </c>
      <c r="P272" s="17" t="str">
        <f t="shared" si="50"/>
        <v>Stable</v>
      </c>
      <c r="Q272" s="17" t="str">
        <f t="shared" si="51"/>
        <v>Stable</v>
      </c>
      <c r="R272" s="17" t="str">
        <f t="shared" si="52"/>
        <v>Stable</v>
      </c>
    </row>
    <row r="273" spans="1:18" x14ac:dyDescent="0.3">
      <c r="A273" s="9" t="str">
        <f t="shared" si="44"/>
        <v>Saturday</v>
      </c>
      <c r="B273" s="9">
        <v>43736</v>
      </c>
      <c r="C273" s="10">
        <v>43991955</v>
      </c>
      <c r="D273" s="10">
        <v>9238310</v>
      </c>
      <c r="E273" s="10">
        <v>3141025</v>
      </c>
      <c r="F273" s="10">
        <v>2135897</v>
      </c>
      <c r="G273" s="10">
        <v>1582700</v>
      </c>
      <c r="H273" s="11">
        <f t="shared" si="45"/>
        <v>3.5977032618804958E-2</v>
      </c>
      <c r="I273" s="12">
        <f t="shared" si="53"/>
        <v>7.4326534989770598E-2</v>
      </c>
      <c r="J273" s="11">
        <f>'Channel wise traffic'!G273/'Channel wise traffic'!G266-1</f>
        <v>0</v>
      </c>
      <c r="K273" s="11">
        <f t="shared" si="54"/>
        <v>7.4326534989770598E-2</v>
      </c>
      <c r="L273" s="11">
        <f t="shared" si="46"/>
        <v>0.20999998749771406</v>
      </c>
      <c r="M273" s="11">
        <f t="shared" si="47"/>
        <v>0.33999995670203748</v>
      </c>
      <c r="N273" s="11">
        <f t="shared" si="48"/>
        <v>0.68</v>
      </c>
      <c r="O273" s="11">
        <f t="shared" si="49"/>
        <v>0.74100015122452068</v>
      </c>
      <c r="P273" s="17" t="str">
        <f t="shared" si="50"/>
        <v>Stable</v>
      </c>
      <c r="Q273" s="17" t="str">
        <f t="shared" si="51"/>
        <v>Stable</v>
      </c>
      <c r="R273" s="17" t="str">
        <f t="shared" si="52"/>
        <v>Stable</v>
      </c>
    </row>
    <row r="274" spans="1:18" x14ac:dyDescent="0.3">
      <c r="A274" s="9" t="str">
        <f t="shared" si="44"/>
        <v>Sunday</v>
      </c>
      <c r="B274" s="9">
        <v>43737</v>
      </c>
      <c r="C274" s="10">
        <v>42645263</v>
      </c>
      <c r="D274" s="10">
        <v>8865950</v>
      </c>
      <c r="E274" s="10">
        <v>2984278</v>
      </c>
      <c r="F274" s="10">
        <v>1948137</v>
      </c>
      <c r="G274" s="10">
        <v>1565133</v>
      </c>
      <c r="H274" s="11">
        <f t="shared" si="45"/>
        <v>3.6701215795057938E-2</v>
      </c>
      <c r="I274" s="12">
        <f t="shared" si="53"/>
        <v>-0.17286542104971103</v>
      </c>
      <c r="J274" s="11">
        <f>'Channel wise traffic'!G274/'Channel wise traffic'!G267-1</f>
        <v>-6.8627463399216215E-2</v>
      </c>
      <c r="K274" s="11">
        <f t="shared" si="54"/>
        <v>-0.11191867301316905</v>
      </c>
      <c r="L274" s="11">
        <f t="shared" si="46"/>
        <v>0.20789999583306593</v>
      </c>
      <c r="M274" s="11">
        <f t="shared" si="47"/>
        <v>0.33659991315087495</v>
      </c>
      <c r="N274" s="11">
        <f t="shared" si="48"/>
        <v>0.65280010776475916</v>
      </c>
      <c r="O274" s="11">
        <f t="shared" si="49"/>
        <v>0.80339986356195692</v>
      </c>
      <c r="P274" s="17" t="str">
        <f t="shared" si="50"/>
        <v>Stable</v>
      </c>
      <c r="Q274" s="17" t="str">
        <f t="shared" si="51"/>
        <v>Stable</v>
      </c>
      <c r="R274" s="17" t="str">
        <f t="shared" si="52"/>
        <v>Stable</v>
      </c>
    </row>
    <row r="275" spans="1:18" x14ac:dyDescent="0.3">
      <c r="A275" s="3" t="str">
        <f t="shared" si="44"/>
        <v>Monday</v>
      </c>
      <c r="B275" s="3">
        <v>43738</v>
      </c>
      <c r="C275" s="4">
        <v>21717340</v>
      </c>
      <c r="D275" s="4">
        <v>5375041</v>
      </c>
      <c r="E275" s="4">
        <v>2150016</v>
      </c>
      <c r="F275" s="4">
        <v>1553817</v>
      </c>
      <c r="G275" s="4">
        <v>1235906</v>
      </c>
      <c r="H275" s="5">
        <f t="shared" si="45"/>
        <v>5.6908719023600493E-2</v>
      </c>
      <c r="I275" s="8">
        <f t="shared" si="53"/>
        <v>1.2666670490402376E-2</v>
      </c>
      <c r="J275" s="5">
        <f>'Channel wise traffic'!G275/'Channel wise traffic'!G268-1</f>
        <v>4.1666640685761536E-2</v>
      </c>
      <c r="K275" s="5">
        <f t="shared" si="54"/>
        <v>-2.7840014980976324E-2</v>
      </c>
      <c r="L275" s="5">
        <f t="shared" si="46"/>
        <v>0.24749997006999935</v>
      </c>
      <c r="M275" s="5">
        <f t="shared" si="47"/>
        <v>0.39999992558196301</v>
      </c>
      <c r="N275" s="5">
        <f t="shared" si="48"/>
        <v>0.72270020316127881</v>
      </c>
      <c r="O275" s="5">
        <f t="shared" si="49"/>
        <v>0.79539997309850519</v>
      </c>
      <c r="P275" s="17" t="str">
        <f t="shared" si="50"/>
        <v>Stable</v>
      </c>
      <c r="Q275" s="17" t="str">
        <f t="shared" si="51"/>
        <v>Stable</v>
      </c>
      <c r="R275" s="17" t="str">
        <f t="shared" si="52"/>
        <v>Stable</v>
      </c>
    </row>
    <row r="276" spans="1:18" x14ac:dyDescent="0.3">
      <c r="A276" s="3" t="str">
        <f t="shared" si="44"/>
        <v>Tuesday</v>
      </c>
      <c r="B276" s="3">
        <v>43739</v>
      </c>
      <c r="C276" s="4">
        <v>21934513</v>
      </c>
      <c r="D276" s="4">
        <v>5319119</v>
      </c>
      <c r="E276" s="4">
        <v>2085094</v>
      </c>
      <c r="F276" s="4">
        <v>1476455</v>
      </c>
      <c r="G276" s="4">
        <v>1174372</v>
      </c>
      <c r="H276" s="5">
        <f t="shared" si="45"/>
        <v>5.3539916751285978E-2</v>
      </c>
      <c r="I276" s="8">
        <f t="shared" si="53"/>
        <v>-0.12234217065560604</v>
      </c>
      <c r="J276" s="5">
        <f>'Channel wise traffic'!G276/'Channel wise traffic'!G269-1</f>
        <v>0</v>
      </c>
      <c r="K276" s="5">
        <f t="shared" si="54"/>
        <v>-0.12234217065560604</v>
      </c>
      <c r="L276" s="5">
        <f t="shared" si="46"/>
        <v>0.24249998164992312</v>
      </c>
      <c r="M276" s="5">
        <f t="shared" si="47"/>
        <v>0.3919998781753144</v>
      </c>
      <c r="N276" s="5">
        <f t="shared" si="48"/>
        <v>0.70809997055288632</v>
      </c>
      <c r="O276" s="5">
        <f t="shared" si="49"/>
        <v>0.79539979206951783</v>
      </c>
      <c r="P276" s="17" t="str">
        <f t="shared" si="50"/>
        <v>Stable</v>
      </c>
      <c r="Q276" s="17" t="str">
        <f t="shared" si="51"/>
        <v>Stable</v>
      </c>
      <c r="R276" s="17" t="str">
        <f t="shared" si="52"/>
        <v>Stable</v>
      </c>
    </row>
    <row r="277" spans="1:18" x14ac:dyDescent="0.3">
      <c r="A277" s="3" t="str">
        <f t="shared" si="44"/>
        <v>Wednesday</v>
      </c>
      <c r="B277" s="3">
        <v>43740</v>
      </c>
      <c r="C277" s="4">
        <v>21500167</v>
      </c>
      <c r="D277" s="4">
        <v>5267540</v>
      </c>
      <c r="E277" s="4">
        <v>2085946</v>
      </c>
      <c r="F277" s="4">
        <v>1461831</v>
      </c>
      <c r="G277" s="4">
        <v>1150753</v>
      </c>
      <c r="H277" s="5">
        <f t="shared" si="45"/>
        <v>5.3522979612204875E-2</v>
      </c>
      <c r="I277" s="8">
        <f t="shared" si="53"/>
        <v>-0.18038878280484005</v>
      </c>
      <c r="J277" s="5">
        <f>'Channel wise traffic'!G277/'Channel wise traffic'!G270-1</f>
        <v>1.0204110399515187E-2</v>
      </c>
      <c r="K277" s="5">
        <f t="shared" si="54"/>
        <v>-0.18866770670729816</v>
      </c>
      <c r="L277" s="5">
        <f t="shared" si="46"/>
        <v>0.24499995744219102</v>
      </c>
      <c r="M277" s="5">
        <f t="shared" si="47"/>
        <v>0.39600003037471004</v>
      </c>
      <c r="N277" s="5">
        <f t="shared" si="48"/>
        <v>0.700800020710028</v>
      </c>
      <c r="O277" s="5">
        <f t="shared" si="49"/>
        <v>0.7871997515444672</v>
      </c>
      <c r="P277" s="17" t="str">
        <f t="shared" si="50"/>
        <v>Stable</v>
      </c>
      <c r="Q277" s="17" t="str">
        <f t="shared" si="51"/>
        <v>Stable</v>
      </c>
      <c r="R277" s="17" t="str">
        <f t="shared" si="52"/>
        <v>Stable</v>
      </c>
    </row>
    <row r="278" spans="1:18" x14ac:dyDescent="0.3">
      <c r="A278" s="3" t="str">
        <f t="shared" si="44"/>
        <v>Thursday</v>
      </c>
      <c r="B278" s="3">
        <v>43741</v>
      </c>
      <c r="C278" s="4">
        <v>21282993</v>
      </c>
      <c r="D278" s="4">
        <v>5480370</v>
      </c>
      <c r="E278" s="4">
        <v>2126383</v>
      </c>
      <c r="F278" s="4">
        <v>1567782</v>
      </c>
      <c r="G278" s="4">
        <v>1311293</v>
      </c>
      <c r="H278" s="5">
        <f t="shared" si="45"/>
        <v>6.161224598438763E-2</v>
      </c>
      <c r="I278" s="8">
        <f t="shared" si="53"/>
        <v>-1.9805813921328408E-2</v>
      </c>
      <c r="J278" s="5">
        <f>'Channel wise traffic'!G278/'Channel wise traffic'!G271-1</f>
        <v>-4.8543649389700683E-2</v>
      </c>
      <c r="K278" s="5">
        <f t="shared" si="54"/>
        <v>3.0204094001616832E-2</v>
      </c>
      <c r="L278" s="5">
        <f t="shared" si="46"/>
        <v>0.2574999672273538</v>
      </c>
      <c r="M278" s="5">
        <f t="shared" si="47"/>
        <v>0.38799989781711819</v>
      </c>
      <c r="N278" s="5">
        <f t="shared" si="48"/>
        <v>0.73729991257454564</v>
      </c>
      <c r="O278" s="5">
        <f t="shared" si="49"/>
        <v>0.83640008623647932</v>
      </c>
      <c r="P278" s="17" t="str">
        <f t="shared" si="50"/>
        <v>Stable</v>
      </c>
      <c r="Q278" s="17" t="str">
        <f t="shared" si="51"/>
        <v>Stable</v>
      </c>
      <c r="R278" s="17" t="str">
        <f t="shared" si="52"/>
        <v>Stable</v>
      </c>
    </row>
    <row r="279" spans="1:18" x14ac:dyDescent="0.3">
      <c r="A279" s="3" t="str">
        <f t="shared" si="44"/>
        <v>Friday</v>
      </c>
      <c r="B279" s="3">
        <v>43742</v>
      </c>
      <c r="C279" s="4">
        <v>21065820</v>
      </c>
      <c r="D279" s="4">
        <v>5213790</v>
      </c>
      <c r="E279" s="4">
        <v>2064661</v>
      </c>
      <c r="F279" s="4">
        <v>1431842</v>
      </c>
      <c r="G279" s="4">
        <v>1127146</v>
      </c>
      <c r="H279" s="5">
        <f t="shared" si="45"/>
        <v>5.3505916218784741E-2</v>
      </c>
      <c r="I279" s="8">
        <f t="shared" si="53"/>
        <v>-5.8652468942478331E-2</v>
      </c>
      <c r="J279" s="5">
        <f>'Channel wise traffic'!G279/'Channel wise traffic'!G272-1</f>
        <v>1.0416696145001181E-2</v>
      </c>
      <c r="K279" s="5">
        <f t="shared" si="54"/>
        <v>-6.835710938419326E-2</v>
      </c>
      <c r="L279" s="5">
        <f t="shared" si="46"/>
        <v>0.247499978638382</v>
      </c>
      <c r="M279" s="5">
        <f t="shared" si="47"/>
        <v>0.39600003068784895</v>
      </c>
      <c r="N279" s="5">
        <f t="shared" si="48"/>
        <v>0.69349980456840132</v>
      </c>
      <c r="O279" s="5">
        <f t="shared" si="49"/>
        <v>0.78719998435581584</v>
      </c>
      <c r="P279" s="17" t="str">
        <f t="shared" si="50"/>
        <v>Stable</v>
      </c>
      <c r="Q279" s="17" t="str">
        <f t="shared" si="51"/>
        <v>Stable</v>
      </c>
      <c r="R279" s="17" t="str">
        <f t="shared" si="52"/>
        <v>Stable</v>
      </c>
    </row>
    <row r="280" spans="1:18" x14ac:dyDescent="0.3">
      <c r="A280" s="9" t="str">
        <f t="shared" si="44"/>
        <v>Saturday</v>
      </c>
      <c r="B280" s="9">
        <v>43743</v>
      </c>
      <c r="C280" s="10">
        <v>46236443</v>
      </c>
      <c r="D280" s="10">
        <v>9612556</v>
      </c>
      <c r="E280" s="10">
        <v>3235586</v>
      </c>
      <c r="F280" s="10">
        <v>2178196</v>
      </c>
      <c r="G280" s="10">
        <v>1648023</v>
      </c>
      <c r="H280" s="11">
        <f t="shared" si="45"/>
        <v>3.5643377670726097E-2</v>
      </c>
      <c r="I280" s="12">
        <f t="shared" si="53"/>
        <v>4.1273140835281552E-2</v>
      </c>
      <c r="J280" s="11">
        <f>'Channel wise traffic'!G280/'Channel wise traffic'!G273-1</f>
        <v>5.1020374066121921E-2</v>
      </c>
      <c r="K280" s="11">
        <f t="shared" si="54"/>
        <v>-9.2741097247820425E-3</v>
      </c>
      <c r="L280" s="11">
        <f t="shared" si="46"/>
        <v>0.20789998919250774</v>
      </c>
      <c r="M280" s="11">
        <f t="shared" si="47"/>
        <v>0.33659996363090111</v>
      </c>
      <c r="N280" s="11">
        <f t="shared" si="48"/>
        <v>0.67319984695198953</v>
      </c>
      <c r="O280" s="11">
        <f t="shared" si="49"/>
        <v>0.75659995702866045</v>
      </c>
      <c r="P280" s="17" t="str">
        <f t="shared" si="50"/>
        <v>Stable</v>
      </c>
      <c r="Q280" s="17" t="str">
        <f t="shared" si="51"/>
        <v>Stable</v>
      </c>
      <c r="R280" s="17" t="str">
        <f t="shared" si="52"/>
        <v>Stable</v>
      </c>
    </row>
    <row r="281" spans="1:18" x14ac:dyDescent="0.3">
      <c r="A281" s="9" t="str">
        <f t="shared" si="44"/>
        <v>Sunday</v>
      </c>
      <c r="B281" s="9">
        <v>43744</v>
      </c>
      <c r="C281" s="10">
        <v>43543058</v>
      </c>
      <c r="D281" s="10">
        <v>9144042</v>
      </c>
      <c r="E281" s="10">
        <v>3140064</v>
      </c>
      <c r="F281" s="10">
        <v>2135243</v>
      </c>
      <c r="G281" s="10">
        <v>1698799</v>
      </c>
      <c r="H281" s="11">
        <f t="shared" si="45"/>
        <v>3.9014232762430233E-2</v>
      </c>
      <c r="I281" s="12">
        <f t="shared" si="53"/>
        <v>8.5402326831010456E-2</v>
      </c>
      <c r="J281" s="11">
        <f>'Channel wise traffic'!G281/'Channel wise traffic'!G274-1</f>
        <v>2.1052632319450426E-2</v>
      </c>
      <c r="K281" s="11">
        <f t="shared" si="54"/>
        <v>6.3022897668794764E-2</v>
      </c>
      <c r="L281" s="11">
        <f t="shared" si="46"/>
        <v>0.2099999958661608</v>
      </c>
      <c r="M281" s="11">
        <f t="shared" si="47"/>
        <v>0.34339999750657313</v>
      </c>
      <c r="N281" s="11">
        <f t="shared" si="48"/>
        <v>0.67999983439827982</v>
      </c>
      <c r="O281" s="11">
        <f t="shared" si="49"/>
        <v>0.79559984507618098</v>
      </c>
      <c r="P281" s="17" t="str">
        <f t="shared" si="50"/>
        <v>Stable</v>
      </c>
      <c r="Q281" s="17" t="str">
        <f t="shared" si="51"/>
        <v>Stable</v>
      </c>
      <c r="R281" s="17" t="str">
        <f t="shared" si="52"/>
        <v>Stable</v>
      </c>
    </row>
    <row r="282" spans="1:18" x14ac:dyDescent="0.3">
      <c r="A282" s="3" t="str">
        <f t="shared" si="44"/>
        <v>Monday</v>
      </c>
      <c r="B282" s="3">
        <v>43745</v>
      </c>
      <c r="C282" s="4">
        <v>21500167</v>
      </c>
      <c r="D282" s="4">
        <v>5643793</v>
      </c>
      <c r="E282" s="4">
        <v>2234942</v>
      </c>
      <c r="F282" s="4">
        <v>1631507</v>
      </c>
      <c r="G282" s="4">
        <v>1377971</v>
      </c>
      <c r="H282" s="5">
        <f t="shared" si="45"/>
        <v>6.4091176594116686E-2</v>
      </c>
      <c r="I282" s="8">
        <f t="shared" si="53"/>
        <v>0.11494806239309452</v>
      </c>
      <c r="J282" s="5">
        <f>'Channel wise traffic'!G282/'Channel wise traffic'!G275-1</f>
        <v>-9.9999364563004844E-3</v>
      </c>
      <c r="K282" s="5">
        <f t="shared" si="54"/>
        <v>0.12621014308084444</v>
      </c>
      <c r="L282" s="5">
        <f t="shared" si="46"/>
        <v>0.26249996104681417</v>
      </c>
      <c r="M282" s="5">
        <f t="shared" si="47"/>
        <v>0.39599999503879751</v>
      </c>
      <c r="N282" s="5">
        <f t="shared" si="48"/>
        <v>0.72999970469032305</v>
      </c>
      <c r="O282" s="5">
        <f t="shared" si="49"/>
        <v>0.84460011510830169</v>
      </c>
      <c r="P282" s="17" t="str">
        <f t="shared" si="50"/>
        <v>Stable</v>
      </c>
      <c r="Q282" s="17" t="str">
        <f t="shared" si="51"/>
        <v>Stable</v>
      </c>
      <c r="R282" s="17" t="str">
        <f t="shared" si="52"/>
        <v>Stable</v>
      </c>
    </row>
    <row r="283" spans="1:18" x14ac:dyDescent="0.3">
      <c r="A283" s="3" t="str">
        <f t="shared" si="44"/>
        <v>Tuesday</v>
      </c>
      <c r="B283" s="3">
        <v>43746</v>
      </c>
      <c r="C283" s="4">
        <v>22368860</v>
      </c>
      <c r="D283" s="4">
        <v>5536293</v>
      </c>
      <c r="E283" s="4">
        <v>2303097</v>
      </c>
      <c r="F283" s="4">
        <v>1630823</v>
      </c>
      <c r="G283" s="4">
        <v>1270411</v>
      </c>
      <c r="H283" s="5">
        <f t="shared" si="45"/>
        <v>5.6793730212447123E-2</v>
      </c>
      <c r="I283" s="8">
        <f t="shared" si="53"/>
        <v>8.1779027429128126E-2</v>
      </c>
      <c r="J283" s="5">
        <f>'Channel wise traffic'!G283/'Channel wise traffic'!G276-1</f>
        <v>1.980199148273698E-2</v>
      </c>
      <c r="K283" s="5">
        <f t="shared" si="54"/>
        <v>6.077359956079853E-2</v>
      </c>
      <c r="L283" s="5">
        <f t="shared" si="46"/>
        <v>0.24750000670575076</v>
      </c>
      <c r="M283" s="5">
        <f t="shared" si="47"/>
        <v>0.41599983960386488</v>
      </c>
      <c r="N283" s="5">
        <f t="shared" si="48"/>
        <v>0.70810000620903069</v>
      </c>
      <c r="O283" s="5">
        <f t="shared" si="49"/>
        <v>0.77899992825708242</v>
      </c>
      <c r="P283" s="17" t="str">
        <f t="shared" si="50"/>
        <v>Stable</v>
      </c>
      <c r="Q283" s="17" t="str">
        <f t="shared" si="51"/>
        <v>Stable</v>
      </c>
      <c r="R283" s="17" t="str">
        <f t="shared" si="52"/>
        <v>Stable</v>
      </c>
    </row>
    <row r="284" spans="1:18" x14ac:dyDescent="0.3">
      <c r="A284" s="3" t="str">
        <f t="shared" si="44"/>
        <v>Wednesday</v>
      </c>
      <c r="B284" s="3">
        <v>43747</v>
      </c>
      <c r="C284" s="4">
        <v>20631473</v>
      </c>
      <c r="D284" s="4">
        <v>5415761</v>
      </c>
      <c r="E284" s="4">
        <v>2166304</v>
      </c>
      <c r="F284" s="4">
        <v>1660472</v>
      </c>
      <c r="G284" s="4">
        <v>1402435</v>
      </c>
      <c r="H284" s="5">
        <f t="shared" si="45"/>
        <v>6.7975514884468013E-2</v>
      </c>
      <c r="I284" s="8">
        <f t="shared" si="53"/>
        <v>0.21871070507745793</v>
      </c>
      <c r="J284" s="5">
        <f>'Channel wise traffic'!G284/'Channel wise traffic'!G277-1</f>
        <v>-4.0404060136093878E-2</v>
      </c>
      <c r="K284" s="5">
        <f t="shared" si="54"/>
        <v>0.27002486365627365</v>
      </c>
      <c r="L284" s="5">
        <f t="shared" si="46"/>
        <v>0.2624999678888657</v>
      </c>
      <c r="M284" s="5">
        <f t="shared" si="47"/>
        <v>0.39999992614149699</v>
      </c>
      <c r="N284" s="5">
        <f t="shared" si="48"/>
        <v>0.76649999261414836</v>
      </c>
      <c r="O284" s="5">
        <f t="shared" si="49"/>
        <v>0.84460021006075381</v>
      </c>
      <c r="P284" s="17" t="str">
        <f t="shared" si="50"/>
        <v>High</v>
      </c>
      <c r="Q284" s="17" t="str">
        <f t="shared" si="51"/>
        <v>Stable</v>
      </c>
      <c r="R284" s="17" t="str">
        <f t="shared" si="52"/>
        <v>High</v>
      </c>
    </row>
    <row r="285" spans="1:18" x14ac:dyDescent="0.3">
      <c r="A285" s="3" t="str">
        <f t="shared" si="44"/>
        <v>Thursday</v>
      </c>
      <c r="B285" s="3">
        <v>43748</v>
      </c>
      <c r="C285" s="4">
        <v>21282993</v>
      </c>
      <c r="D285" s="4">
        <v>5267540</v>
      </c>
      <c r="E285" s="4">
        <v>2022735</v>
      </c>
      <c r="F285" s="4">
        <v>1402767</v>
      </c>
      <c r="G285" s="4">
        <v>1127263</v>
      </c>
      <c r="H285" s="5">
        <f t="shared" si="45"/>
        <v>5.2965435829443727E-2</v>
      </c>
      <c r="I285" s="8">
        <f t="shared" si="53"/>
        <v>-0.14034239487284683</v>
      </c>
      <c r="J285" s="5">
        <f>'Channel wise traffic'!G285/'Channel wise traffic'!G278-1</f>
        <v>0</v>
      </c>
      <c r="K285" s="5">
        <f t="shared" si="54"/>
        <v>-0.14034239487284683</v>
      </c>
      <c r="L285" s="5">
        <f t="shared" si="46"/>
        <v>0.2474999639383427</v>
      </c>
      <c r="M285" s="5">
        <f t="shared" si="47"/>
        <v>0.38399993165690244</v>
      </c>
      <c r="N285" s="5">
        <f t="shared" si="48"/>
        <v>0.69350013719048709</v>
      </c>
      <c r="O285" s="5">
        <f t="shared" si="49"/>
        <v>0.80359959993355989</v>
      </c>
      <c r="P285" s="17" t="str">
        <f t="shared" si="50"/>
        <v>Stable</v>
      </c>
      <c r="Q285" s="17" t="str">
        <f t="shared" si="51"/>
        <v>Stable</v>
      </c>
      <c r="R285" s="17" t="str">
        <f t="shared" si="52"/>
        <v>Stable</v>
      </c>
    </row>
    <row r="286" spans="1:18" x14ac:dyDescent="0.3">
      <c r="A286" s="3" t="str">
        <f t="shared" si="44"/>
        <v>Friday</v>
      </c>
      <c r="B286" s="3">
        <v>43749</v>
      </c>
      <c r="C286" s="4">
        <v>21282993</v>
      </c>
      <c r="D286" s="4">
        <v>5267540</v>
      </c>
      <c r="E286" s="4">
        <v>2043805</v>
      </c>
      <c r="F286" s="4">
        <v>1536737</v>
      </c>
      <c r="G286" s="4">
        <v>1234922</v>
      </c>
      <c r="H286" s="5">
        <f t="shared" si="45"/>
        <v>5.8023887899601341E-2</v>
      </c>
      <c r="I286" s="8">
        <f t="shared" si="53"/>
        <v>9.5618491304586994E-2</v>
      </c>
      <c r="J286" s="5">
        <f>'Channel wise traffic'!G286/'Channel wise traffic'!G279-1</f>
        <v>1.0309259753916944E-2</v>
      </c>
      <c r="K286" s="5">
        <f t="shared" si="54"/>
        <v>8.443873126744883E-2</v>
      </c>
      <c r="L286" s="5">
        <f t="shared" si="46"/>
        <v>0.2474999639383427</v>
      </c>
      <c r="M286" s="5">
        <f t="shared" si="47"/>
        <v>0.38799990128219247</v>
      </c>
      <c r="N286" s="5">
        <f t="shared" si="48"/>
        <v>0.75190001003031115</v>
      </c>
      <c r="O286" s="5">
        <f t="shared" si="49"/>
        <v>0.80360009552708112</v>
      </c>
      <c r="P286" s="17" t="str">
        <f t="shared" si="50"/>
        <v>Stable</v>
      </c>
      <c r="Q286" s="17" t="str">
        <f t="shared" si="51"/>
        <v>Stable</v>
      </c>
      <c r="R286" s="17" t="str">
        <f t="shared" si="52"/>
        <v>Stable</v>
      </c>
    </row>
    <row r="287" spans="1:18" x14ac:dyDescent="0.3">
      <c r="A287" s="9" t="str">
        <f t="shared" si="44"/>
        <v>Saturday</v>
      </c>
      <c r="B287" s="9">
        <v>43750</v>
      </c>
      <c r="C287" s="10">
        <v>45338648</v>
      </c>
      <c r="D287" s="10">
        <v>9045060</v>
      </c>
      <c r="E287" s="10">
        <v>2983060</v>
      </c>
      <c r="F287" s="10">
        <v>2028481</v>
      </c>
      <c r="G287" s="10">
        <v>1645504</v>
      </c>
      <c r="H287" s="11">
        <f t="shared" si="45"/>
        <v>3.6293627458851445E-2</v>
      </c>
      <c r="I287" s="12">
        <f t="shared" si="53"/>
        <v>-1.5284980852815488E-3</v>
      </c>
      <c r="J287" s="11">
        <f>'Channel wise traffic'!G287/'Channel wise traffic'!G280-1</f>
        <v>-1.9417454730133787E-2</v>
      </c>
      <c r="K287" s="11">
        <f t="shared" si="54"/>
        <v>1.824321460587619E-2</v>
      </c>
      <c r="L287" s="11">
        <f t="shared" si="46"/>
        <v>0.19949999391247838</v>
      </c>
      <c r="M287" s="11">
        <f t="shared" si="47"/>
        <v>0.3297999128806221</v>
      </c>
      <c r="N287" s="11">
        <f t="shared" si="48"/>
        <v>0.68000006704524885</v>
      </c>
      <c r="O287" s="11">
        <f t="shared" si="49"/>
        <v>0.81120010490608485</v>
      </c>
      <c r="P287" s="17" t="str">
        <f t="shared" si="50"/>
        <v>Stable</v>
      </c>
      <c r="Q287" s="17" t="str">
        <f t="shared" si="51"/>
        <v>Stable</v>
      </c>
      <c r="R287" s="17" t="str">
        <f t="shared" si="52"/>
        <v>Stable</v>
      </c>
    </row>
    <row r="288" spans="1:18" x14ac:dyDescent="0.3">
      <c r="A288" s="9" t="str">
        <f t="shared" si="44"/>
        <v>Sunday</v>
      </c>
      <c r="B288" s="9">
        <v>43751</v>
      </c>
      <c r="C288" s="10">
        <v>43543058</v>
      </c>
      <c r="D288" s="10">
        <v>9509803</v>
      </c>
      <c r="E288" s="10">
        <v>3104000</v>
      </c>
      <c r="F288" s="10">
        <v>2089612</v>
      </c>
      <c r="G288" s="10">
        <v>1678794</v>
      </c>
      <c r="H288" s="11">
        <f t="shared" si="45"/>
        <v>3.8554802467020116E-2</v>
      </c>
      <c r="I288" s="12">
        <f t="shared" si="53"/>
        <v>-1.1775966432756357E-2</v>
      </c>
      <c r="J288" s="11">
        <f>'Channel wise traffic'!G288/'Channel wise traffic'!G281-1</f>
        <v>0</v>
      </c>
      <c r="K288" s="11">
        <f t="shared" si="54"/>
        <v>-1.1775966432756246E-2</v>
      </c>
      <c r="L288" s="11">
        <f t="shared" si="46"/>
        <v>0.21839998008408137</v>
      </c>
      <c r="M288" s="11">
        <f t="shared" si="47"/>
        <v>0.32640003163051851</v>
      </c>
      <c r="N288" s="11">
        <f t="shared" si="48"/>
        <v>0.67319974226804125</v>
      </c>
      <c r="O288" s="11">
        <f t="shared" si="49"/>
        <v>0.80339986562098609</v>
      </c>
      <c r="P288" s="17" t="str">
        <f t="shared" si="50"/>
        <v>Stable</v>
      </c>
      <c r="Q288" s="17" t="str">
        <f t="shared" si="51"/>
        <v>Stable</v>
      </c>
      <c r="R288" s="17" t="str">
        <f t="shared" si="52"/>
        <v>Stable</v>
      </c>
    </row>
    <row r="289" spans="1:18" x14ac:dyDescent="0.3">
      <c r="A289" s="3" t="str">
        <f t="shared" si="44"/>
        <v>Monday</v>
      </c>
      <c r="B289" s="3">
        <v>43752</v>
      </c>
      <c r="C289" s="4">
        <v>20848646</v>
      </c>
      <c r="D289" s="4">
        <v>5107918</v>
      </c>
      <c r="E289" s="4">
        <v>1981872</v>
      </c>
      <c r="F289" s="4">
        <v>1403363</v>
      </c>
      <c r="G289" s="4">
        <v>1104728</v>
      </c>
      <c r="H289" s="5">
        <f t="shared" si="45"/>
        <v>5.2987997398008482E-2</v>
      </c>
      <c r="I289" s="8">
        <f t="shared" si="53"/>
        <v>-0.19829372316253391</v>
      </c>
      <c r="J289" s="5">
        <f>'Channel wise traffic'!G289/'Channel wise traffic'!G282-1</f>
        <v>-3.0303068357704799E-2</v>
      </c>
      <c r="K289" s="5">
        <f t="shared" si="54"/>
        <v>-0.17324037076778254</v>
      </c>
      <c r="L289" s="5">
        <f t="shared" si="46"/>
        <v>0.2449999870495187</v>
      </c>
      <c r="M289" s="5">
        <f t="shared" si="47"/>
        <v>0.38799996397749531</v>
      </c>
      <c r="N289" s="5">
        <f t="shared" si="48"/>
        <v>0.70809971582423081</v>
      </c>
      <c r="O289" s="5">
        <f t="shared" si="49"/>
        <v>0.78720046060783988</v>
      </c>
      <c r="P289" s="17" t="str">
        <f t="shared" si="50"/>
        <v>Stable</v>
      </c>
      <c r="Q289" s="17" t="str">
        <f t="shared" si="51"/>
        <v>Stable</v>
      </c>
      <c r="R289" s="17" t="str">
        <f t="shared" si="52"/>
        <v>Stable</v>
      </c>
    </row>
    <row r="290" spans="1:18" x14ac:dyDescent="0.3">
      <c r="A290" s="3" t="str">
        <f t="shared" si="44"/>
        <v>Tuesday</v>
      </c>
      <c r="B290" s="3">
        <v>43753</v>
      </c>
      <c r="C290" s="4">
        <v>21934513</v>
      </c>
      <c r="D290" s="4">
        <v>5209447</v>
      </c>
      <c r="E290" s="4">
        <v>2000427</v>
      </c>
      <c r="F290" s="4">
        <v>1416502</v>
      </c>
      <c r="G290" s="4">
        <v>1126686</v>
      </c>
      <c r="H290" s="5">
        <f t="shared" si="45"/>
        <v>5.1365899940427215E-2</v>
      </c>
      <c r="I290" s="8">
        <f t="shared" si="53"/>
        <v>-0.11313267910935909</v>
      </c>
      <c r="J290" s="5">
        <f>'Channel wise traffic'!G290/'Channel wise traffic'!G283-1</f>
        <v>-1.9417486578885645E-2</v>
      </c>
      <c r="K290" s="5">
        <f t="shared" si="54"/>
        <v>-9.557094157605317E-2</v>
      </c>
      <c r="L290" s="5">
        <f t="shared" si="46"/>
        <v>0.23750000740841615</v>
      </c>
      <c r="M290" s="5">
        <f t="shared" si="47"/>
        <v>0.38399987561059745</v>
      </c>
      <c r="N290" s="5">
        <f t="shared" si="48"/>
        <v>0.70809982068828303</v>
      </c>
      <c r="O290" s="5">
        <f t="shared" si="49"/>
        <v>0.79540021828419583</v>
      </c>
      <c r="P290" s="17" t="str">
        <f t="shared" si="50"/>
        <v>Stable</v>
      </c>
      <c r="Q290" s="17" t="str">
        <f t="shared" si="51"/>
        <v>Stable</v>
      </c>
      <c r="R290" s="17" t="str">
        <f t="shared" si="52"/>
        <v>Stable</v>
      </c>
    </row>
    <row r="291" spans="1:18" x14ac:dyDescent="0.3">
      <c r="A291" s="3" t="str">
        <f t="shared" si="44"/>
        <v>Wednesday</v>
      </c>
      <c r="B291" s="3">
        <v>43754</v>
      </c>
      <c r="C291" s="4">
        <v>20631473</v>
      </c>
      <c r="D291" s="4">
        <v>5364183</v>
      </c>
      <c r="E291" s="4">
        <v>2252956</v>
      </c>
      <c r="F291" s="4">
        <v>1644658</v>
      </c>
      <c r="G291" s="4">
        <v>1308161</v>
      </c>
      <c r="H291" s="5">
        <f t="shared" si="45"/>
        <v>6.3406088358305773E-2</v>
      </c>
      <c r="I291" s="8">
        <f t="shared" si="53"/>
        <v>-6.7221653766484701E-2</v>
      </c>
      <c r="J291" s="5">
        <f>'Channel wise traffic'!G291/'Channel wise traffic'!G284-1</f>
        <v>0</v>
      </c>
      <c r="K291" s="5">
        <f t="shared" si="54"/>
        <v>-6.7221653766484812E-2</v>
      </c>
      <c r="L291" s="5">
        <f t="shared" si="46"/>
        <v>0.26000000096939274</v>
      </c>
      <c r="M291" s="5">
        <f t="shared" si="47"/>
        <v>0.41999983967735627</v>
      </c>
      <c r="N291" s="5">
        <f t="shared" si="48"/>
        <v>0.73000005326335715</v>
      </c>
      <c r="O291" s="5">
        <f t="shared" si="49"/>
        <v>0.79540001629518109</v>
      </c>
      <c r="P291" s="17" t="str">
        <f t="shared" si="50"/>
        <v>Stable</v>
      </c>
      <c r="Q291" s="17" t="str">
        <f t="shared" si="51"/>
        <v>Stable</v>
      </c>
      <c r="R291" s="17" t="str">
        <f t="shared" si="52"/>
        <v>Stable</v>
      </c>
    </row>
    <row r="292" spans="1:18" x14ac:dyDescent="0.3">
      <c r="A292" s="3" t="str">
        <f t="shared" si="44"/>
        <v>Thursday</v>
      </c>
      <c r="B292" s="3">
        <v>43755</v>
      </c>
      <c r="C292" s="4">
        <v>22151687</v>
      </c>
      <c r="D292" s="4">
        <v>5648680</v>
      </c>
      <c r="E292" s="4">
        <v>2146498</v>
      </c>
      <c r="F292" s="4">
        <v>1504266</v>
      </c>
      <c r="G292" s="4">
        <v>1196493</v>
      </c>
      <c r="H292" s="5">
        <f t="shared" si="45"/>
        <v>5.4013628849125576E-2</v>
      </c>
      <c r="I292" s="8">
        <f t="shared" si="53"/>
        <v>6.1414239622874067E-2</v>
      </c>
      <c r="J292" s="5">
        <f>'Channel wise traffic'!G292/'Channel wise traffic'!G285-1</f>
        <v>4.0816300640436287E-2</v>
      </c>
      <c r="K292" s="5">
        <f t="shared" si="54"/>
        <v>1.9790133004043975E-2</v>
      </c>
      <c r="L292" s="5">
        <f t="shared" si="46"/>
        <v>0.25499999164849158</v>
      </c>
      <c r="M292" s="5">
        <f t="shared" si="47"/>
        <v>0.37999992918699588</v>
      </c>
      <c r="N292" s="5">
        <f t="shared" si="48"/>
        <v>0.70080009392042297</v>
      </c>
      <c r="O292" s="5">
        <f t="shared" si="49"/>
        <v>0.79539988273350593</v>
      </c>
      <c r="P292" s="17" t="str">
        <f t="shared" si="50"/>
        <v>Stable</v>
      </c>
      <c r="Q292" s="17" t="str">
        <f t="shared" si="51"/>
        <v>Stable</v>
      </c>
      <c r="R292" s="17" t="str">
        <f t="shared" si="52"/>
        <v>Stable</v>
      </c>
    </row>
    <row r="293" spans="1:18" x14ac:dyDescent="0.3">
      <c r="A293" s="3" t="str">
        <f t="shared" si="44"/>
        <v>Friday</v>
      </c>
      <c r="B293" s="3">
        <v>43756</v>
      </c>
      <c r="C293" s="4">
        <v>20848646</v>
      </c>
      <c r="D293" s="4">
        <v>5316404</v>
      </c>
      <c r="E293" s="4">
        <v>2190358</v>
      </c>
      <c r="F293" s="4">
        <v>1566982</v>
      </c>
      <c r="G293" s="4">
        <v>1323473</v>
      </c>
      <c r="H293" s="5">
        <f t="shared" si="45"/>
        <v>6.3480045658600562E-2</v>
      </c>
      <c r="I293" s="8">
        <f t="shared" si="53"/>
        <v>7.1705743358689844E-2</v>
      </c>
      <c r="J293" s="5">
        <f>'Channel wise traffic'!G293/'Channel wise traffic'!G286-1</f>
        <v>-2.0408173813155628E-2</v>
      </c>
      <c r="K293" s="5">
        <f t="shared" si="54"/>
        <v>9.4032957054515309E-2</v>
      </c>
      <c r="L293" s="5">
        <f t="shared" si="46"/>
        <v>0.25499996498573574</v>
      </c>
      <c r="M293" s="5">
        <f t="shared" si="47"/>
        <v>0.41199991573251393</v>
      </c>
      <c r="N293" s="5">
        <f t="shared" si="48"/>
        <v>0.7153999483189506</v>
      </c>
      <c r="O293" s="5">
        <f t="shared" si="49"/>
        <v>0.84460000178687433</v>
      </c>
      <c r="P293" s="17" t="str">
        <f t="shared" si="50"/>
        <v>Stable</v>
      </c>
      <c r="Q293" s="17" t="str">
        <f t="shared" si="51"/>
        <v>Stable</v>
      </c>
      <c r="R293" s="17" t="str">
        <f t="shared" si="52"/>
        <v>Stable</v>
      </c>
    </row>
    <row r="294" spans="1:18" x14ac:dyDescent="0.3">
      <c r="A294" s="9" t="str">
        <f t="shared" si="44"/>
        <v>Saturday</v>
      </c>
      <c r="B294" s="9">
        <v>43757</v>
      </c>
      <c r="C294" s="10">
        <v>46236443</v>
      </c>
      <c r="D294" s="10">
        <v>9418363</v>
      </c>
      <c r="E294" s="10">
        <v>3202243</v>
      </c>
      <c r="F294" s="10">
        <v>2221076</v>
      </c>
      <c r="G294" s="10">
        <v>1697790</v>
      </c>
      <c r="H294" s="11">
        <f t="shared" si="45"/>
        <v>3.671973642090072E-2</v>
      </c>
      <c r="I294" s="12">
        <f t="shared" si="53"/>
        <v>3.177506709190614E-2</v>
      </c>
      <c r="J294" s="11">
        <f>'Channel wise traffic'!G294/'Channel wise traffic'!G287-1</f>
        <v>1.9801958360160077E-2</v>
      </c>
      <c r="K294" s="11">
        <f t="shared" si="54"/>
        <v>1.1740599986385547E-2</v>
      </c>
      <c r="L294" s="11">
        <f t="shared" si="46"/>
        <v>0.2036999905031622</v>
      </c>
      <c r="M294" s="11">
        <f t="shared" si="47"/>
        <v>0.33999995540626327</v>
      </c>
      <c r="N294" s="11">
        <f t="shared" si="48"/>
        <v>0.69360007969413939</v>
      </c>
      <c r="O294" s="11">
        <f t="shared" si="49"/>
        <v>0.76439977740518561</v>
      </c>
      <c r="P294" s="17" t="str">
        <f t="shared" si="50"/>
        <v>Stable</v>
      </c>
      <c r="Q294" s="17" t="str">
        <f t="shared" si="51"/>
        <v>Stable</v>
      </c>
      <c r="R294" s="17" t="str">
        <f t="shared" si="52"/>
        <v>Stable</v>
      </c>
    </row>
    <row r="295" spans="1:18" x14ac:dyDescent="0.3">
      <c r="A295" s="9" t="str">
        <f t="shared" si="44"/>
        <v>Sunday</v>
      </c>
      <c r="B295" s="9">
        <v>43758</v>
      </c>
      <c r="C295" s="10">
        <v>43094160</v>
      </c>
      <c r="D295" s="10">
        <v>9140271</v>
      </c>
      <c r="E295" s="10">
        <v>3169846</v>
      </c>
      <c r="F295" s="10">
        <v>2069275</v>
      </c>
      <c r="G295" s="10">
        <v>1694736</v>
      </c>
      <c r="H295" s="11">
        <f t="shared" si="45"/>
        <v>3.9326349556413211E-2</v>
      </c>
      <c r="I295" s="12">
        <f t="shared" si="53"/>
        <v>9.4961025593371939E-3</v>
      </c>
      <c r="J295" s="11">
        <f>'Channel wise traffic'!G295/'Channel wise traffic'!G288-1</f>
        <v>-1.0309290188543541E-2</v>
      </c>
      <c r="K295" s="11">
        <f t="shared" si="54"/>
        <v>2.0011698673675582E-2</v>
      </c>
      <c r="L295" s="11">
        <f t="shared" si="46"/>
        <v>0.21209999220311987</v>
      </c>
      <c r="M295" s="11">
        <f t="shared" si="47"/>
        <v>0.34680000188178228</v>
      </c>
      <c r="N295" s="11">
        <f t="shared" si="48"/>
        <v>0.65279985210637992</v>
      </c>
      <c r="O295" s="11">
        <f t="shared" si="49"/>
        <v>0.81899989126626471</v>
      </c>
      <c r="P295" s="17" t="str">
        <f t="shared" si="50"/>
        <v>Stable</v>
      </c>
      <c r="Q295" s="17" t="str">
        <f t="shared" si="51"/>
        <v>Stable</v>
      </c>
      <c r="R295" s="17" t="str">
        <f t="shared" si="52"/>
        <v>Stable</v>
      </c>
    </row>
    <row r="296" spans="1:18" x14ac:dyDescent="0.3">
      <c r="A296" s="3" t="str">
        <f t="shared" si="44"/>
        <v>Monday</v>
      </c>
      <c r="B296" s="3">
        <v>43759</v>
      </c>
      <c r="C296" s="4">
        <v>22803207</v>
      </c>
      <c r="D296" s="4">
        <v>5700801</v>
      </c>
      <c r="E296" s="4">
        <v>2371533</v>
      </c>
      <c r="F296" s="4">
        <v>1748531</v>
      </c>
      <c r="G296" s="4">
        <v>1462471</v>
      </c>
      <c r="H296" s="5">
        <f t="shared" si="45"/>
        <v>6.4134443896422116E-2</v>
      </c>
      <c r="I296" s="8">
        <f t="shared" si="53"/>
        <v>0.32382903302894461</v>
      </c>
      <c r="J296" s="5">
        <f>'Channel wise traffic'!G296/'Channel wise traffic'!G289-1</f>
        <v>9.3749977516524474E-2</v>
      </c>
      <c r="K296" s="5">
        <f t="shared" si="54"/>
        <v>0.21035794983323086</v>
      </c>
      <c r="L296" s="5">
        <f t="shared" si="46"/>
        <v>0.24999996710988942</v>
      </c>
      <c r="M296" s="5">
        <f t="shared" si="47"/>
        <v>0.4159999621105876</v>
      </c>
      <c r="N296" s="5">
        <f t="shared" si="48"/>
        <v>0.73729988155340875</v>
      </c>
      <c r="O296" s="5">
        <f t="shared" si="49"/>
        <v>0.83639981218519999</v>
      </c>
      <c r="P296" s="17" t="str">
        <f t="shared" si="50"/>
        <v>High</v>
      </c>
      <c r="Q296" s="17" t="str">
        <f t="shared" si="51"/>
        <v>Stable</v>
      </c>
      <c r="R296" s="17" t="str">
        <f t="shared" si="52"/>
        <v>High</v>
      </c>
    </row>
    <row r="297" spans="1:18" x14ac:dyDescent="0.3">
      <c r="A297" s="3" t="str">
        <f t="shared" si="44"/>
        <v>Tuesday</v>
      </c>
      <c r="B297" s="3">
        <v>43760</v>
      </c>
      <c r="C297" s="4">
        <v>21717340</v>
      </c>
      <c r="D297" s="4">
        <v>5429335</v>
      </c>
      <c r="E297" s="4">
        <v>2106582</v>
      </c>
      <c r="F297" s="4">
        <v>1568560</v>
      </c>
      <c r="G297" s="4">
        <v>1350531</v>
      </c>
      <c r="H297" s="5">
        <f t="shared" si="45"/>
        <v>6.2186759520272743E-2</v>
      </c>
      <c r="I297" s="8">
        <f t="shared" si="53"/>
        <v>0.19867558485682779</v>
      </c>
      <c r="J297" s="5">
        <f>'Channel wise traffic'!G297/'Channel wise traffic'!G290-1</f>
        <v>-9.9009729462398166E-3</v>
      </c>
      <c r="K297" s="5">
        <f t="shared" si="54"/>
        <v>0.21066231862763574</v>
      </c>
      <c r="L297" s="5">
        <f t="shared" si="46"/>
        <v>0.25</v>
      </c>
      <c r="M297" s="5">
        <f t="shared" si="47"/>
        <v>0.38800000368369236</v>
      </c>
      <c r="N297" s="5">
        <f t="shared" si="48"/>
        <v>0.74459954561464969</v>
      </c>
      <c r="O297" s="5">
        <f t="shared" si="49"/>
        <v>0.86100053552302747</v>
      </c>
      <c r="P297" s="17" t="str">
        <f t="shared" si="50"/>
        <v>Stable</v>
      </c>
      <c r="Q297" s="17" t="str">
        <f t="shared" si="51"/>
        <v>Stable</v>
      </c>
      <c r="R297" s="17" t="str">
        <f t="shared" si="52"/>
        <v>High</v>
      </c>
    </row>
    <row r="298" spans="1:18" x14ac:dyDescent="0.3">
      <c r="A298" s="3" t="str">
        <f t="shared" si="44"/>
        <v>Wednesday</v>
      </c>
      <c r="B298" s="3">
        <v>43761</v>
      </c>
      <c r="C298" s="4">
        <v>21717340</v>
      </c>
      <c r="D298" s="4">
        <v>5320748</v>
      </c>
      <c r="E298" s="4">
        <v>2085733</v>
      </c>
      <c r="F298" s="4">
        <v>1568262</v>
      </c>
      <c r="G298" s="4">
        <v>1324554</v>
      </c>
      <c r="H298" s="5">
        <f t="shared" si="45"/>
        <v>6.0990618556416208E-2</v>
      </c>
      <c r="I298" s="8">
        <f t="shared" si="53"/>
        <v>1.2531332152540875E-2</v>
      </c>
      <c r="J298" s="5">
        <f>'Channel wise traffic'!G298/'Channel wise traffic'!G291-1</f>
        <v>5.2631533028763E-2</v>
      </c>
      <c r="K298" s="5">
        <f t="shared" si="54"/>
        <v>-3.8095234455086113E-2</v>
      </c>
      <c r="L298" s="5">
        <f t="shared" si="46"/>
        <v>0.24499998618615354</v>
      </c>
      <c r="M298" s="5">
        <f t="shared" si="47"/>
        <v>0.39199995940420407</v>
      </c>
      <c r="N298" s="5">
        <f t="shared" si="48"/>
        <v>0.75189969185892924</v>
      </c>
      <c r="O298" s="5">
        <f t="shared" si="49"/>
        <v>0.84459994567234298</v>
      </c>
      <c r="P298" s="17" t="str">
        <f t="shared" si="50"/>
        <v>Stable</v>
      </c>
      <c r="Q298" s="17" t="str">
        <f t="shared" si="51"/>
        <v>Stable</v>
      </c>
      <c r="R298" s="17" t="str">
        <f t="shared" si="52"/>
        <v>Stable</v>
      </c>
    </row>
    <row r="299" spans="1:18" x14ac:dyDescent="0.3">
      <c r="A299" s="3" t="str">
        <f t="shared" si="44"/>
        <v>Thursday</v>
      </c>
      <c r="B299" s="3">
        <v>43762</v>
      </c>
      <c r="C299" s="4">
        <v>21065820</v>
      </c>
      <c r="D299" s="4">
        <v>5319119</v>
      </c>
      <c r="E299" s="4">
        <v>2234030</v>
      </c>
      <c r="F299" s="4">
        <v>1663458</v>
      </c>
      <c r="G299" s="4">
        <v>1309474</v>
      </c>
      <c r="H299" s="5">
        <f t="shared" si="45"/>
        <v>6.2161074195070498E-2</v>
      </c>
      <c r="I299" s="8">
        <f t="shared" si="53"/>
        <v>9.4426795643601791E-2</v>
      </c>
      <c r="J299" s="5">
        <f>'Channel wise traffic'!G299/'Channel wise traffic'!G292-1</f>
        <v>-4.9019566683076277E-2</v>
      </c>
      <c r="K299" s="5">
        <f t="shared" si="54"/>
        <v>0.15084054746076969</v>
      </c>
      <c r="L299" s="5">
        <f t="shared" si="46"/>
        <v>0.25249997389135576</v>
      </c>
      <c r="M299" s="5">
        <f t="shared" si="47"/>
        <v>0.42000000376002117</v>
      </c>
      <c r="N299" s="5">
        <f t="shared" si="48"/>
        <v>0.74459966965528668</v>
      </c>
      <c r="O299" s="5">
        <f t="shared" si="49"/>
        <v>0.7871999172807489</v>
      </c>
      <c r="P299" s="17" t="str">
        <f t="shared" si="50"/>
        <v>Stable</v>
      </c>
      <c r="Q299" s="17" t="str">
        <f t="shared" si="51"/>
        <v>Stable</v>
      </c>
      <c r="R299" s="17" t="str">
        <f t="shared" si="52"/>
        <v>Stable</v>
      </c>
    </row>
    <row r="300" spans="1:18" x14ac:dyDescent="0.3">
      <c r="A300" s="3" t="str">
        <f t="shared" si="44"/>
        <v>Friday</v>
      </c>
      <c r="B300" s="3">
        <v>43763</v>
      </c>
      <c r="C300" s="4">
        <v>21500167</v>
      </c>
      <c r="D300" s="4">
        <v>5321291</v>
      </c>
      <c r="E300" s="4">
        <v>2107231</v>
      </c>
      <c r="F300" s="4">
        <v>1507513</v>
      </c>
      <c r="G300" s="4">
        <v>1186714</v>
      </c>
      <c r="H300" s="5">
        <f t="shared" si="45"/>
        <v>5.5195571271609192E-2</v>
      </c>
      <c r="I300" s="8">
        <f t="shared" si="53"/>
        <v>-0.10333342652249045</v>
      </c>
      <c r="J300" s="5">
        <f>'Channel wise traffic'!G300/'Channel wise traffic'!G293-1</f>
        <v>3.1250040470256035E-2</v>
      </c>
      <c r="K300" s="5">
        <f t="shared" si="54"/>
        <v>-0.13050517372885584</v>
      </c>
      <c r="L300" s="5">
        <f t="shared" si="46"/>
        <v>0.24749998453500385</v>
      </c>
      <c r="M300" s="5">
        <f t="shared" si="47"/>
        <v>0.39599995564986018</v>
      </c>
      <c r="N300" s="5">
        <f t="shared" si="48"/>
        <v>0.71539997276046152</v>
      </c>
      <c r="O300" s="5">
        <f t="shared" si="49"/>
        <v>0.78719984504279561</v>
      </c>
      <c r="P300" s="17" t="str">
        <f t="shared" si="50"/>
        <v>Stable</v>
      </c>
      <c r="Q300" s="17" t="str">
        <f t="shared" si="51"/>
        <v>Stable</v>
      </c>
      <c r="R300" s="17" t="str">
        <f t="shared" si="52"/>
        <v>Stable</v>
      </c>
    </row>
    <row r="301" spans="1:18" x14ac:dyDescent="0.3">
      <c r="A301" s="9" t="str">
        <f t="shared" si="44"/>
        <v>Saturday</v>
      </c>
      <c r="B301" s="9">
        <v>43764</v>
      </c>
      <c r="C301" s="10">
        <v>43991955</v>
      </c>
      <c r="D301" s="10">
        <v>9330693</v>
      </c>
      <c r="E301" s="10">
        <v>3204160</v>
      </c>
      <c r="F301" s="10">
        <v>2069887</v>
      </c>
      <c r="G301" s="10">
        <v>1582222</v>
      </c>
      <c r="H301" s="11">
        <f t="shared" si="45"/>
        <v>3.5966166995760933E-2</v>
      </c>
      <c r="I301" s="12">
        <f t="shared" si="53"/>
        <v>-6.8069667037737314E-2</v>
      </c>
      <c r="J301" s="11">
        <f>'Channel wise traffic'!G301/'Channel wise traffic'!G294-1</f>
        <v>-4.8543658453296556E-2</v>
      </c>
      <c r="K301" s="11">
        <f t="shared" si="54"/>
        <v>-2.0522190478220792E-2</v>
      </c>
      <c r="L301" s="11">
        <f t="shared" si="46"/>
        <v>0.2120999850995483</v>
      </c>
      <c r="M301" s="11">
        <f t="shared" si="47"/>
        <v>0.34340000255072156</v>
      </c>
      <c r="N301" s="11">
        <f t="shared" si="48"/>
        <v>0.64599988764606009</v>
      </c>
      <c r="O301" s="11">
        <f t="shared" si="49"/>
        <v>0.76440018223217021</v>
      </c>
      <c r="P301" s="17" t="str">
        <f t="shared" si="50"/>
        <v>Stable</v>
      </c>
      <c r="Q301" s="17" t="str">
        <f t="shared" si="51"/>
        <v>Stable</v>
      </c>
      <c r="R301" s="17" t="str">
        <f t="shared" si="52"/>
        <v>Stable</v>
      </c>
    </row>
    <row r="302" spans="1:18" x14ac:dyDescent="0.3">
      <c r="A302" s="9" t="str">
        <f t="shared" si="44"/>
        <v>Sunday</v>
      </c>
      <c r="B302" s="9">
        <v>43765</v>
      </c>
      <c r="C302" s="10">
        <v>43094160</v>
      </c>
      <c r="D302" s="10">
        <v>9321266</v>
      </c>
      <c r="E302" s="10">
        <v>3137538</v>
      </c>
      <c r="F302" s="10">
        <v>2154861</v>
      </c>
      <c r="G302" s="10">
        <v>1613560</v>
      </c>
      <c r="H302" s="11">
        <f t="shared" si="45"/>
        <v>3.7442660444013759E-2</v>
      </c>
      <c r="I302" s="12">
        <f t="shared" si="53"/>
        <v>-4.7898905788276158E-2</v>
      </c>
      <c r="J302" s="11">
        <f>'Channel wise traffic'!G302/'Channel wise traffic'!G295-1</f>
        <v>0</v>
      </c>
      <c r="K302" s="11">
        <f t="shared" si="54"/>
        <v>-4.7898905788276158E-2</v>
      </c>
      <c r="L302" s="11">
        <f t="shared" si="46"/>
        <v>0.21629998125035968</v>
      </c>
      <c r="M302" s="11">
        <f t="shared" si="47"/>
        <v>0.33659998545261982</v>
      </c>
      <c r="N302" s="11">
        <f t="shared" si="48"/>
        <v>0.68679996863782999</v>
      </c>
      <c r="O302" s="11">
        <f t="shared" si="49"/>
        <v>0.74880003861037903</v>
      </c>
      <c r="P302" s="17" t="str">
        <f t="shared" si="50"/>
        <v>Stable</v>
      </c>
      <c r="Q302" s="17" t="str">
        <f t="shared" si="51"/>
        <v>Stable</v>
      </c>
      <c r="R302" s="17" t="str">
        <f t="shared" si="52"/>
        <v>Stable</v>
      </c>
    </row>
    <row r="303" spans="1:18" x14ac:dyDescent="0.3">
      <c r="A303" s="3" t="str">
        <f t="shared" si="44"/>
        <v>Monday</v>
      </c>
      <c r="B303" s="3">
        <v>43766</v>
      </c>
      <c r="C303" s="4">
        <v>21065820</v>
      </c>
      <c r="D303" s="4">
        <v>5424448</v>
      </c>
      <c r="E303" s="4">
        <v>2104686</v>
      </c>
      <c r="F303" s="4">
        <v>1490328</v>
      </c>
      <c r="G303" s="4">
        <v>1222069</v>
      </c>
      <c r="H303" s="5">
        <f t="shared" si="45"/>
        <v>5.8011935922741197E-2</v>
      </c>
      <c r="I303" s="8">
        <f t="shared" si="53"/>
        <v>-0.16438069541208</v>
      </c>
      <c r="J303" s="5">
        <f>'Channel wise traffic'!G303/'Channel wise traffic'!G296-1</f>
        <v>-7.6190430248730401E-2</v>
      </c>
      <c r="K303" s="5">
        <f t="shared" si="54"/>
        <v>-9.5463647951307462E-2</v>
      </c>
      <c r="L303" s="5">
        <f t="shared" si="46"/>
        <v>0.25749996914432954</v>
      </c>
      <c r="M303" s="5">
        <f t="shared" si="47"/>
        <v>0.3880000324456977</v>
      </c>
      <c r="N303" s="5">
        <f t="shared" si="48"/>
        <v>0.70809992559460178</v>
      </c>
      <c r="O303" s="5">
        <f t="shared" si="49"/>
        <v>0.82000002683972928</v>
      </c>
      <c r="P303" s="17" t="str">
        <f t="shared" si="50"/>
        <v>Stable</v>
      </c>
      <c r="Q303" s="17" t="str">
        <f t="shared" si="51"/>
        <v>Stable</v>
      </c>
      <c r="R303" s="17" t="str">
        <f t="shared" si="52"/>
        <v>Stable</v>
      </c>
    </row>
    <row r="304" spans="1:18" x14ac:dyDescent="0.3">
      <c r="A304" s="3" t="str">
        <f t="shared" si="44"/>
        <v>Tuesday</v>
      </c>
      <c r="B304" s="3">
        <v>43767</v>
      </c>
      <c r="C304" s="4">
        <v>22151687</v>
      </c>
      <c r="D304" s="4">
        <v>5261025</v>
      </c>
      <c r="E304" s="4">
        <v>2020233</v>
      </c>
      <c r="F304" s="4">
        <v>1430527</v>
      </c>
      <c r="G304" s="4">
        <v>1173032</v>
      </c>
      <c r="H304" s="5">
        <f t="shared" si="45"/>
        <v>5.2954522154452614E-2</v>
      </c>
      <c r="I304" s="8">
        <f t="shared" si="53"/>
        <v>-0.13142904531624966</v>
      </c>
      <c r="J304" s="5">
        <f>'Channel wise traffic'!G304/'Channel wise traffic'!G297-1</f>
        <v>2.000001105107807E-2</v>
      </c>
      <c r="K304" s="5">
        <f t="shared" si="54"/>
        <v>-0.14845985603752898</v>
      </c>
      <c r="L304" s="5">
        <f t="shared" si="46"/>
        <v>0.23749997009257129</v>
      </c>
      <c r="M304" s="5">
        <f t="shared" si="47"/>
        <v>0.38399988595378276</v>
      </c>
      <c r="N304" s="5">
        <f t="shared" si="48"/>
        <v>0.70810000628640357</v>
      </c>
      <c r="O304" s="5">
        <f t="shared" si="49"/>
        <v>0.81999990213396878</v>
      </c>
      <c r="P304" s="17" t="str">
        <f t="shared" si="50"/>
        <v>Stable</v>
      </c>
      <c r="Q304" s="17" t="str">
        <f t="shared" si="51"/>
        <v>Stable</v>
      </c>
      <c r="R304" s="17" t="str">
        <f t="shared" si="52"/>
        <v>Stable</v>
      </c>
    </row>
    <row r="305" spans="1:18" x14ac:dyDescent="0.3">
      <c r="A305" s="3" t="str">
        <f t="shared" si="44"/>
        <v>Wednesday</v>
      </c>
      <c r="B305" s="3">
        <v>43768</v>
      </c>
      <c r="C305" s="4">
        <v>21500167</v>
      </c>
      <c r="D305" s="4">
        <v>5643793</v>
      </c>
      <c r="E305" s="4">
        <v>2325243</v>
      </c>
      <c r="F305" s="4">
        <v>1629530</v>
      </c>
      <c r="G305" s="4">
        <v>1376301</v>
      </c>
      <c r="H305" s="5">
        <f t="shared" si="45"/>
        <v>6.4013502778838882E-2</v>
      </c>
      <c r="I305" s="8">
        <f t="shared" si="53"/>
        <v>3.906748988716191E-2</v>
      </c>
      <c r="J305" s="5">
        <f>'Channel wise traffic'!G305/'Channel wise traffic'!G298-1</f>
        <v>-9.9999364563004844E-3</v>
      </c>
      <c r="K305" s="5">
        <f t="shared" si="54"/>
        <v>4.9563101571539425E-2</v>
      </c>
      <c r="L305" s="5">
        <f t="shared" si="46"/>
        <v>0.26249996104681417</v>
      </c>
      <c r="M305" s="5">
        <f t="shared" si="47"/>
        <v>0.41200005032076831</v>
      </c>
      <c r="N305" s="5">
        <f t="shared" si="48"/>
        <v>0.70079987338957694</v>
      </c>
      <c r="O305" s="5">
        <f t="shared" si="49"/>
        <v>0.84459997668039255</v>
      </c>
      <c r="P305" s="17" t="str">
        <f t="shared" si="50"/>
        <v>Stable</v>
      </c>
      <c r="Q305" s="17" t="str">
        <f t="shared" si="51"/>
        <v>Stable</v>
      </c>
      <c r="R305" s="17" t="str">
        <f t="shared" si="52"/>
        <v>Stable</v>
      </c>
    </row>
    <row r="306" spans="1:18" x14ac:dyDescent="0.3">
      <c r="A306" s="3" t="str">
        <f t="shared" si="44"/>
        <v>Thursday</v>
      </c>
      <c r="B306" s="3">
        <v>43769</v>
      </c>
      <c r="C306" s="4">
        <v>20631473</v>
      </c>
      <c r="D306" s="4">
        <v>5003132</v>
      </c>
      <c r="E306" s="4">
        <v>1921202</v>
      </c>
      <c r="F306" s="4">
        <v>1332354</v>
      </c>
      <c r="G306" s="4">
        <v>1070679</v>
      </c>
      <c r="H306" s="5">
        <f t="shared" si="45"/>
        <v>5.1895422105828315E-2</v>
      </c>
      <c r="I306" s="8">
        <f t="shared" si="53"/>
        <v>-0.18235948174610572</v>
      </c>
      <c r="J306" s="5">
        <f>'Channel wise traffic'!G306/'Channel wise traffic'!G299-1</f>
        <v>-2.0618566978098496E-2</v>
      </c>
      <c r="K306" s="5">
        <f t="shared" si="54"/>
        <v>-0.16514598922513912</v>
      </c>
      <c r="L306" s="5">
        <f t="shared" si="46"/>
        <v>0.24249999018489857</v>
      </c>
      <c r="M306" s="5">
        <f t="shared" si="47"/>
        <v>0.38399986248613871</v>
      </c>
      <c r="N306" s="5">
        <f t="shared" si="48"/>
        <v>0.6935002149695868</v>
      </c>
      <c r="O306" s="5">
        <f t="shared" si="49"/>
        <v>0.80359949382821683</v>
      </c>
      <c r="P306" s="17" t="str">
        <f t="shared" si="50"/>
        <v>Stable</v>
      </c>
      <c r="Q306" s="17" t="str">
        <f t="shared" si="51"/>
        <v>Stable</v>
      </c>
      <c r="R306" s="17" t="str">
        <f t="shared" si="52"/>
        <v>Stable</v>
      </c>
    </row>
    <row r="307" spans="1:18" x14ac:dyDescent="0.3">
      <c r="A307" s="3" t="str">
        <f t="shared" si="44"/>
        <v>Friday</v>
      </c>
      <c r="B307" s="3">
        <v>43770</v>
      </c>
      <c r="C307" s="4">
        <v>21065820</v>
      </c>
      <c r="D307" s="4">
        <v>5055796</v>
      </c>
      <c r="E307" s="4">
        <v>2103211</v>
      </c>
      <c r="F307" s="4">
        <v>1581404</v>
      </c>
      <c r="G307" s="4">
        <v>1270816</v>
      </c>
      <c r="H307" s="5">
        <f t="shared" si="45"/>
        <v>6.0325968796847214E-2</v>
      </c>
      <c r="I307" s="8">
        <f t="shared" si="53"/>
        <v>7.0869645087190403E-2</v>
      </c>
      <c r="J307" s="5">
        <f>'Channel wise traffic'!G307/'Channel wise traffic'!G300-1</f>
        <v>-2.0202030068046883E-2</v>
      </c>
      <c r="K307" s="5">
        <f t="shared" si="54"/>
        <v>9.2949441541099409E-2</v>
      </c>
      <c r="L307" s="5">
        <f t="shared" si="46"/>
        <v>0.2399999620237902</v>
      </c>
      <c r="M307" s="5">
        <f t="shared" si="47"/>
        <v>0.41599997310018044</v>
      </c>
      <c r="N307" s="5">
        <f t="shared" si="48"/>
        <v>0.75189983315986841</v>
      </c>
      <c r="O307" s="5">
        <f t="shared" si="49"/>
        <v>0.80359983913029187</v>
      </c>
      <c r="P307" s="17" t="str">
        <f t="shared" si="50"/>
        <v>Stable</v>
      </c>
      <c r="Q307" s="17" t="str">
        <f t="shared" si="51"/>
        <v>Stable</v>
      </c>
      <c r="R307" s="17" t="str">
        <f t="shared" si="52"/>
        <v>Stable</v>
      </c>
    </row>
    <row r="308" spans="1:18" x14ac:dyDescent="0.3">
      <c r="A308" s="9" t="str">
        <f t="shared" si="44"/>
        <v>Saturday</v>
      </c>
      <c r="B308" s="9">
        <v>43771</v>
      </c>
      <c r="C308" s="10">
        <v>42645263</v>
      </c>
      <c r="D308" s="10">
        <v>9134615</v>
      </c>
      <c r="E308" s="10">
        <v>2981538</v>
      </c>
      <c r="F308" s="10">
        <v>1926073</v>
      </c>
      <c r="G308" s="10">
        <v>1457267</v>
      </c>
      <c r="H308" s="11">
        <f t="shared" si="45"/>
        <v>3.4171837561419192E-2</v>
      </c>
      <c r="I308" s="12">
        <f t="shared" si="53"/>
        <v>-7.8974379069435274E-2</v>
      </c>
      <c r="J308" s="11">
        <f>'Channel wise traffic'!G308/'Channel wise traffic'!G301-1</f>
        <v>-3.061227899510266E-2</v>
      </c>
      <c r="K308" s="11">
        <f t="shared" si="54"/>
        <v>-4.9889370600798899E-2</v>
      </c>
      <c r="L308" s="11">
        <f t="shared" si="46"/>
        <v>0.2141999921538765</v>
      </c>
      <c r="M308" s="11">
        <f t="shared" si="47"/>
        <v>0.32639996321684056</v>
      </c>
      <c r="N308" s="11">
        <f t="shared" si="48"/>
        <v>0.64599981620224189</v>
      </c>
      <c r="O308" s="11">
        <f t="shared" si="49"/>
        <v>0.75660008732794659</v>
      </c>
      <c r="P308" s="17" t="str">
        <f t="shared" si="50"/>
        <v>Stable</v>
      </c>
      <c r="Q308" s="17" t="str">
        <f t="shared" si="51"/>
        <v>Stable</v>
      </c>
      <c r="R308" s="17" t="str">
        <f t="shared" si="52"/>
        <v>Stable</v>
      </c>
    </row>
    <row r="309" spans="1:18" x14ac:dyDescent="0.3">
      <c r="A309" s="9" t="str">
        <f t="shared" si="44"/>
        <v>Sunday</v>
      </c>
      <c r="B309" s="9">
        <v>43772</v>
      </c>
      <c r="C309" s="10">
        <v>45787545</v>
      </c>
      <c r="D309" s="10">
        <v>9711538</v>
      </c>
      <c r="E309" s="10">
        <v>3268903</v>
      </c>
      <c r="F309" s="10">
        <v>2156168</v>
      </c>
      <c r="G309" s="10">
        <v>1648175</v>
      </c>
      <c r="H309" s="11">
        <f t="shared" si="45"/>
        <v>3.5996142619133656E-2</v>
      </c>
      <c r="I309" s="12">
        <f t="shared" si="53"/>
        <v>2.14525645157293E-2</v>
      </c>
      <c r="J309" s="11">
        <f>'Channel wise traffic'!G309/'Channel wise traffic'!G302-1</f>
        <v>6.2500026105626771E-2</v>
      </c>
      <c r="K309" s="11">
        <f t="shared" si="54"/>
        <v>-3.8632880455784169E-2</v>
      </c>
      <c r="L309" s="11">
        <f t="shared" si="46"/>
        <v>0.2120999935681199</v>
      </c>
      <c r="M309" s="11">
        <f t="shared" si="47"/>
        <v>0.33659992886811541</v>
      </c>
      <c r="N309" s="11">
        <f t="shared" si="48"/>
        <v>0.65959987188362579</v>
      </c>
      <c r="O309" s="11">
        <f t="shared" si="49"/>
        <v>0.76440008385246416</v>
      </c>
      <c r="P309" s="17" t="str">
        <f t="shared" si="50"/>
        <v>Stable</v>
      </c>
      <c r="Q309" s="17" t="str">
        <f t="shared" si="51"/>
        <v>Stable</v>
      </c>
      <c r="R309" s="17" t="str">
        <f t="shared" si="52"/>
        <v>Stable</v>
      </c>
    </row>
    <row r="310" spans="1:18" x14ac:dyDescent="0.3">
      <c r="A310" s="3" t="str">
        <f t="shared" si="44"/>
        <v>Monday</v>
      </c>
      <c r="B310" s="3">
        <v>43773</v>
      </c>
      <c r="C310" s="4">
        <v>21282993</v>
      </c>
      <c r="D310" s="4">
        <v>5107918</v>
      </c>
      <c r="E310" s="4">
        <v>1941009</v>
      </c>
      <c r="F310" s="4">
        <v>1360259</v>
      </c>
      <c r="G310" s="4">
        <v>1070795</v>
      </c>
      <c r="H310" s="5">
        <f t="shared" si="45"/>
        <v>5.0312237569217828E-2</v>
      </c>
      <c r="I310" s="8">
        <f t="shared" si="53"/>
        <v>-0.12378515452073491</v>
      </c>
      <c r="J310" s="5">
        <f>'Channel wise traffic'!G310/'Channel wise traffic'!G303-1</f>
        <v>1.0309259753916944E-2</v>
      </c>
      <c r="K310" s="5">
        <f t="shared" si="54"/>
        <v>-0.13272610594787992</v>
      </c>
      <c r="L310" s="5">
        <f t="shared" si="46"/>
        <v>0.23999998496452074</v>
      </c>
      <c r="M310" s="5">
        <f t="shared" si="47"/>
        <v>0.38000003132391708</v>
      </c>
      <c r="N310" s="5">
        <f t="shared" si="48"/>
        <v>0.70079994477099283</v>
      </c>
      <c r="O310" s="5">
        <f t="shared" si="49"/>
        <v>0.78719934953563986</v>
      </c>
      <c r="P310" s="17" t="str">
        <f t="shared" si="50"/>
        <v>Stable</v>
      </c>
      <c r="Q310" s="17" t="str">
        <f t="shared" si="51"/>
        <v>Stable</v>
      </c>
      <c r="R310" s="17" t="str">
        <f t="shared" si="52"/>
        <v>Stable</v>
      </c>
    </row>
    <row r="311" spans="1:18" x14ac:dyDescent="0.3">
      <c r="A311" s="3" t="str">
        <f t="shared" si="44"/>
        <v>Tuesday</v>
      </c>
      <c r="B311" s="3">
        <v>43774</v>
      </c>
      <c r="C311" s="4">
        <v>20848646</v>
      </c>
      <c r="D311" s="4">
        <v>5420648</v>
      </c>
      <c r="E311" s="4">
        <v>2168259</v>
      </c>
      <c r="F311" s="4">
        <v>1567000</v>
      </c>
      <c r="G311" s="4">
        <v>1259241</v>
      </c>
      <c r="H311" s="5">
        <f t="shared" si="45"/>
        <v>6.0399174123825596E-2</v>
      </c>
      <c r="I311" s="8">
        <f t="shared" si="53"/>
        <v>7.3492453743802422E-2</v>
      </c>
      <c r="J311" s="5">
        <f>'Channel wise traffic'!G311/'Channel wise traffic'!G304-1</f>
        <v>-5.8823516134325682E-2</v>
      </c>
      <c r="K311" s="5">
        <f t="shared" si="54"/>
        <v>0.14058576428391034</v>
      </c>
      <c r="L311" s="5">
        <f t="shared" si="46"/>
        <v>0.2600000019185898</v>
      </c>
      <c r="M311" s="5">
        <f t="shared" si="47"/>
        <v>0.39999996310404218</v>
      </c>
      <c r="N311" s="5">
        <f t="shared" si="48"/>
        <v>0.7226996405872177</v>
      </c>
      <c r="O311" s="5">
        <f t="shared" si="49"/>
        <v>0.80359987236758135</v>
      </c>
      <c r="P311" s="17" t="str">
        <f t="shared" si="50"/>
        <v>Stable</v>
      </c>
      <c r="Q311" s="17" t="str">
        <f t="shared" si="51"/>
        <v>Stable</v>
      </c>
      <c r="R311" s="17" t="str">
        <f t="shared" si="52"/>
        <v>Stable</v>
      </c>
    </row>
    <row r="312" spans="1:18" x14ac:dyDescent="0.3">
      <c r="A312" s="3" t="str">
        <f t="shared" si="44"/>
        <v>Wednesday</v>
      </c>
      <c r="B312" s="3">
        <v>43775</v>
      </c>
      <c r="C312" s="4">
        <v>21500167</v>
      </c>
      <c r="D312" s="4">
        <v>5106289</v>
      </c>
      <c r="E312" s="4">
        <v>2022090</v>
      </c>
      <c r="F312" s="4">
        <v>1461364</v>
      </c>
      <c r="G312" s="4">
        <v>1162369</v>
      </c>
      <c r="H312" s="5">
        <f t="shared" si="45"/>
        <v>5.4063254485418648E-2</v>
      </c>
      <c r="I312" s="8">
        <f t="shared" si="53"/>
        <v>-0.15543983474545175</v>
      </c>
      <c r="J312" s="5">
        <f>'Channel wise traffic'!G312/'Channel wise traffic'!G305-1</f>
        <v>0</v>
      </c>
      <c r="K312" s="5">
        <f t="shared" si="54"/>
        <v>-0.15543983474545175</v>
      </c>
      <c r="L312" s="5">
        <f t="shared" si="46"/>
        <v>0.23749996918628585</v>
      </c>
      <c r="M312" s="5">
        <f t="shared" si="47"/>
        <v>0.39599991304839971</v>
      </c>
      <c r="N312" s="5">
        <f t="shared" si="48"/>
        <v>0.72269978091974141</v>
      </c>
      <c r="O312" s="5">
        <f t="shared" si="49"/>
        <v>0.79540005091134036</v>
      </c>
      <c r="P312" s="17" t="str">
        <f t="shared" si="50"/>
        <v>Stable</v>
      </c>
      <c r="Q312" s="17" t="str">
        <f t="shared" si="51"/>
        <v>Stable</v>
      </c>
      <c r="R312" s="17" t="str">
        <f t="shared" si="52"/>
        <v>Stable</v>
      </c>
    </row>
    <row r="313" spans="1:18" x14ac:dyDescent="0.3">
      <c r="A313" s="3" t="str">
        <f t="shared" si="44"/>
        <v>Thursday</v>
      </c>
      <c r="B313" s="3">
        <v>43776</v>
      </c>
      <c r="C313" s="4">
        <v>20848646</v>
      </c>
      <c r="D313" s="4">
        <v>5264283</v>
      </c>
      <c r="E313" s="4">
        <v>2000427</v>
      </c>
      <c r="F313" s="4">
        <v>1489518</v>
      </c>
      <c r="G313" s="4">
        <v>1209191</v>
      </c>
      <c r="H313" s="5">
        <f t="shared" si="45"/>
        <v>5.7998538610133245E-2</v>
      </c>
      <c r="I313" s="8">
        <f t="shared" si="53"/>
        <v>0.1293683727802637</v>
      </c>
      <c r="J313" s="5">
        <f>'Channel wise traffic'!G313/'Channel wise traffic'!G306-1</f>
        <v>1.0526296911824717E-2</v>
      </c>
      <c r="K313" s="5">
        <f t="shared" si="54"/>
        <v>0.11760414033937483</v>
      </c>
      <c r="L313" s="5">
        <f t="shared" si="46"/>
        <v>0.25249999448405425</v>
      </c>
      <c r="M313" s="5">
        <f t="shared" si="47"/>
        <v>0.37999989742192813</v>
      </c>
      <c r="N313" s="5">
        <f t="shared" si="48"/>
        <v>0.74460002789404467</v>
      </c>
      <c r="O313" s="5">
        <f t="shared" si="49"/>
        <v>0.81180019308259455</v>
      </c>
      <c r="P313" s="17" t="str">
        <f t="shared" si="50"/>
        <v>Stable</v>
      </c>
      <c r="Q313" s="17" t="str">
        <f t="shared" si="51"/>
        <v>Stable</v>
      </c>
      <c r="R313" s="17" t="str">
        <f t="shared" si="52"/>
        <v>Stable</v>
      </c>
    </row>
    <row r="314" spans="1:18" x14ac:dyDescent="0.3">
      <c r="A314" s="3" t="str">
        <f t="shared" si="44"/>
        <v>Friday</v>
      </c>
      <c r="B314" s="3">
        <v>43777</v>
      </c>
      <c r="C314" s="4">
        <v>21065820</v>
      </c>
      <c r="D314" s="4">
        <v>5108461</v>
      </c>
      <c r="E314" s="4">
        <v>2084252</v>
      </c>
      <c r="F314" s="4">
        <v>1445428</v>
      </c>
      <c r="G314" s="4">
        <v>1232661</v>
      </c>
      <c r="H314" s="5">
        <f t="shared" si="45"/>
        <v>5.8514740940537803E-2</v>
      </c>
      <c r="I314" s="8">
        <f t="shared" si="53"/>
        <v>-3.0024016065268277E-2</v>
      </c>
      <c r="J314" s="5">
        <f>'Channel wise traffic'!G314/'Channel wise traffic'!G307-1</f>
        <v>0</v>
      </c>
      <c r="K314" s="5">
        <f t="shared" si="54"/>
        <v>-3.0024016065268277E-2</v>
      </c>
      <c r="L314" s="5">
        <f t="shared" si="46"/>
        <v>0.24249998338540821</v>
      </c>
      <c r="M314" s="5">
        <f t="shared" si="47"/>
        <v>0.40799998277367683</v>
      </c>
      <c r="N314" s="5">
        <f t="shared" si="48"/>
        <v>0.69349963440121443</v>
      </c>
      <c r="O314" s="5">
        <f t="shared" si="49"/>
        <v>0.85280000110693854</v>
      </c>
      <c r="P314" s="17" t="str">
        <f t="shared" si="50"/>
        <v>Stable</v>
      </c>
      <c r="Q314" s="17" t="str">
        <f t="shared" si="51"/>
        <v>Stable</v>
      </c>
      <c r="R314" s="17" t="str">
        <f t="shared" si="52"/>
        <v>Stable</v>
      </c>
    </row>
    <row r="315" spans="1:18" x14ac:dyDescent="0.3">
      <c r="A315" s="9" t="str">
        <f t="shared" si="44"/>
        <v>Saturday</v>
      </c>
      <c r="B315" s="9">
        <v>43778</v>
      </c>
      <c r="C315" s="10">
        <v>45787545</v>
      </c>
      <c r="D315" s="10">
        <v>9711538</v>
      </c>
      <c r="E315" s="10">
        <v>3367961</v>
      </c>
      <c r="F315" s="10">
        <v>2290213</v>
      </c>
      <c r="G315" s="10">
        <v>1839957</v>
      </c>
      <c r="H315" s="11">
        <f t="shared" si="45"/>
        <v>4.0184661571176179E-2</v>
      </c>
      <c r="I315" s="12">
        <f t="shared" si="53"/>
        <v>0.26260801898348074</v>
      </c>
      <c r="J315" s="11">
        <f>'Channel wise traffic'!G315/'Channel wise traffic'!G308-1</f>
        <v>7.3684224842708756E-2</v>
      </c>
      <c r="K315" s="11">
        <f t="shared" si="54"/>
        <v>0.17595846284092165</v>
      </c>
      <c r="L315" s="11">
        <f t="shared" si="46"/>
        <v>0.2120999935681199</v>
      </c>
      <c r="M315" s="11">
        <f t="shared" si="47"/>
        <v>0.34679996103603777</v>
      </c>
      <c r="N315" s="11">
        <f t="shared" si="48"/>
        <v>0.67999985748053493</v>
      </c>
      <c r="O315" s="11">
        <f t="shared" si="49"/>
        <v>0.80339994576923635</v>
      </c>
      <c r="P315" s="17" t="str">
        <f t="shared" si="50"/>
        <v>High</v>
      </c>
      <c r="Q315" s="17" t="str">
        <f t="shared" si="51"/>
        <v>Stable</v>
      </c>
      <c r="R315" s="17" t="str">
        <f t="shared" si="52"/>
        <v>Stable</v>
      </c>
    </row>
    <row r="316" spans="1:18" x14ac:dyDescent="0.3">
      <c r="A316" s="9" t="str">
        <f t="shared" si="44"/>
        <v>Sunday</v>
      </c>
      <c r="B316" s="9">
        <v>43779</v>
      </c>
      <c r="C316" s="10">
        <v>47134238</v>
      </c>
      <c r="D316" s="10">
        <v>10096153</v>
      </c>
      <c r="E316" s="10">
        <v>3261057</v>
      </c>
      <c r="F316" s="10">
        <v>2173168</v>
      </c>
      <c r="G316" s="10">
        <v>1627268</v>
      </c>
      <c r="H316" s="11">
        <f t="shared" si="45"/>
        <v>3.4524118115582987E-2</v>
      </c>
      <c r="I316" s="12">
        <f t="shared" si="53"/>
        <v>-1.2684939402672679E-2</v>
      </c>
      <c r="J316" s="11">
        <f>'Channel wise traffic'!G316/'Channel wise traffic'!G309-1</f>
        <v>2.9411754428234849E-2</v>
      </c>
      <c r="K316" s="11">
        <f t="shared" si="54"/>
        <v>-4.0893951308222043E-2</v>
      </c>
      <c r="L316" s="11">
        <f t="shared" si="46"/>
        <v>0.21419998346000629</v>
      </c>
      <c r="M316" s="11">
        <f t="shared" si="47"/>
        <v>0.32299995849904412</v>
      </c>
      <c r="N316" s="11">
        <f t="shared" si="48"/>
        <v>0.66639988200144917</v>
      </c>
      <c r="O316" s="11">
        <f t="shared" si="49"/>
        <v>0.74879990870471125</v>
      </c>
      <c r="P316" s="17" t="str">
        <f t="shared" si="50"/>
        <v>Stable</v>
      </c>
      <c r="Q316" s="17" t="str">
        <f t="shared" si="51"/>
        <v>Stable</v>
      </c>
      <c r="R316" s="17" t="str">
        <f t="shared" si="52"/>
        <v>Stable</v>
      </c>
    </row>
    <row r="317" spans="1:18" x14ac:dyDescent="0.3">
      <c r="A317" s="3" t="str">
        <f t="shared" si="44"/>
        <v>Monday</v>
      </c>
      <c r="B317" s="3">
        <v>43780</v>
      </c>
      <c r="C317" s="4">
        <v>21500167</v>
      </c>
      <c r="D317" s="4">
        <v>5482542</v>
      </c>
      <c r="E317" s="4">
        <v>2083366</v>
      </c>
      <c r="F317" s="4">
        <v>1566483</v>
      </c>
      <c r="G317" s="4">
        <v>1245980</v>
      </c>
      <c r="H317" s="5">
        <f t="shared" si="45"/>
        <v>5.79521079999053E-2</v>
      </c>
      <c r="I317" s="8">
        <f t="shared" si="53"/>
        <v>0.16360274375580763</v>
      </c>
      <c r="J317" s="5">
        <f>'Channel wise traffic'!G317/'Channel wise traffic'!G310-1</f>
        <v>1.0204110399515187E-2</v>
      </c>
      <c r="K317" s="5">
        <f t="shared" si="54"/>
        <v>0.15184914843385378</v>
      </c>
      <c r="L317" s="5">
        <f t="shared" si="46"/>
        <v>0.25499997279090902</v>
      </c>
      <c r="M317" s="5">
        <f t="shared" si="47"/>
        <v>0.38000000729588573</v>
      </c>
      <c r="N317" s="5">
        <f t="shared" si="48"/>
        <v>0.75190005020721273</v>
      </c>
      <c r="O317" s="5">
        <f t="shared" si="49"/>
        <v>0.79539963089289833</v>
      </c>
      <c r="P317" s="17" t="str">
        <f t="shared" si="50"/>
        <v>Stable</v>
      </c>
      <c r="Q317" s="17" t="str">
        <f t="shared" si="51"/>
        <v>Stable</v>
      </c>
      <c r="R317" s="17" t="str">
        <f t="shared" si="52"/>
        <v>Stable</v>
      </c>
    </row>
    <row r="318" spans="1:18" x14ac:dyDescent="0.3">
      <c r="A318" s="3" t="str">
        <f t="shared" si="44"/>
        <v>Tuesday</v>
      </c>
      <c r="B318" s="3">
        <v>43781</v>
      </c>
      <c r="C318" s="4">
        <v>20631473</v>
      </c>
      <c r="D318" s="4">
        <v>4899974</v>
      </c>
      <c r="E318" s="4">
        <v>2018789</v>
      </c>
      <c r="F318" s="4">
        <v>1547402</v>
      </c>
      <c r="G318" s="4">
        <v>1230803</v>
      </c>
      <c r="H318" s="5">
        <f t="shared" si="45"/>
        <v>5.9656574205826214E-2</v>
      </c>
      <c r="I318" s="8">
        <f t="shared" si="53"/>
        <v>-2.2583445107012823E-2</v>
      </c>
      <c r="J318" s="5">
        <f>'Channel wise traffic'!G318/'Channel wise traffic'!G311-1</f>
        <v>-1.0416648180253452E-2</v>
      </c>
      <c r="K318" s="5">
        <f t="shared" si="54"/>
        <v>-1.2294868742359966E-2</v>
      </c>
      <c r="L318" s="5">
        <f t="shared" si="46"/>
        <v>0.23749995940667931</v>
      </c>
      <c r="M318" s="5">
        <f t="shared" si="47"/>
        <v>0.41199994122417793</v>
      </c>
      <c r="N318" s="5">
        <f t="shared" si="48"/>
        <v>0.76650011467270729</v>
      </c>
      <c r="O318" s="5">
        <f t="shared" si="49"/>
        <v>0.79539964404854069</v>
      </c>
      <c r="P318" s="17" t="str">
        <f t="shared" si="50"/>
        <v>Stable</v>
      </c>
      <c r="Q318" s="17" t="str">
        <f t="shared" si="51"/>
        <v>Stable</v>
      </c>
      <c r="R318" s="17" t="str">
        <f t="shared" si="52"/>
        <v>Stable</v>
      </c>
    </row>
    <row r="319" spans="1:18" x14ac:dyDescent="0.3">
      <c r="A319" s="3" t="str">
        <f t="shared" si="44"/>
        <v>Wednesday</v>
      </c>
      <c r="B319" s="3">
        <v>43782</v>
      </c>
      <c r="C319" s="4">
        <v>21500167</v>
      </c>
      <c r="D319" s="4">
        <v>5643793</v>
      </c>
      <c r="E319" s="4">
        <v>2302667</v>
      </c>
      <c r="F319" s="4">
        <v>1748185</v>
      </c>
      <c r="G319" s="4">
        <v>1361836</v>
      </c>
      <c r="H319" s="5">
        <f t="shared" si="45"/>
        <v>6.3340717306986496E-2</v>
      </c>
      <c r="I319" s="8">
        <f t="shared" si="53"/>
        <v>0.17160385385363863</v>
      </c>
      <c r="J319" s="5">
        <f>'Channel wise traffic'!G319/'Channel wise traffic'!G312-1</f>
        <v>0</v>
      </c>
      <c r="K319" s="5">
        <f t="shared" si="54"/>
        <v>0.17160385385363841</v>
      </c>
      <c r="L319" s="5">
        <f t="shared" si="46"/>
        <v>0.26249996104681417</v>
      </c>
      <c r="M319" s="5">
        <f t="shared" si="47"/>
        <v>0.40799990361092264</v>
      </c>
      <c r="N319" s="5">
        <f t="shared" si="48"/>
        <v>0.75920009276200162</v>
      </c>
      <c r="O319" s="5">
        <f t="shared" si="49"/>
        <v>0.77899993421748848</v>
      </c>
      <c r="P319" s="17" t="str">
        <f t="shared" si="50"/>
        <v>Stable</v>
      </c>
      <c r="Q319" s="17" t="str">
        <f t="shared" si="51"/>
        <v>Stable</v>
      </c>
      <c r="R319" s="17" t="str">
        <f t="shared" si="52"/>
        <v>Stable</v>
      </c>
    </row>
    <row r="320" spans="1:18" x14ac:dyDescent="0.3">
      <c r="A320" s="3" t="str">
        <f t="shared" si="44"/>
        <v>Thursday</v>
      </c>
      <c r="B320" s="3">
        <v>43783</v>
      </c>
      <c r="C320" s="4">
        <v>20848646</v>
      </c>
      <c r="D320" s="4">
        <v>5160040</v>
      </c>
      <c r="E320" s="4">
        <v>2125936</v>
      </c>
      <c r="F320" s="4">
        <v>1629530</v>
      </c>
      <c r="G320" s="4">
        <v>1349577</v>
      </c>
      <c r="H320" s="5">
        <f t="shared" si="45"/>
        <v>6.4732117375871798E-2</v>
      </c>
      <c r="I320" s="8">
        <f t="shared" si="53"/>
        <v>0.11609911089315084</v>
      </c>
      <c r="J320" s="5">
        <f>'Channel wise traffic'!G320/'Channel wise traffic'!G313-1</f>
        <v>0</v>
      </c>
      <c r="K320" s="5">
        <f t="shared" si="54"/>
        <v>0.11609911089315084</v>
      </c>
      <c r="L320" s="5">
        <f t="shared" si="46"/>
        <v>0.24750000551594573</v>
      </c>
      <c r="M320" s="5">
        <f t="shared" si="47"/>
        <v>0.4119999069774653</v>
      </c>
      <c r="N320" s="5">
        <f t="shared" si="48"/>
        <v>0.76650002634133863</v>
      </c>
      <c r="O320" s="5">
        <f t="shared" si="49"/>
        <v>0.82820015587316587</v>
      </c>
      <c r="P320" s="17" t="str">
        <f t="shared" si="50"/>
        <v>Stable</v>
      </c>
      <c r="Q320" s="17" t="str">
        <f t="shared" si="51"/>
        <v>Stable</v>
      </c>
      <c r="R320" s="17" t="str">
        <f t="shared" si="52"/>
        <v>Stable</v>
      </c>
    </row>
    <row r="321" spans="1:18" x14ac:dyDescent="0.3">
      <c r="A321" s="3" t="str">
        <f t="shared" si="44"/>
        <v>Friday</v>
      </c>
      <c r="B321" s="3">
        <v>43784</v>
      </c>
      <c r="C321" s="4">
        <v>21717340</v>
      </c>
      <c r="D321" s="4">
        <v>5212161</v>
      </c>
      <c r="E321" s="4">
        <v>2126561</v>
      </c>
      <c r="F321" s="4">
        <v>1567914</v>
      </c>
      <c r="G321" s="4">
        <v>1324260</v>
      </c>
      <c r="H321" s="5">
        <f t="shared" si="45"/>
        <v>6.0977080986898025E-2</v>
      </c>
      <c r="I321" s="8">
        <f t="shared" si="53"/>
        <v>7.4309968434143725E-2</v>
      </c>
      <c r="J321" s="5">
        <f>'Channel wise traffic'!G321/'Channel wise traffic'!G314-1</f>
        <v>3.0927779261751054E-2</v>
      </c>
      <c r="K321" s="5">
        <f t="shared" si="54"/>
        <v>4.2080679274687949E-2</v>
      </c>
      <c r="L321" s="5">
        <f t="shared" si="46"/>
        <v>0.23999997237230711</v>
      </c>
      <c r="M321" s="5">
        <f t="shared" si="47"/>
        <v>0.40799986800100763</v>
      </c>
      <c r="N321" s="5">
        <f t="shared" si="48"/>
        <v>0.73730027024853739</v>
      </c>
      <c r="O321" s="5">
        <f t="shared" si="49"/>
        <v>0.84459989514731038</v>
      </c>
      <c r="P321" s="17" t="str">
        <f t="shared" si="50"/>
        <v>Stable</v>
      </c>
      <c r="Q321" s="17" t="str">
        <f t="shared" si="51"/>
        <v>Stable</v>
      </c>
      <c r="R321" s="17" t="str">
        <f t="shared" si="52"/>
        <v>Stable</v>
      </c>
    </row>
    <row r="322" spans="1:18" x14ac:dyDescent="0.3">
      <c r="A322" s="9" t="str">
        <f t="shared" si="44"/>
        <v>Saturday</v>
      </c>
      <c r="B322" s="9">
        <v>43785</v>
      </c>
      <c r="C322" s="10">
        <v>47134238</v>
      </c>
      <c r="D322" s="10">
        <v>9403280</v>
      </c>
      <c r="E322" s="10">
        <v>3037259</v>
      </c>
      <c r="F322" s="10">
        <v>2003376</v>
      </c>
      <c r="G322" s="10">
        <v>1547007</v>
      </c>
      <c r="H322" s="11">
        <f t="shared" si="45"/>
        <v>3.2821300728358017E-2</v>
      </c>
      <c r="I322" s="12">
        <f t="shared" si="53"/>
        <v>-0.15921567732289399</v>
      </c>
      <c r="J322" s="11">
        <f>'Channel wise traffic'!G322/'Channel wise traffic'!G315-1</f>
        <v>2.9411754428234849E-2</v>
      </c>
      <c r="K322" s="11">
        <f t="shared" si="54"/>
        <v>-0.18323809520645018</v>
      </c>
      <c r="L322" s="11">
        <f t="shared" si="46"/>
        <v>0.19949998979510394</v>
      </c>
      <c r="M322" s="11">
        <f t="shared" si="47"/>
        <v>0.32299995320781683</v>
      </c>
      <c r="N322" s="11">
        <f t="shared" si="48"/>
        <v>0.65959998801551001</v>
      </c>
      <c r="O322" s="11">
        <f t="shared" si="49"/>
        <v>0.77220002635551188</v>
      </c>
      <c r="P322" s="17" t="str">
        <f t="shared" si="50"/>
        <v>Stable</v>
      </c>
      <c r="Q322" s="17" t="str">
        <f t="shared" si="51"/>
        <v>Stable</v>
      </c>
      <c r="R322" s="17" t="str">
        <f t="shared" si="52"/>
        <v>Stable</v>
      </c>
    </row>
    <row r="323" spans="1:18" x14ac:dyDescent="0.3">
      <c r="A323" s="9" t="str">
        <f t="shared" si="44"/>
        <v>Sunday</v>
      </c>
      <c r="B323" s="9">
        <v>43786</v>
      </c>
      <c r="C323" s="10">
        <v>43991955</v>
      </c>
      <c r="D323" s="10">
        <v>9330693</v>
      </c>
      <c r="E323" s="10">
        <v>1268974</v>
      </c>
      <c r="F323" s="10">
        <v>906047</v>
      </c>
      <c r="G323" s="10">
        <v>699650</v>
      </c>
      <c r="H323" s="11">
        <f t="shared" si="45"/>
        <v>1.5904044273549561E-2</v>
      </c>
      <c r="I323" s="12">
        <f t="shared" si="53"/>
        <v>-0.57004623700582813</v>
      </c>
      <c r="J323" s="11">
        <f>'Channel wise traffic'!G323/'Channel wise traffic'!G316-1</f>
        <v>-6.6666636964265225E-2</v>
      </c>
      <c r="K323" s="11">
        <f t="shared" si="54"/>
        <v>-0.53933524904808428</v>
      </c>
      <c r="L323" s="11">
        <f t="shared" si="46"/>
        <v>0.2120999850995483</v>
      </c>
      <c r="M323" s="11">
        <f t="shared" si="47"/>
        <v>0.13599997342105244</v>
      </c>
      <c r="N323" s="11">
        <f t="shared" si="48"/>
        <v>0.71399965641534024</v>
      </c>
      <c r="O323" s="11">
        <f t="shared" si="49"/>
        <v>0.77220055913214214</v>
      </c>
      <c r="P323" s="17" t="str">
        <f t="shared" si="50"/>
        <v>Low</v>
      </c>
      <c r="Q323" s="17" t="str">
        <f t="shared" si="51"/>
        <v>Stable</v>
      </c>
      <c r="R323" s="17" t="str">
        <f t="shared" si="52"/>
        <v>Low</v>
      </c>
    </row>
    <row r="324" spans="1:18" x14ac:dyDescent="0.3">
      <c r="A324" s="3" t="str">
        <f t="shared" ref="A324:A368" si="55">TEXT(B324,"dddd")</f>
        <v>Monday</v>
      </c>
      <c r="B324" s="3">
        <v>43787</v>
      </c>
      <c r="C324" s="4">
        <v>22803207</v>
      </c>
      <c r="D324" s="4">
        <v>5985841</v>
      </c>
      <c r="E324" s="4">
        <v>2298563</v>
      </c>
      <c r="F324" s="4">
        <v>1761848</v>
      </c>
      <c r="G324" s="4">
        <v>1459163</v>
      </c>
      <c r="H324" s="5">
        <f t="shared" ref="H324:H368" si="56">G324/C324</f>
        <v>6.3989376581986918E-2</v>
      </c>
      <c r="I324" s="8">
        <f t="shared" si="53"/>
        <v>0.17109664681616077</v>
      </c>
      <c r="J324" s="5">
        <f>'Channel wise traffic'!G324/'Channel wise traffic'!G317-1</f>
        <v>6.0605997181603088E-2</v>
      </c>
      <c r="K324" s="5">
        <f t="shared" si="54"/>
        <v>0.10417685896933171</v>
      </c>
      <c r="L324" s="5">
        <f t="shared" ref="L324:L368" si="57">D324/C324</f>
        <v>0.26249996327270986</v>
      </c>
      <c r="M324" s="5">
        <f t="shared" ref="M324:M368" si="58">E324/D324</f>
        <v>0.38400000935541057</v>
      </c>
      <c r="N324" s="5">
        <f t="shared" ref="N324:N368" si="59">F324/E324</f>
        <v>0.76649976528813868</v>
      </c>
      <c r="O324" s="5">
        <f t="shared" ref="O324:O368" si="60">G324/F324</f>
        <v>0.8282002760737589</v>
      </c>
      <c r="P324" s="17" t="str">
        <f t="shared" ref="P324:P368" si="61">IF(I324&gt;20%,"High",IF(I324&lt;-20%,"Low","Stable"))</f>
        <v>Stable</v>
      </c>
      <c r="Q324" s="17" t="str">
        <f t="shared" ref="Q324:Q368" si="62">IF(J324&gt;20%,"High",IF(J324&lt;-20%,"Low","Stable"))</f>
        <v>Stable</v>
      </c>
      <c r="R324" s="17" t="str">
        <f t="shared" ref="R324:R368" si="63">IF(K324&gt;20%,"High",IF(K324&lt;-20%,"Low","Stable"))</f>
        <v>Stable</v>
      </c>
    </row>
    <row r="325" spans="1:18" x14ac:dyDescent="0.3">
      <c r="A325" s="3" t="str">
        <f t="shared" si="55"/>
        <v>Tuesday</v>
      </c>
      <c r="B325" s="3">
        <v>43788</v>
      </c>
      <c r="C325" s="4">
        <v>21282993</v>
      </c>
      <c r="D325" s="4">
        <v>5373955</v>
      </c>
      <c r="E325" s="4">
        <v>2149582</v>
      </c>
      <c r="F325" s="4">
        <v>1537811</v>
      </c>
      <c r="G325" s="4">
        <v>1197954</v>
      </c>
      <c r="H325" s="5">
        <f t="shared" si="56"/>
        <v>5.6286914157233428E-2</v>
      </c>
      <c r="I325" s="8">
        <f t="shared" si="53"/>
        <v>-2.6689080218361472E-2</v>
      </c>
      <c r="J325" s="5">
        <f>'Channel wise traffic'!G325/'Channel wise traffic'!G318-1</f>
        <v>3.1578939205113343E-2</v>
      </c>
      <c r="K325" s="5">
        <f t="shared" si="54"/>
        <v>-5.6484303590193408E-2</v>
      </c>
      <c r="L325" s="5">
        <f t="shared" si="57"/>
        <v>0.25249996558284826</v>
      </c>
      <c r="M325" s="5">
        <f t="shared" si="58"/>
        <v>0.4</v>
      </c>
      <c r="N325" s="5">
        <f t="shared" si="59"/>
        <v>0.71540001730569014</v>
      </c>
      <c r="O325" s="5">
        <f t="shared" si="60"/>
        <v>0.778999499938549</v>
      </c>
      <c r="P325" s="17" t="str">
        <f t="shared" si="61"/>
        <v>Stable</v>
      </c>
      <c r="Q325" s="17" t="str">
        <f t="shared" si="62"/>
        <v>Stable</v>
      </c>
      <c r="R325" s="17" t="str">
        <f t="shared" si="63"/>
        <v>Stable</v>
      </c>
    </row>
    <row r="326" spans="1:18" x14ac:dyDescent="0.3">
      <c r="A326" s="3" t="str">
        <f t="shared" si="55"/>
        <v>Wednesday</v>
      </c>
      <c r="B326" s="3">
        <v>43789</v>
      </c>
      <c r="C326" s="4">
        <v>22368860</v>
      </c>
      <c r="D326" s="4">
        <v>5648137</v>
      </c>
      <c r="E326" s="4">
        <v>2281847</v>
      </c>
      <c r="F326" s="4">
        <v>1649091</v>
      </c>
      <c r="G326" s="4">
        <v>1338732</v>
      </c>
      <c r="H326" s="5">
        <f t="shared" si="56"/>
        <v>5.9848020864719971E-2</v>
      </c>
      <c r="I326" s="8">
        <f t="shared" si="53"/>
        <v>-1.6965332095788321E-2</v>
      </c>
      <c r="J326" s="5">
        <f>'Channel wise traffic'!G326/'Channel wise traffic'!G319-1</f>
        <v>4.0403967113556316E-2</v>
      </c>
      <c r="K326" s="5">
        <f t="shared" si="54"/>
        <v>-5.5141409677109565E-2</v>
      </c>
      <c r="L326" s="5">
        <f t="shared" si="57"/>
        <v>0.25249999329424921</v>
      </c>
      <c r="M326" s="5">
        <f t="shared" si="58"/>
        <v>0.40399993838676362</v>
      </c>
      <c r="N326" s="5">
        <f t="shared" si="59"/>
        <v>0.72270007585959972</v>
      </c>
      <c r="O326" s="5">
        <f t="shared" si="60"/>
        <v>0.81179995524807302</v>
      </c>
      <c r="P326" s="17" t="str">
        <f t="shared" si="61"/>
        <v>Stable</v>
      </c>
      <c r="Q326" s="17" t="str">
        <f t="shared" si="62"/>
        <v>Stable</v>
      </c>
      <c r="R326" s="17" t="str">
        <f t="shared" si="63"/>
        <v>Stable</v>
      </c>
    </row>
    <row r="327" spans="1:18" x14ac:dyDescent="0.3">
      <c r="A327" s="3" t="str">
        <f t="shared" si="55"/>
        <v>Thursday</v>
      </c>
      <c r="B327" s="3">
        <v>43790</v>
      </c>
      <c r="C327" s="4">
        <v>21282993</v>
      </c>
      <c r="D327" s="4">
        <v>5054710</v>
      </c>
      <c r="E327" s="4">
        <v>2102759</v>
      </c>
      <c r="F327" s="4">
        <v>1550364</v>
      </c>
      <c r="G327" s="4">
        <v>1220447</v>
      </c>
      <c r="H327" s="5">
        <f t="shared" si="56"/>
        <v>5.7343767392114449E-2</v>
      </c>
      <c r="I327" s="8">
        <f t="shared" si="53"/>
        <v>-9.5681832159261737E-2</v>
      </c>
      <c r="J327" s="5">
        <f>'Channel wise traffic'!G327/'Channel wise traffic'!G320-1</f>
        <v>2.0833344325254632E-2</v>
      </c>
      <c r="K327" s="5">
        <f t="shared" si="54"/>
        <v>-0.11413731364380297</v>
      </c>
      <c r="L327" s="5">
        <f t="shared" si="57"/>
        <v>0.2374999606493316</v>
      </c>
      <c r="M327" s="5">
        <f t="shared" si="58"/>
        <v>0.41599992877929692</v>
      </c>
      <c r="N327" s="5">
        <f t="shared" si="59"/>
        <v>0.73729989979831256</v>
      </c>
      <c r="O327" s="5">
        <f t="shared" si="60"/>
        <v>0.78720029618850795</v>
      </c>
      <c r="P327" s="17" t="str">
        <f t="shared" si="61"/>
        <v>Stable</v>
      </c>
      <c r="Q327" s="17" t="str">
        <f t="shared" si="62"/>
        <v>Stable</v>
      </c>
      <c r="R327" s="17" t="str">
        <f t="shared" si="63"/>
        <v>Stable</v>
      </c>
    </row>
    <row r="328" spans="1:18" x14ac:dyDescent="0.3">
      <c r="A328" s="3" t="str">
        <f t="shared" si="55"/>
        <v>Friday</v>
      </c>
      <c r="B328" s="3">
        <v>43791</v>
      </c>
      <c r="C328" s="4">
        <v>22803207</v>
      </c>
      <c r="D328" s="4">
        <v>5529777</v>
      </c>
      <c r="E328" s="4">
        <v>2300387</v>
      </c>
      <c r="F328" s="4">
        <v>1763247</v>
      </c>
      <c r="G328" s="4">
        <v>1518155</v>
      </c>
      <c r="H328" s="5">
        <f t="shared" si="56"/>
        <v>6.6576381120427491E-2</v>
      </c>
      <c r="I328" s="8">
        <f t="shared" si="53"/>
        <v>0.14641762191714625</v>
      </c>
      <c r="J328" s="5">
        <f>'Channel wise traffic'!G328/'Channel wise traffic'!G321-1</f>
        <v>5.0000004604615844E-2</v>
      </c>
      <c r="K328" s="5">
        <f t="shared" si="54"/>
        <v>9.1826306587758255E-2</v>
      </c>
      <c r="L328" s="5">
        <f t="shared" si="57"/>
        <v>0.24249996941219715</v>
      </c>
      <c r="M328" s="5">
        <f t="shared" si="58"/>
        <v>0.41599995804532441</v>
      </c>
      <c r="N328" s="5">
        <f t="shared" si="59"/>
        <v>0.76650015845159969</v>
      </c>
      <c r="O328" s="5">
        <f t="shared" si="60"/>
        <v>0.86099962172060973</v>
      </c>
      <c r="P328" s="17" t="str">
        <f t="shared" si="61"/>
        <v>Stable</v>
      </c>
      <c r="Q328" s="17" t="str">
        <f t="shared" si="62"/>
        <v>Stable</v>
      </c>
      <c r="R328" s="17" t="str">
        <f t="shared" si="63"/>
        <v>Stable</v>
      </c>
    </row>
    <row r="329" spans="1:18" x14ac:dyDescent="0.3">
      <c r="A329" s="9" t="str">
        <f t="shared" si="55"/>
        <v>Saturday</v>
      </c>
      <c r="B329" s="9">
        <v>43792</v>
      </c>
      <c r="C329" s="10">
        <v>45787545</v>
      </c>
      <c r="D329" s="10">
        <v>9519230</v>
      </c>
      <c r="E329" s="10">
        <v>3268903</v>
      </c>
      <c r="F329" s="10">
        <v>2133940</v>
      </c>
      <c r="G329" s="10">
        <v>1631184</v>
      </c>
      <c r="H329" s="11">
        <f t="shared" si="56"/>
        <v>3.5625059172751015E-2</v>
      </c>
      <c r="I329" s="12">
        <f t="shared" si="53"/>
        <v>5.4412811318888643E-2</v>
      </c>
      <c r="J329" s="11">
        <f>'Channel wise traffic'!G329/'Channel wise traffic'!G322-1</f>
        <v>-2.8571418872685217E-2</v>
      </c>
      <c r="K329" s="11">
        <f t="shared" si="54"/>
        <v>8.5424964342455612E-2</v>
      </c>
      <c r="L329" s="11">
        <f t="shared" si="57"/>
        <v>0.20789998677587979</v>
      </c>
      <c r="M329" s="11">
        <f t="shared" si="58"/>
        <v>0.34339993886060111</v>
      </c>
      <c r="N329" s="11">
        <f t="shared" si="59"/>
        <v>0.65280003719902369</v>
      </c>
      <c r="O329" s="11">
        <f t="shared" si="60"/>
        <v>0.76440012371481858</v>
      </c>
      <c r="P329" s="17" t="str">
        <f t="shared" si="61"/>
        <v>Stable</v>
      </c>
      <c r="Q329" s="17" t="str">
        <f t="shared" si="62"/>
        <v>Stable</v>
      </c>
      <c r="R329" s="17" t="str">
        <f t="shared" si="63"/>
        <v>Stable</v>
      </c>
    </row>
    <row r="330" spans="1:18" x14ac:dyDescent="0.3">
      <c r="A330" s="9" t="str">
        <f t="shared" si="55"/>
        <v>Sunday</v>
      </c>
      <c r="B330" s="9">
        <v>43793</v>
      </c>
      <c r="C330" s="10">
        <v>46236443</v>
      </c>
      <c r="D330" s="10">
        <v>9709653</v>
      </c>
      <c r="E330" s="10">
        <v>3301282</v>
      </c>
      <c r="F330" s="10">
        <v>2177525</v>
      </c>
      <c r="G330" s="10">
        <v>1647515</v>
      </c>
      <c r="H330" s="11">
        <f t="shared" si="56"/>
        <v>3.5632390666384087E-2</v>
      </c>
      <c r="I330" s="12">
        <f t="shared" si="53"/>
        <v>1.3547702422639891</v>
      </c>
      <c r="J330" s="11">
        <f>'Channel wise traffic'!G330/'Channel wise traffic'!G323-1</f>
        <v>5.1020374066121921E-2</v>
      </c>
      <c r="K330" s="11">
        <f t="shared" si="54"/>
        <v>1.2404609829743283</v>
      </c>
      <c r="L330" s="11">
        <f t="shared" si="57"/>
        <v>0.20999999935116115</v>
      </c>
      <c r="M330" s="11">
        <f t="shared" si="58"/>
        <v>0.33999999794019414</v>
      </c>
      <c r="N330" s="11">
        <f t="shared" si="59"/>
        <v>0.65959981607145346</v>
      </c>
      <c r="O330" s="11">
        <f t="shared" si="60"/>
        <v>0.75659980941665428</v>
      </c>
      <c r="P330" s="17" t="str">
        <f t="shared" si="61"/>
        <v>High</v>
      </c>
      <c r="Q330" s="17" t="str">
        <f t="shared" si="62"/>
        <v>Stable</v>
      </c>
      <c r="R330" s="17" t="str">
        <f t="shared" si="63"/>
        <v>High</v>
      </c>
    </row>
    <row r="331" spans="1:18" x14ac:dyDescent="0.3">
      <c r="A331" s="3" t="str">
        <f t="shared" si="55"/>
        <v>Monday</v>
      </c>
      <c r="B331" s="3">
        <v>43794</v>
      </c>
      <c r="C331" s="4">
        <v>22151687</v>
      </c>
      <c r="D331" s="4">
        <v>5593301</v>
      </c>
      <c r="E331" s="4">
        <v>2237320</v>
      </c>
      <c r="F331" s="4">
        <v>1698573</v>
      </c>
      <c r="G331" s="4">
        <v>1364973</v>
      </c>
      <c r="H331" s="5">
        <f t="shared" si="56"/>
        <v>6.1619370118402267E-2</v>
      </c>
      <c r="I331" s="8">
        <f t="shared" ref="I331:I368" si="64">G331/G324-1</f>
        <v>-6.4550704753341459E-2</v>
      </c>
      <c r="J331" s="5">
        <f>'Channel wise traffic'!G331/'Channel wise traffic'!G324-1</f>
        <v>-2.8571422306645E-2</v>
      </c>
      <c r="K331" s="5">
        <f t="shared" ref="K331:K368" si="65">H331/H324-1</f>
        <v>-3.7037498881522302E-2</v>
      </c>
      <c r="L331" s="5">
        <f t="shared" si="57"/>
        <v>0.2525000014671569</v>
      </c>
      <c r="M331" s="5">
        <f t="shared" si="58"/>
        <v>0.39999992848587979</v>
      </c>
      <c r="N331" s="5">
        <f t="shared" si="59"/>
        <v>0.75919984624461412</v>
      </c>
      <c r="O331" s="5">
        <f t="shared" si="60"/>
        <v>0.80359984528189254</v>
      </c>
      <c r="P331" s="17" t="str">
        <f t="shared" si="61"/>
        <v>Stable</v>
      </c>
      <c r="Q331" s="17" t="str">
        <f t="shared" si="62"/>
        <v>Stable</v>
      </c>
      <c r="R331" s="17" t="str">
        <f t="shared" si="63"/>
        <v>Stable</v>
      </c>
    </row>
    <row r="332" spans="1:18" x14ac:dyDescent="0.3">
      <c r="A332" s="3" t="str">
        <f t="shared" si="55"/>
        <v>Tuesday</v>
      </c>
      <c r="B332" s="3">
        <v>43795</v>
      </c>
      <c r="C332" s="4">
        <v>21065820</v>
      </c>
      <c r="D332" s="4">
        <v>5424448</v>
      </c>
      <c r="E332" s="4">
        <v>2191477</v>
      </c>
      <c r="F332" s="4">
        <v>1519789</v>
      </c>
      <c r="G332" s="4">
        <v>1258689</v>
      </c>
      <c r="H332" s="5">
        <f t="shared" si="56"/>
        <v>5.97502969264904E-2</v>
      </c>
      <c r="I332" s="8">
        <f t="shared" si="64"/>
        <v>5.0698941695590971E-2</v>
      </c>
      <c r="J332" s="5">
        <f>'Channel wise traffic'!G332/'Channel wise traffic'!G325-1</f>
        <v>-1.020406341364033E-2</v>
      </c>
      <c r="K332" s="5">
        <f t="shared" si="65"/>
        <v>6.1530869494502038E-2</v>
      </c>
      <c r="L332" s="5">
        <f t="shared" si="57"/>
        <v>0.25749996914432954</v>
      </c>
      <c r="M332" s="5">
        <f t="shared" si="58"/>
        <v>0.40400000147480442</v>
      </c>
      <c r="N332" s="5">
        <f t="shared" si="59"/>
        <v>0.69349986333418057</v>
      </c>
      <c r="O332" s="5">
        <f t="shared" si="60"/>
        <v>0.82819983563507826</v>
      </c>
      <c r="P332" s="17" t="str">
        <f t="shared" si="61"/>
        <v>Stable</v>
      </c>
      <c r="Q332" s="17" t="str">
        <f t="shared" si="62"/>
        <v>Stable</v>
      </c>
      <c r="R332" s="17" t="str">
        <f t="shared" si="63"/>
        <v>Stable</v>
      </c>
    </row>
    <row r="333" spans="1:18" x14ac:dyDescent="0.3">
      <c r="A333" s="3" t="str">
        <f t="shared" si="55"/>
        <v>Wednesday</v>
      </c>
      <c r="B333" s="3">
        <v>43796</v>
      </c>
      <c r="C333" s="4">
        <v>22803207</v>
      </c>
      <c r="D333" s="4">
        <v>5985841</v>
      </c>
      <c r="E333" s="4">
        <v>2442223</v>
      </c>
      <c r="F333" s="4">
        <v>1729338</v>
      </c>
      <c r="G333" s="4">
        <v>1347154</v>
      </c>
      <c r="H333" s="5">
        <f t="shared" si="56"/>
        <v>5.9077392052793276E-2</v>
      </c>
      <c r="I333" s="8">
        <f t="shared" si="64"/>
        <v>6.2910276291296974E-3</v>
      </c>
      <c r="J333" s="5">
        <f>'Channel wise traffic'!G333/'Channel wise traffic'!G326-1</f>
        <v>1.9417486578885645E-2</v>
      </c>
      <c r="K333" s="5">
        <f t="shared" si="65"/>
        <v>-1.2876429342059903E-2</v>
      </c>
      <c r="L333" s="5">
        <f t="shared" si="57"/>
        <v>0.26249996327270986</v>
      </c>
      <c r="M333" s="5">
        <f t="shared" si="58"/>
        <v>0.40799997861620446</v>
      </c>
      <c r="N333" s="5">
        <f t="shared" si="59"/>
        <v>0.70809995647408119</v>
      </c>
      <c r="O333" s="5">
        <f t="shared" si="60"/>
        <v>0.77899982536670098</v>
      </c>
      <c r="P333" s="17" t="str">
        <f t="shared" si="61"/>
        <v>Stable</v>
      </c>
      <c r="Q333" s="17" t="str">
        <f t="shared" si="62"/>
        <v>Stable</v>
      </c>
      <c r="R333" s="17" t="str">
        <f t="shared" si="63"/>
        <v>Stable</v>
      </c>
    </row>
    <row r="334" spans="1:18" x14ac:dyDescent="0.3">
      <c r="A334" s="3" t="str">
        <f t="shared" si="55"/>
        <v>Thursday</v>
      </c>
      <c r="B334" s="3">
        <v>43797</v>
      </c>
      <c r="C334" s="4">
        <v>22803207</v>
      </c>
      <c r="D334" s="4">
        <v>5472769</v>
      </c>
      <c r="E334" s="4">
        <v>2123434</v>
      </c>
      <c r="F334" s="4">
        <v>1519105</v>
      </c>
      <c r="G334" s="4">
        <v>1295492</v>
      </c>
      <c r="H334" s="5">
        <f t="shared" si="56"/>
        <v>5.6811833528503247E-2</v>
      </c>
      <c r="I334" s="8">
        <f t="shared" si="64"/>
        <v>6.1489765635050153E-2</v>
      </c>
      <c r="J334" s="5">
        <f>'Channel wise traffic'!G334/'Channel wise traffic'!G327-1</f>
        <v>7.1428537867232134E-2</v>
      </c>
      <c r="K334" s="5">
        <f t="shared" si="65"/>
        <v>-9.2762280506242245E-3</v>
      </c>
      <c r="L334" s="5">
        <f t="shared" si="57"/>
        <v>0.23999997017963307</v>
      </c>
      <c r="M334" s="5">
        <f t="shared" si="58"/>
        <v>0.38799993202709632</v>
      </c>
      <c r="N334" s="5">
        <f t="shared" si="59"/>
        <v>0.71540014900392479</v>
      </c>
      <c r="O334" s="5">
        <f t="shared" si="60"/>
        <v>0.8527995102379361</v>
      </c>
      <c r="P334" s="17" t="str">
        <f t="shared" si="61"/>
        <v>Stable</v>
      </c>
      <c r="Q334" s="17" t="str">
        <f t="shared" si="62"/>
        <v>Stable</v>
      </c>
      <c r="R334" s="17" t="str">
        <f t="shared" si="63"/>
        <v>Stable</v>
      </c>
    </row>
    <row r="335" spans="1:18" x14ac:dyDescent="0.3">
      <c r="A335" s="3" t="str">
        <f t="shared" si="55"/>
        <v>Friday</v>
      </c>
      <c r="B335" s="3">
        <v>43798</v>
      </c>
      <c r="C335" s="4">
        <v>21717340</v>
      </c>
      <c r="D335" s="4">
        <v>5537921</v>
      </c>
      <c r="E335" s="4">
        <v>2170865</v>
      </c>
      <c r="F335" s="4">
        <v>1584731</v>
      </c>
      <c r="G335" s="4">
        <v>1364454</v>
      </c>
      <c r="H335" s="5">
        <f t="shared" si="56"/>
        <v>6.2827860133883806E-2</v>
      </c>
      <c r="I335" s="8">
        <f t="shared" si="64"/>
        <v>-0.1012419680467409</v>
      </c>
      <c r="J335" s="5">
        <f>'Channel wise traffic'!G335/'Channel wise traffic'!G328-1</f>
        <v>-4.7619051795569911E-2</v>
      </c>
      <c r="K335" s="5">
        <f t="shared" si="65"/>
        <v>-5.6304066449077927E-2</v>
      </c>
      <c r="L335" s="5">
        <f t="shared" si="57"/>
        <v>0.25499996776769163</v>
      </c>
      <c r="M335" s="5">
        <f t="shared" si="58"/>
        <v>0.39199999422165827</v>
      </c>
      <c r="N335" s="5">
        <f t="shared" si="59"/>
        <v>0.72999979270935778</v>
      </c>
      <c r="O335" s="5">
        <f t="shared" si="60"/>
        <v>0.86100038429234993</v>
      </c>
      <c r="P335" s="17" t="str">
        <f t="shared" si="61"/>
        <v>Stable</v>
      </c>
      <c r="Q335" s="17" t="str">
        <f t="shared" si="62"/>
        <v>Stable</v>
      </c>
      <c r="R335" s="17" t="str">
        <f t="shared" si="63"/>
        <v>Stable</v>
      </c>
    </row>
    <row r="336" spans="1:18" x14ac:dyDescent="0.3">
      <c r="A336" s="9" t="str">
        <f t="shared" si="55"/>
        <v>Saturday</v>
      </c>
      <c r="B336" s="9">
        <v>43799</v>
      </c>
      <c r="C336" s="10">
        <v>47134238</v>
      </c>
      <c r="D336" s="10">
        <v>10195135</v>
      </c>
      <c r="E336" s="10">
        <v>3327692</v>
      </c>
      <c r="F336" s="10">
        <v>2308087</v>
      </c>
      <c r="G336" s="10">
        <v>1728295</v>
      </c>
      <c r="H336" s="11">
        <f t="shared" si="56"/>
        <v>3.6667506961712205E-2</v>
      </c>
      <c r="I336" s="12">
        <f t="shared" si="64"/>
        <v>5.9534056243808253E-2</v>
      </c>
      <c r="J336" s="11">
        <f>'Channel wise traffic'!G336/'Channel wise traffic'!G329-1</f>
        <v>2.9411754428234849E-2</v>
      </c>
      <c r="K336" s="11">
        <f t="shared" si="65"/>
        <v>2.9261643718434538E-2</v>
      </c>
      <c r="L336" s="11">
        <f t="shared" si="57"/>
        <v>0.21629998558584951</v>
      </c>
      <c r="M336" s="11">
        <f t="shared" si="58"/>
        <v>0.32639999372249606</v>
      </c>
      <c r="N336" s="11">
        <f t="shared" si="59"/>
        <v>0.69359994855293094</v>
      </c>
      <c r="O336" s="11">
        <f t="shared" si="60"/>
        <v>0.74879976361376321</v>
      </c>
      <c r="P336" s="17" t="str">
        <f t="shared" si="61"/>
        <v>Stable</v>
      </c>
      <c r="Q336" s="17" t="str">
        <f t="shared" si="62"/>
        <v>Stable</v>
      </c>
      <c r="R336" s="17" t="str">
        <f t="shared" si="63"/>
        <v>Stable</v>
      </c>
    </row>
    <row r="337" spans="1:18" x14ac:dyDescent="0.3">
      <c r="A337" s="9" t="str">
        <f t="shared" si="55"/>
        <v>Sunday</v>
      </c>
      <c r="B337" s="9">
        <v>43800</v>
      </c>
      <c r="C337" s="10">
        <v>46685340</v>
      </c>
      <c r="D337" s="10">
        <v>10196078</v>
      </c>
      <c r="E337" s="10">
        <v>3501333</v>
      </c>
      <c r="F337" s="10">
        <v>2452333</v>
      </c>
      <c r="G337" s="10">
        <v>1989333</v>
      </c>
      <c r="H337" s="11">
        <f t="shared" si="56"/>
        <v>4.2611513592918031E-2</v>
      </c>
      <c r="I337" s="12">
        <f t="shared" si="64"/>
        <v>0.20747489400703478</v>
      </c>
      <c r="J337" s="11">
        <f>'Channel wise traffic'!G337/'Channel wise traffic'!G330-1</f>
        <v>9.7087489930292037E-3</v>
      </c>
      <c r="K337" s="11">
        <f t="shared" si="65"/>
        <v>0.19586457141979285</v>
      </c>
      <c r="L337" s="11">
        <f t="shared" si="57"/>
        <v>0.2183999945164799</v>
      </c>
      <c r="M337" s="11">
        <f t="shared" si="58"/>
        <v>0.34339998183615306</v>
      </c>
      <c r="N337" s="11">
        <f t="shared" si="59"/>
        <v>0.7003998191545906</v>
      </c>
      <c r="O337" s="11">
        <f t="shared" si="60"/>
        <v>0.81120019181734293</v>
      </c>
      <c r="P337" s="17" t="str">
        <f t="shared" si="61"/>
        <v>High</v>
      </c>
      <c r="Q337" s="17" t="str">
        <f t="shared" si="62"/>
        <v>Stable</v>
      </c>
      <c r="R337" s="17" t="str">
        <f t="shared" si="63"/>
        <v>Stable</v>
      </c>
    </row>
    <row r="338" spans="1:18" x14ac:dyDescent="0.3">
      <c r="A338" s="3" t="str">
        <f t="shared" si="55"/>
        <v>Monday</v>
      </c>
      <c r="B338" s="3">
        <v>43801</v>
      </c>
      <c r="C338" s="4">
        <v>21500167</v>
      </c>
      <c r="D338" s="4">
        <v>5643793</v>
      </c>
      <c r="E338" s="4">
        <v>2212367</v>
      </c>
      <c r="F338" s="4">
        <v>1582727</v>
      </c>
      <c r="G338" s="4">
        <v>1310814</v>
      </c>
      <c r="H338" s="5">
        <f t="shared" si="56"/>
        <v>6.0967619460816282E-2</v>
      </c>
      <c r="I338" s="8">
        <f t="shared" si="64"/>
        <v>-3.9677707910705906E-2</v>
      </c>
      <c r="J338" s="5">
        <f>'Channel wise traffic'!G338/'Channel wise traffic'!G331-1</f>
        <v>-2.9411712923870126E-2</v>
      </c>
      <c r="K338" s="5">
        <f t="shared" si="65"/>
        <v>-1.0577041867413484E-2</v>
      </c>
      <c r="L338" s="5">
        <f t="shared" si="57"/>
        <v>0.26249996104681417</v>
      </c>
      <c r="M338" s="5">
        <f t="shared" si="58"/>
        <v>0.39200002551475577</v>
      </c>
      <c r="N338" s="5">
        <f t="shared" si="59"/>
        <v>0.71539984098479137</v>
      </c>
      <c r="O338" s="5">
        <f t="shared" si="60"/>
        <v>0.82819968320499993</v>
      </c>
      <c r="P338" s="17" t="str">
        <f t="shared" si="61"/>
        <v>Stable</v>
      </c>
      <c r="Q338" s="17" t="str">
        <f t="shared" si="62"/>
        <v>Stable</v>
      </c>
      <c r="R338" s="17" t="str">
        <f t="shared" si="63"/>
        <v>Stable</v>
      </c>
    </row>
    <row r="339" spans="1:18" x14ac:dyDescent="0.3">
      <c r="A339" s="3" t="str">
        <f t="shared" si="55"/>
        <v>Tuesday</v>
      </c>
      <c r="B339" s="3">
        <v>43802</v>
      </c>
      <c r="C339" s="4">
        <v>20848646</v>
      </c>
      <c r="D339" s="4">
        <v>5420648</v>
      </c>
      <c r="E339" s="4">
        <v>2254989</v>
      </c>
      <c r="F339" s="4">
        <v>1580296</v>
      </c>
      <c r="G339" s="4">
        <v>1282884</v>
      </c>
      <c r="H339" s="5">
        <f t="shared" si="56"/>
        <v>6.1533204602351635E-2</v>
      </c>
      <c r="I339" s="8">
        <f t="shared" si="64"/>
        <v>1.9222381382533626E-2</v>
      </c>
      <c r="J339" s="5">
        <f>'Channel wise traffic'!G339/'Channel wise traffic'!G332-1</f>
        <v>-1.0309307224181552E-2</v>
      </c>
      <c r="K339" s="5">
        <f t="shared" si="65"/>
        <v>2.9839310724341761E-2</v>
      </c>
      <c r="L339" s="5">
        <f t="shared" si="57"/>
        <v>0.2600000019185898</v>
      </c>
      <c r="M339" s="5">
        <f t="shared" si="58"/>
        <v>0.41599989521547975</v>
      </c>
      <c r="N339" s="5">
        <f t="shared" si="59"/>
        <v>0.7007998708641151</v>
      </c>
      <c r="O339" s="5">
        <f t="shared" si="60"/>
        <v>0.81179981471825535</v>
      </c>
      <c r="P339" s="17" t="str">
        <f t="shared" si="61"/>
        <v>Stable</v>
      </c>
      <c r="Q339" s="17" t="str">
        <f t="shared" si="62"/>
        <v>Stable</v>
      </c>
      <c r="R339" s="17" t="str">
        <f t="shared" si="63"/>
        <v>Stable</v>
      </c>
    </row>
    <row r="340" spans="1:18" x14ac:dyDescent="0.3">
      <c r="A340" s="3" t="str">
        <f t="shared" si="55"/>
        <v>Wednesday</v>
      </c>
      <c r="B340" s="3">
        <v>43803</v>
      </c>
      <c r="C340" s="4">
        <v>22368860</v>
      </c>
      <c r="D340" s="4">
        <v>5759981</v>
      </c>
      <c r="E340" s="4">
        <v>2280952</v>
      </c>
      <c r="F340" s="4">
        <v>1581840</v>
      </c>
      <c r="G340" s="4">
        <v>1336022</v>
      </c>
      <c r="H340" s="5">
        <f t="shared" si="56"/>
        <v>5.9726870300945152E-2</v>
      </c>
      <c r="I340" s="8">
        <f t="shared" si="64"/>
        <v>-8.263346284092199E-3</v>
      </c>
      <c r="J340" s="5">
        <f>'Channel wise traffic'!G340/'Channel wise traffic'!G333-1</f>
        <v>-1.9047629488924911E-2</v>
      </c>
      <c r="K340" s="5">
        <f t="shared" si="65"/>
        <v>1.0993685157453914E-2</v>
      </c>
      <c r="L340" s="5">
        <f t="shared" si="57"/>
        <v>0.2574999798827477</v>
      </c>
      <c r="M340" s="5">
        <f t="shared" si="58"/>
        <v>0.3959999173608385</v>
      </c>
      <c r="N340" s="5">
        <f t="shared" si="59"/>
        <v>0.69349990705635189</v>
      </c>
      <c r="O340" s="5">
        <f t="shared" si="60"/>
        <v>0.84459995954078793</v>
      </c>
      <c r="P340" s="17" t="str">
        <f t="shared" si="61"/>
        <v>Stable</v>
      </c>
      <c r="Q340" s="17" t="str">
        <f t="shared" si="62"/>
        <v>Stable</v>
      </c>
      <c r="R340" s="17" t="str">
        <f t="shared" si="63"/>
        <v>Stable</v>
      </c>
    </row>
    <row r="341" spans="1:18" x14ac:dyDescent="0.3">
      <c r="A341" s="3" t="str">
        <f t="shared" si="55"/>
        <v>Thursday</v>
      </c>
      <c r="B341" s="3">
        <v>43804</v>
      </c>
      <c r="C341" s="4">
        <v>22586034</v>
      </c>
      <c r="D341" s="4">
        <v>5815903</v>
      </c>
      <c r="E341" s="4">
        <v>2419415</v>
      </c>
      <c r="F341" s="4">
        <v>1783835</v>
      </c>
      <c r="G341" s="4">
        <v>1418862</v>
      </c>
      <c r="H341" s="5">
        <f t="shared" si="56"/>
        <v>6.2820325162000548E-2</v>
      </c>
      <c r="I341" s="8">
        <f t="shared" si="64"/>
        <v>9.5230229133024258E-2</v>
      </c>
      <c r="J341" s="5">
        <f>'Channel wise traffic'!G341/'Channel wise traffic'!G334-1</f>
        <v>-9.5237928177200892E-3</v>
      </c>
      <c r="K341" s="5">
        <f t="shared" si="65"/>
        <v>0.10576126944543618</v>
      </c>
      <c r="L341" s="5">
        <f t="shared" si="57"/>
        <v>0.25749996657226321</v>
      </c>
      <c r="M341" s="5">
        <f t="shared" si="58"/>
        <v>0.41599988858136044</v>
      </c>
      <c r="N341" s="5">
        <f t="shared" si="59"/>
        <v>0.73730013247003923</v>
      </c>
      <c r="O341" s="5">
        <f t="shared" si="60"/>
        <v>0.79539979874820266</v>
      </c>
      <c r="P341" s="17" t="str">
        <f t="shared" si="61"/>
        <v>Stable</v>
      </c>
      <c r="Q341" s="17" t="str">
        <f t="shared" si="62"/>
        <v>Stable</v>
      </c>
      <c r="R341" s="17" t="str">
        <f t="shared" si="63"/>
        <v>Stable</v>
      </c>
    </row>
    <row r="342" spans="1:18" x14ac:dyDescent="0.3">
      <c r="A342" s="3" t="str">
        <f t="shared" si="55"/>
        <v>Friday</v>
      </c>
      <c r="B342" s="3">
        <v>43805</v>
      </c>
      <c r="C342" s="4">
        <v>21065820</v>
      </c>
      <c r="D342" s="4">
        <v>5108461</v>
      </c>
      <c r="E342" s="4">
        <v>2125119</v>
      </c>
      <c r="F342" s="4">
        <v>1582364</v>
      </c>
      <c r="G342" s="4">
        <v>1336464</v>
      </c>
      <c r="H342" s="5">
        <f t="shared" si="56"/>
        <v>6.3442296573311643E-2</v>
      </c>
      <c r="I342" s="8">
        <f t="shared" si="64"/>
        <v>-2.0513699985488687E-2</v>
      </c>
      <c r="J342" s="5">
        <f>'Channel wise traffic'!G342/'Channel wise traffic'!G335-1</f>
        <v>-2.9999947507378666E-2</v>
      </c>
      <c r="K342" s="5">
        <f t="shared" si="65"/>
        <v>9.7796811497079528E-3</v>
      </c>
      <c r="L342" s="5">
        <f t="shared" si="57"/>
        <v>0.24249998338540821</v>
      </c>
      <c r="M342" s="5">
        <f t="shared" si="58"/>
        <v>0.41599984809515039</v>
      </c>
      <c r="N342" s="5">
        <f t="shared" si="59"/>
        <v>0.74460018474259559</v>
      </c>
      <c r="O342" s="5">
        <f t="shared" si="60"/>
        <v>0.8445995990808689</v>
      </c>
      <c r="P342" s="17" t="str">
        <f t="shared" si="61"/>
        <v>Stable</v>
      </c>
      <c r="Q342" s="17" t="str">
        <f t="shared" si="62"/>
        <v>Stable</v>
      </c>
      <c r="R342" s="17" t="str">
        <f t="shared" si="63"/>
        <v>Stable</v>
      </c>
    </row>
    <row r="343" spans="1:18" x14ac:dyDescent="0.3">
      <c r="A343" s="9" t="str">
        <f t="shared" si="55"/>
        <v>Saturday</v>
      </c>
      <c r="B343" s="9">
        <v>43806</v>
      </c>
      <c r="C343" s="10">
        <v>43991955</v>
      </c>
      <c r="D343" s="10">
        <v>9145927</v>
      </c>
      <c r="E343" s="10">
        <v>3140711</v>
      </c>
      <c r="F343" s="10">
        <v>2157040</v>
      </c>
      <c r="G343" s="10">
        <v>1665666</v>
      </c>
      <c r="H343" s="11">
        <f t="shared" si="56"/>
        <v>3.7862968354100197E-2</v>
      </c>
      <c r="I343" s="12">
        <f t="shared" si="64"/>
        <v>-3.623744788939387E-2</v>
      </c>
      <c r="J343" s="11">
        <f>'Channel wise traffic'!G343/'Channel wise traffic'!G336-1</f>
        <v>-6.6666636964265225E-2</v>
      </c>
      <c r="K343" s="11">
        <f t="shared" si="65"/>
        <v>3.2602745358070839E-2</v>
      </c>
      <c r="L343" s="11">
        <f t="shared" si="57"/>
        <v>0.20789998989587982</v>
      </c>
      <c r="M343" s="11">
        <f t="shared" si="58"/>
        <v>0.34339996372155607</v>
      </c>
      <c r="N343" s="11">
        <f t="shared" si="59"/>
        <v>0.68679989976791878</v>
      </c>
      <c r="O343" s="11">
        <f t="shared" si="60"/>
        <v>0.77219986648369987</v>
      </c>
      <c r="P343" s="17" t="str">
        <f t="shared" si="61"/>
        <v>Stable</v>
      </c>
      <c r="Q343" s="17" t="str">
        <f t="shared" si="62"/>
        <v>Stable</v>
      </c>
      <c r="R343" s="17" t="str">
        <f t="shared" si="63"/>
        <v>Stable</v>
      </c>
    </row>
    <row r="344" spans="1:18" x14ac:dyDescent="0.3">
      <c r="A344" s="9" t="str">
        <f t="shared" si="55"/>
        <v>Sunday</v>
      </c>
      <c r="B344" s="9">
        <v>43807</v>
      </c>
      <c r="C344" s="10">
        <v>43991955</v>
      </c>
      <c r="D344" s="10">
        <v>9238310</v>
      </c>
      <c r="E344" s="10">
        <v>3078205</v>
      </c>
      <c r="F344" s="10">
        <v>2093179</v>
      </c>
      <c r="G344" s="10">
        <v>1632680</v>
      </c>
      <c r="H344" s="11">
        <f t="shared" si="56"/>
        <v>3.711314943834617E-2</v>
      </c>
      <c r="I344" s="12">
        <f t="shared" si="64"/>
        <v>-0.17928270430340221</v>
      </c>
      <c r="J344" s="11">
        <f>'Channel wise traffic'!G344/'Channel wise traffic'!G337-1</f>
        <v>-5.769228750807609E-2</v>
      </c>
      <c r="K344" s="11">
        <f t="shared" si="65"/>
        <v>-0.12903470660769212</v>
      </c>
      <c r="L344" s="11">
        <f t="shared" si="57"/>
        <v>0.20999998749771406</v>
      </c>
      <c r="M344" s="11">
        <f t="shared" si="58"/>
        <v>0.33320001169044988</v>
      </c>
      <c r="N344" s="11">
        <f t="shared" si="59"/>
        <v>0.67999987005413864</v>
      </c>
      <c r="O344" s="11">
        <f t="shared" si="60"/>
        <v>0.78000018154204676</v>
      </c>
      <c r="P344" s="17" t="str">
        <f t="shared" si="61"/>
        <v>Stable</v>
      </c>
      <c r="Q344" s="17" t="str">
        <f t="shared" si="62"/>
        <v>Stable</v>
      </c>
      <c r="R344" s="17" t="str">
        <f t="shared" si="63"/>
        <v>Stable</v>
      </c>
    </row>
    <row r="345" spans="1:18" x14ac:dyDescent="0.3">
      <c r="A345" s="3" t="str">
        <f t="shared" si="55"/>
        <v>Monday</v>
      </c>
      <c r="B345" s="3">
        <v>43808</v>
      </c>
      <c r="C345" s="4">
        <v>22586034</v>
      </c>
      <c r="D345" s="4">
        <v>5533578</v>
      </c>
      <c r="E345" s="4">
        <v>2257699</v>
      </c>
      <c r="F345" s="4">
        <v>1582196</v>
      </c>
      <c r="G345" s="4">
        <v>1245504</v>
      </c>
      <c r="H345" s="5">
        <f t="shared" si="56"/>
        <v>5.5144874040302959E-2</v>
      </c>
      <c r="I345" s="8">
        <f t="shared" si="64"/>
        <v>-4.9824002490055808E-2</v>
      </c>
      <c r="J345" s="5">
        <f>'Channel wise traffic'!G345/'Channel wise traffic'!G338-1</f>
        <v>5.050500540321412E-2</v>
      </c>
      <c r="K345" s="5">
        <f t="shared" si="65"/>
        <v>-9.5505540022857272E-2</v>
      </c>
      <c r="L345" s="5">
        <f t="shared" si="57"/>
        <v>0.24499998538920112</v>
      </c>
      <c r="M345" s="5">
        <f t="shared" si="58"/>
        <v>0.40799985109092163</v>
      </c>
      <c r="N345" s="5">
        <f t="shared" si="59"/>
        <v>0.70080023953591686</v>
      </c>
      <c r="O345" s="5">
        <f t="shared" si="60"/>
        <v>0.78719956313882733</v>
      </c>
      <c r="P345" s="17" t="str">
        <f t="shared" si="61"/>
        <v>Stable</v>
      </c>
      <c r="Q345" s="17" t="str">
        <f t="shared" si="62"/>
        <v>Stable</v>
      </c>
      <c r="R345" s="17" t="str">
        <f t="shared" si="63"/>
        <v>Stable</v>
      </c>
    </row>
    <row r="346" spans="1:18" x14ac:dyDescent="0.3">
      <c r="A346" s="3" t="str">
        <f t="shared" si="55"/>
        <v>Tuesday</v>
      </c>
      <c r="B346" s="3">
        <v>43809</v>
      </c>
      <c r="C346" s="4">
        <v>21500167</v>
      </c>
      <c r="D346" s="4">
        <v>5213790</v>
      </c>
      <c r="E346" s="4">
        <v>2106371</v>
      </c>
      <c r="F346" s="4">
        <v>1522274</v>
      </c>
      <c r="G346" s="4">
        <v>1235782</v>
      </c>
      <c r="H346" s="5">
        <f t="shared" si="56"/>
        <v>5.7477786102777713E-2</v>
      </c>
      <c r="I346" s="8">
        <f t="shared" si="64"/>
        <v>-3.671571241047511E-2</v>
      </c>
      <c r="J346" s="5">
        <f>'Channel wise traffic'!G346/'Channel wise traffic'!G339-1</f>
        <v>3.1250040470256035E-2</v>
      </c>
      <c r="K346" s="5">
        <f t="shared" si="65"/>
        <v>-6.5906180667517744E-2</v>
      </c>
      <c r="L346" s="5">
        <f t="shared" si="57"/>
        <v>0.24249997686064484</v>
      </c>
      <c r="M346" s="5">
        <f t="shared" si="58"/>
        <v>0.40399996931215104</v>
      </c>
      <c r="N346" s="5">
        <f t="shared" si="59"/>
        <v>0.72269984727286884</v>
      </c>
      <c r="O346" s="5">
        <f t="shared" si="60"/>
        <v>0.81179997819052285</v>
      </c>
      <c r="P346" s="17" t="str">
        <f t="shared" si="61"/>
        <v>Stable</v>
      </c>
      <c r="Q346" s="17" t="str">
        <f t="shared" si="62"/>
        <v>Stable</v>
      </c>
      <c r="R346" s="17" t="str">
        <f t="shared" si="63"/>
        <v>Stable</v>
      </c>
    </row>
    <row r="347" spans="1:18" x14ac:dyDescent="0.3">
      <c r="A347" s="3" t="str">
        <f t="shared" si="55"/>
        <v>Wednesday</v>
      </c>
      <c r="B347" s="3">
        <v>43810</v>
      </c>
      <c r="C347" s="4">
        <v>22586034</v>
      </c>
      <c r="D347" s="4">
        <v>5477113</v>
      </c>
      <c r="E347" s="4">
        <v>2212753</v>
      </c>
      <c r="F347" s="4">
        <v>1566850</v>
      </c>
      <c r="G347" s="4">
        <v>1246273</v>
      </c>
      <c r="H347" s="5">
        <f t="shared" si="56"/>
        <v>5.5178921629180228E-2</v>
      </c>
      <c r="I347" s="8">
        <f t="shared" si="64"/>
        <v>-6.7176289013204826E-2</v>
      </c>
      <c r="J347" s="5">
        <f>'Channel wise traffic'!G347/'Channel wise traffic'!G340-1</f>
        <v>9.7087656419474477E-3</v>
      </c>
      <c r="K347" s="5">
        <f t="shared" si="65"/>
        <v>-7.6145772394388356E-2</v>
      </c>
      <c r="L347" s="5">
        <f t="shared" si="57"/>
        <v>0.24249998915258872</v>
      </c>
      <c r="M347" s="5">
        <f t="shared" si="58"/>
        <v>0.40399988095918415</v>
      </c>
      <c r="N347" s="5">
        <f t="shared" si="59"/>
        <v>0.70809981954605872</v>
      </c>
      <c r="O347" s="5">
        <f t="shared" si="60"/>
        <v>0.79540032549382522</v>
      </c>
      <c r="P347" s="17" t="str">
        <f t="shared" si="61"/>
        <v>Stable</v>
      </c>
      <c r="Q347" s="17" t="str">
        <f t="shared" si="62"/>
        <v>Stable</v>
      </c>
      <c r="R347" s="17" t="str">
        <f t="shared" si="63"/>
        <v>Stable</v>
      </c>
    </row>
    <row r="348" spans="1:18" x14ac:dyDescent="0.3">
      <c r="A348" s="3" t="str">
        <f t="shared" si="55"/>
        <v>Thursday</v>
      </c>
      <c r="B348" s="3">
        <v>43811</v>
      </c>
      <c r="C348" s="4">
        <v>21934513</v>
      </c>
      <c r="D348" s="4">
        <v>5648137</v>
      </c>
      <c r="E348" s="4">
        <v>2259254</v>
      </c>
      <c r="F348" s="4">
        <v>1682241</v>
      </c>
      <c r="G348" s="4">
        <v>1379437</v>
      </c>
      <c r="H348" s="5">
        <f t="shared" si="56"/>
        <v>6.2888882009826244E-2</v>
      </c>
      <c r="I348" s="8">
        <f t="shared" si="64"/>
        <v>-2.7786352724930241E-2</v>
      </c>
      <c r="J348" s="5">
        <f>'Channel wise traffic'!G348/'Channel wise traffic'!G341-1</f>
        <v>-2.8846191309743974E-2</v>
      </c>
      <c r="K348" s="5">
        <f t="shared" si="65"/>
        <v>1.0913163478365462E-3</v>
      </c>
      <c r="L348" s="5">
        <f t="shared" si="57"/>
        <v>0.25749999555495034</v>
      </c>
      <c r="M348" s="5">
        <f t="shared" si="58"/>
        <v>0.39999985836037616</v>
      </c>
      <c r="N348" s="5">
        <f t="shared" si="59"/>
        <v>0.74460020874146948</v>
      </c>
      <c r="O348" s="5">
        <f t="shared" si="60"/>
        <v>0.81999963144400834</v>
      </c>
      <c r="P348" s="17" t="str">
        <f t="shared" si="61"/>
        <v>Stable</v>
      </c>
      <c r="Q348" s="17" t="str">
        <f t="shared" si="62"/>
        <v>Stable</v>
      </c>
      <c r="R348" s="17" t="str">
        <f t="shared" si="63"/>
        <v>Stable</v>
      </c>
    </row>
    <row r="349" spans="1:18" x14ac:dyDescent="0.3">
      <c r="A349" s="3" t="str">
        <f t="shared" si="55"/>
        <v>Friday</v>
      </c>
      <c r="B349" s="3">
        <v>43812</v>
      </c>
      <c r="C349" s="4">
        <v>22803207</v>
      </c>
      <c r="D349" s="4">
        <v>5928833</v>
      </c>
      <c r="E349" s="4">
        <v>2276672</v>
      </c>
      <c r="F349" s="4">
        <v>1661970</v>
      </c>
      <c r="G349" s="4">
        <v>1308303</v>
      </c>
      <c r="H349" s="5">
        <f t="shared" si="56"/>
        <v>5.7373640470833771E-2</v>
      </c>
      <c r="I349" s="8">
        <f t="shared" si="64"/>
        <v>-2.1071274647128546E-2</v>
      </c>
      <c r="J349" s="5">
        <f>'Channel wise traffic'!G349/'Channel wise traffic'!G342-1</f>
        <v>8.247417297186499E-2</v>
      </c>
      <c r="K349" s="5">
        <f t="shared" si="65"/>
        <v>-9.5656311802413296E-2</v>
      </c>
      <c r="L349" s="5">
        <f t="shared" si="57"/>
        <v>0.25999996404014575</v>
      </c>
      <c r="M349" s="5">
        <f t="shared" si="58"/>
        <v>0.38400002158940894</v>
      </c>
      <c r="N349" s="5">
        <f t="shared" si="59"/>
        <v>0.72999975402693051</v>
      </c>
      <c r="O349" s="5">
        <f t="shared" si="60"/>
        <v>0.78720012996624489</v>
      </c>
      <c r="P349" s="17" t="str">
        <f t="shared" si="61"/>
        <v>Stable</v>
      </c>
      <c r="Q349" s="17" t="str">
        <f t="shared" si="62"/>
        <v>Stable</v>
      </c>
      <c r="R349" s="17" t="str">
        <f t="shared" si="63"/>
        <v>Stable</v>
      </c>
    </row>
    <row r="350" spans="1:18" x14ac:dyDescent="0.3">
      <c r="A350" s="9" t="str">
        <f t="shared" si="55"/>
        <v>Saturday</v>
      </c>
      <c r="B350" s="9">
        <v>43813</v>
      </c>
      <c r="C350" s="10">
        <v>45787545</v>
      </c>
      <c r="D350" s="10">
        <v>9230769</v>
      </c>
      <c r="E350" s="10">
        <v>3232615</v>
      </c>
      <c r="F350" s="10">
        <v>2220160</v>
      </c>
      <c r="G350" s="10">
        <v>1783676</v>
      </c>
      <c r="H350" s="11">
        <f t="shared" si="56"/>
        <v>3.8955484510034333E-2</v>
      </c>
      <c r="I350" s="12">
        <f t="shared" si="64"/>
        <v>7.0848537461892125E-2</v>
      </c>
      <c r="J350" s="11">
        <f>'Channel wise traffic'!G350/'Channel wise traffic'!G343-1</f>
        <v>4.0816303799183329E-2</v>
      </c>
      <c r="K350" s="11">
        <f t="shared" si="65"/>
        <v>2.8854477169268922E-2</v>
      </c>
      <c r="L350" s="11">
        <f t="shared" si="57"/>
        <v>0.20159999842751997</v>
      </c>
      <c r="M350" s="11">
        <f t="shared" si="58"/>
        <v>0.35019996708833251</v>
      </c>
      <c r="N350" s="11">
        <f t="shared" si="59"/>
        <v>0.68680000556824738</v>
      </c>
      <c r="O350" s="11">
        <f t="shared" si="60"/>
        <v>0.80339975497261462</v>
      </c>
      <c r="P350" s="17" t="str">
        <f t="shared" si="61"/>
        <v>Stable</v>
      </c>
      <c r="Q350" s="17" t="str">
        <f t="shared" si="62"/>
        <v>Stable</v>
      </c>
      <c r="R350" s="17" t="str">
        <f t="shared" si="63"/>
        <v>Stable</v>
      </c>
    </row>
    <row r="351" spans="1:18" x14ac:dyDescent="0.3">
      <c r="A351" s="9" t="str">
        <f t="shared" si="55"/>
        <v>Sunday</v>
      </c>
      <c r="B351" s="9">
        <v>43814</v>
      </c>
      <c r="C351" s="10">
        <v>43094160</v>
      </c>
      <c r="D351" s="10">
        <v>8687782</v>
      </c>
      <c r="E351" s="10">
        <v>2806153</v>
      </c>
      <c r="F351" s="10">
        <v>1812775</v>
      </c>
      <c r="G351" s="10">
        <v>1385685</v>
      </c>
      <c r="H351" s="11">
        <f t="shared" si="56"/>
        <v>3.2154820978062923E-2</v>
      </c>
      <c r="I351" s="12">
        <f t="shared" si="64"/>
        <v>-0.1512819413479678</v>
      </c>
      <c r="J351" s="11">
        <f>'Channel wise traffic'!G351/'Channel wise traffic'!G344-1</f>
        <v>-2.0408208728164068E-2</v>
      </c>
      <c r="K351" s="11">
        <f t="shared" si="65"/>
        <v>-0.13360031512605031</v>
      </c>
      <c r="L351" s="11">
        <f t="shared" si="57"/>
        <v>0.20159998477751973</v>
      </c>
      <c r="M351" s="11">
        <f t="shared" si="58"/>
        <v>0.3229999325489521</v>
      </c>
      <c r="N351" s="11">
        <f t="shared" si="59"/>
        <v>0.64600005773028057</v>
      </c>
      <c r="O351" s="11">
        <f t="shared" si="60"/>
        <v>0.76439988415550741</v>
      </c>
      <c r="P351" s="17" t="str">
        <f t="shared" si="61"/>
        <v>Stable</v>
      </c>
      <c r="Q351" s="17" t="str">
        <f t="shared" si="62"/>
        <v>Stable</v>
      </c>
      <c r="R351" s="17" t="str">
        <f t="shared" si="63"/>
        <v>Stable</v>
      </c>
    </row>
    <row r="352" spans="1:18" x14ac:dyDescent="0.3">
      <c r="A352" s="3" t="str">
        <f t="shared" si="55"/>
        <v>Monday</v>
      </c>
      <c r="B352" s="3">
        <v>43815</v>
      </c>
      <c r="C352" s="4">
        <v>21282993</v>
      </c>
      <c r="D352" s="4">
        <v>5427163</v>
      </c>
      <c r="E352" s="4">
        <v>2214282</v>
      </c>
      <c r="F352" s="4">
        <v>1584097</v>
      </c>
      <c r="G352" s="4">
        <v>1324939</v>
      </c>
      <c r="H352" s="5">
        <f t="shared" si="56"/>
        <v>6.2253415203397382E-2</v>
      </c>
      <c r="I352" s="8">
        <f t="shared" si="64"/>
        <v>6.3777394532654963E-2</v>
      </c>
      <c r="J352" s="5">
        <f>'Channel wise traffic'!G352/'Channel wise traffic'!G345-1</f>
        <v>-5.7692294069183969E-2</v>
      </c>
      <c r="K352" s="5">
        <f t="shared" si="65"/>
        <v>0.12890665337088447</v>
      </c>
      <c r="L352" s="5">
        <f t="shared" si="57"/>
        <v>0.25499998989803735</v>
      </c>
      <c r="M352" s="5">
        <f t="shared" si="58"/>
        <v>0.40799990713380085</v>
      </c>
      <c r="N352" s="5">
        <f t="shared" si="59"/>
        <v>0.71539984518683708</v>
      </c>
      <c r="O352" s="5">
        <f t="shared" si="60"/>
        <v>0.83640016993908828</v>
      </c>
      <c r="P352" s="17" t="str">
        <f t="shared" si="61"/>
        <v>Stable</v>
      </c>
      <c r="Q352" s="17" t="str">
        <f t="shared" si="62"/>
        <v>Stable</v>
      </c>
      <c r="R352" s="17" t="str">
        <f t="shared" si="63"/>
        <v>Stable</v>
      </c>
    </row>
    <row r="353" spans="1:18" x14ac:dyDescent="0.3">
      <c r="A353" s="3" t="str">
        <f t="shared" si="55"/>
        <v>Tuesday</v>
      </c>
      <c r="B353" s="3">
        <v>43816</v>
      </c>
      <c r="C353" s="4">
        <v>21065820</v>
      </c>
      <c r="D353" s="4">
        <v>5108461</v>
      </c>
      <c r="E353" s="4">
        <v>2022950</v>
      </c>
      <c r="F353" s="4">
        <v>1402916</v>
      </c>
      <c r="G353" s="4">
        <v>1104375</v>
      </c>
      <c r="H353" s="5">
        <f t="shared" si="56"/>
        <v>5.2424970876994104E-2</v>
      </c>
      <c r="I353" s="8">
        <f t="shared" si="64"/>
        <v>-0.10633509793798579</v>
      </c>
      <c r="J353" s="5">
        <f>'Channel wise traffic'!G353/'Channel wise traffic'!G346-1</f>
        <v>-2.0202030068046883E-2</v>
      </c>
      <c r="K353" s="5">
        <f t="shared" si="65"/>
        <v>-8.7909009173535724E-2</v>
      </c>
      <c r="L353" s="5">
        <f t="shared" si="57"/>
        <v>0.24249998338540821</v>
      </c>
      <c r="M353" s="5">
        <f t="shared" si="58"/>
        <v>0.39599989116095824</v>
      </c>
      <c r="N353" s="5">
        <f t="shared" si="59"/>
        <v>0.69350008650732842</v>
      </c>
      <c r="O353" s="5">
        <f t="shared" si="60"/>
        <v>0.7871996612769403</v>
      </c>
      <c r="P353" s="17" t="str">
        <f t="shared" si="61"/>
        <v>Stable</v>
      </c>
      <c r="Q353" s="17" t="str">
        <f t="shared" si="62"/>
        <v>Stable</v>
      </c>
      <c r="R353" s="17" t="str">
        <f t="shared" si="63"/>
        <v>Stable</v>
      </c>
    </row>
    <row r="354" spans="1:18" x14ac:dyDescent="0.3">
      <c r="A354" s="3" t="str">
        <f t="shared" si="55"/>
        <v>Wednesday</v>
      </c>
      <c r="B354" s="3">
        <v>43817</v>
      </c>
      <c r="C354" s="4">
        <v>22368860</v>
      </c>
      <c r="D354" s="4">
        <v>5424448</v>
      </c>
      <c r="E354" s="4">
        <v>2104686</v>
      </c>
      <c r="F354" s="4">
        <v>1597877</v>
      </c>
      <c r="G354" s="4">
        <v>1284054</v>
      </c>
      <c r="H354" s="5">
        <f t="shared" si="56"/>
        <v>5.7403640596793933E-2</v>
      </c>
      <c r="I354" s="8">
        <f t="shared" si="64"/>
        <v>3.0315187763836571E-2</v>
      </c>
      <c r="J354" s="5">
        <f>'Channel wise traffic'!G354/'Channel wise traffic'!G347-1</f>
        <v>-9.6154118616319506E-3</v>
      </c>
      <c r="K354" s="5">
        <f t="shared" si="65"/>
        <v>4.0318275564798389E-2</v>
      </c>
      <c r="L354" s="5">
        <f t="shared" si="57"/>
        <v>0.24249997541224722</v>
      </c>
      <c r="M354" s="5">
        <f t="shared" si="58"/>
        <v>0.3880000324456977</v>
      </c>
      <c r="N354" s="5">
        <f t="shared" si="59"/>
        <v>0.75919970960038696</v>
      </c>
      <c r="O354" s="5">
        <f t="shared" si="60"/>
        <v>0.8036000267855411</v>
      </c>
      <c r="P354" s="17" t="str">
        <f t="shared" si="61"/>
        <v>Stable</v>
      </c>
      <c r="Q354" s="17" t="str">
        <f t="shared" si="62"/>
        <v>Stable</v>
      </c>
      <c r="R354" s="17" t="str">
        <f t="shared" si="63"/>
        <v>Stable</v>
      </c>
    </row>
    <row r="355" spans="1:18" x14ac:dyDescent="0.3">
      <c r="A355" s="3" t="str">
        <f t="shared" si="55"/>
        <v>Thursday</v>
      </c>
      <c r="B355" s="3">
        <v>43818</v>
      </c>
      <c r="C355" s="4">
        <v>21065820</v>
      </c>
      <c r="D355" s="4">
        <v>5213790</v>
      </c>
      <c r="E355" s="4">
        <v>2064661</v>
      </c>
      <c r="F355" s="4">
        <v>1507202</v>
      </c>
      <c r="G355" s="4">
        <v>1211187</v>
      </c>
      <c r="H355" s="5">
        <f t="shared" si="56"/>
        <v>5.7495364528890876E-2</v>
      </c>
      <c r="I355" s="8">
        <f t="shared" si="64"/>
        <v>-0.12197005010014961</v>
      </c>
      <c r="J355" s="5">
        <f>'Channel wise traffic'!G355/'Channel wise traffic'!G348-1</f>
        <v>-3.9603891784959377E-2</v>
      </c>
      <c r="K355" s="5">
        <f t="shared" si="65"/>
        <v>-8.5762654837664987E-2</v>
      </c>
      <c r="L355" s="5">
        <f t="shared" si="57"/>
        <v>0.247499978638382</v>
      </c>
      <c r="M355" s="5">
        <f t="shared" si="58"/>
        <v>0.39600003068784895</v>
      </c>
      <c r="N355" s="5">
        <f t="shared" si="59"/>
        <v>0.7299997432992632</v>
      </c>
      <c r="O355" s="5">
        <f t="shared" si="60"/>
        <v>0.80359965021277835</v>
      </c>
      <c r="P355" s="17" t="str">
        <f t="shared" si="61"/>
        <v>Stable</v>
      </c>
      <c r="Q355" s="17" t="str">
        <f t="shared" si="62"/>
        <v>Stable</v>
      </c>
      <c r="R355" s="17" t="str">
        <f t="shared" si="63"/>
        <v>Stable</v>
      </c>
    </row>
    <row r="356" spans="1:18" x14ac:dyDescent="0.3">
      <c r="A356" s="3" t="str">
        <f t="shared" si="55"/>
        <v>Friday</v>
      </c>
      <c r="B356" s="3">
        <v>43819</v>
      </c>
      <c r="C356" s="4">
        <v>22151687</v>
      </c>
      <c r="D356" s="4">
        <v>5261025</v>
      </c>
      <c r="E356" s="4">
        <v>2062322</v>
      </c>
      <c r="F356" s="4">
        <v>1430220</v>
      </c>
      <c r="G356" s="4">
        <v>1231419</v>
      </c>
      <c r="H356" s="5">
        <f t="shared" si="56"/>
        <v>5.5590303348002343E-2</v>
      </c>
      <c r="I356" s="8">
        <f t="shared" si="64"/>
        <v>-5.8766203241909509E-2</v>
      </c>
      <c r="J356" s="5">
        <f>'Channel wise traffic'!G356/'Channel wise traffic'!G349-1</f>
        <v>-2.8571422306645E-2</v>
      </c>
      <c r="K356" s="5">
        <f t="shared" si="65"/>
        <v>-3.1082865026457518E-2</v>
      </c>
      <c r="L356" s="5">
        <f t="shared" si="57"/>
        <v>0.23749997009257129</v>
      </c>
      <c r="M356" s="5">
        <f t="shared" si="58"/>
        <v>0.39200003801540573</v>
      </c>
      <c r="N356" s="5">
        <f t="shared" si="59"/>
        <v>0.69349985113866797</v>
      </c>
      <c r="O356" s="5">
        <f t="shared" si="60"/>
        <v>0.8609997063388849</v>
      </c>
      <c r="P356" s="17" t="str">
        <f t="shared" si="61"/>
        <v>Stable</v>
      </c>
      <c r="Q356" s="17" t="str">
        <f t="shared" si="62"/>
        <v>Stable</v>
      </c>
      <c r="R356" s="17" t="str">
        <f t="shared" si="63"/>
        <v>Stable</v>
      </c>
    </row>
    <row r="357" spans="1:18" x14ac:dyDescent="0.3">
      <c r="A357" s="9" t="str">
        <f t="shared" si="55"/>
        <v>Saturday</v>
      </c>
      <c r="B357" s="9">
        <v>43820</v>
      </c>
      <c r="C357" s="10">
        <v>46236443</v>
      </c>
      <c r="D357" s="10">
        <v>9321266</v>
      </c>
      <c r="E357" s="10">
        <v>3042461</v>
      </c>
      <c r="F357" s="10">
        <v>1965430</v>
      </c>
      <c r="G357" s="10">
        <v>1502374</v>
      </c>
      <c r="H357" s="11">
        <f t="shared" si="56"/>
        <v>3.2493286734881402E-2</v>
      </c>
      <c r="I357" s="12">
        <f t="shared" si="64"/>
        <v>-0.15770913551564303</v>
      </c>
      <c r="J357" s="11">
        <f>'Channel wise traffic'!G357/'Channel wise traffic'!G350-1</f>
        <v>9.8039108627445692E-3</v>
      </c>
      <c r="K357" s="11">
        <f t="shared" si="65"/>
        <v>-0.16588672574431385</v>
      </c>
      <c r="L357" s="11">
        <f t="shared" si="57"/>
        <v>0.20159998034450877</v>
      </c>
      <c r="M357" s="11">
        <f t="shared" si="58"/>
        <v>0.32639997614058003</v>
      </c>
      <c r="N357" s="11">
        <f t="shared" si="59"/>
        <v>0.64600006376416985</v>
      </c>
      <c r="O357" s="11">
        <f t="shared" si="60"/>
        <v>0.7643996479141969</v>
      </c>
      <c r="P357" s="17" t="str">
        <f t="shared" si="61"/>
        <v>Stable</v>
      </c>
      <c r="Q357" s="17" t="str">
        <f t="shared" si="62"/>
        <v>Stable</v>
      </c>
      <c r="R357" s="17" t="str">
        <f t="shared" si="63"/>
        <v>Stable</v>
      </c>
    </row>
    <row r="358" spans="1:18" x14ac:dyDescent="0.3">
      <c r="A358" s="9" t="str">
        <f t="shared" si="55"/>
        <v>Sunday</v>
      </c>
      <c r="B358" s="9">
        <v>43821</v>
      </c>
      <c r="C358" s="10">
        <v>43094160</v>
      </c>
      <c r="D358" s="10">
        <v>9140271</v>
      </c>
      <c r="E358" s="10">
        <v>3263076</v>
      </c>
      <c r="F358" s="10">
        <v>2107947</v>
      </c>
      <c r="G358" s="10">
        <v>1677083</v>
      </c>
      <c r="H358" s="11">
        <f t="shared" si="56"/>
        <v>3.8916711684367444E-2</v>
      </c>
      <c r="I358" s="12">
        <f t="shared" si="64"/>
        <v>0.21029166080314066</v>
      </c>
      <c r="J358" s="11">
        <f>'Channel wise traffic'!G358/'Channel wise traffic'!G351-1</f>
        <v>0</v>
      </c>
      <c r="K358" s="11">
        <f t="shared" si="65"/>
        <v>0.21029166080314066</v>
      </c>
      <c r="L358" s="11">
        <f t="shared" si="57"/>
        <v>0.21209999220311987</v>
      </c>
      <c r="M358" s="11">
        <f t="shared" si="58"/>
        <v>0.35699991827375799</v>
      </c>
      <c r="N358" s="11">
        <f t="shared" si="59"/>
        <v>0.64599997057990677</v>
      </c>
      <c r="O358" s="11">
        <f t="shared" si="60"/>
        <v>0.79560017400817007</v>
      </c>
      <c r="P358" s="17" t="str">
        <f t="shared" si="61"/>
        <v>High</v>
      </c>
      <c r="Q358" s="17" t="str">
        <f t="shared" si="62"/>
        <v>Stable</v>
      </c>
      <c r="R358" s="17" t="str">
        <f t="shared" si="63"/>
        <v>High</v>
      </c>
    </row>
    <row r="359" spans="1:18" x14ac:dyDescent="0.3">
      <c r="A359" s="3" t="str">
        <f t="shared" si="55"/>
        <v>Monday</v>
      </c>
      <c r="B359" s="3">
        <v>43822</v>
      </c>
      <c r="C359" s="4">
        <v>21500167</v>
      </c>
      <c r="D359" s="4">
        <v>5106289</v>
      </c>
      <c r="E359" s="4">
        <v>1940390</v>
      </c>
      <c r="F359" s="4">
        <v>1430649</v>
      </c>
      <c r="G359" s="4">
        <v>1196595</v>
      </c>
      <c r="H359" s="5">
        <f t="shared" si="56"/>
        <v>5.5655149097213988E-2</v>
      </c>
      <c r="I359" s="8">
        <f t="shared" si="64"/>
        <v>-9.6867855803172809E-2</v>
      </c>
      <c r="J359" s="5">
        <f>'Channel wise traffic'!G359/'Channel wise traffic'!G352-1</f>
        <v>1.0204110399515187E-2</v>
      </c>
      <c r="K359" s="5">
        <f t="shared" si="65"/>
        <v>-0.10599042774802347</v>
      </c>
      <c r="L359" s="5">
        <f t="shared" si="57"/>
        <v>0.23749996918628585</v>
      </c>
      <c r="M359" s="5">
        <f t="shared" si="58"/>
        <v>0.38000003525064874</v>
      </c>
      <c r="N359" s="5">
        <f t="shared" si="59"/>
        <v>0.73729971809790817</v>
      </c>
      <c r="O359" s="5">
        <f t="shared" si="60"/>
        <v>0.83640012330068381</v>
      </c>
      <c r="P359" s="17" t="str">
        <f t="shared" si="61"/>
        <v>Stable</v>
      </c>
      <c r="Q359" s="17" t="str">
        <f t="shared" si="62"/>
        <v>Stable</v>
      </c>
      <c r="R359" s="17" t="str">
        <f t="shared" si="63"/>
        <v>Stable</v>
      </c>
    </row>
    <row r="360" spans="1:18" x14ac:dyDescent="0.3">
      <c r="A360" s="3" t="str">
        <f t="shared" si="55"/>
        <v>Tuesday</v>
      </c>
      <c r="B360" s="3">
        <v>43823</v>
      </c>
      <c r="C360" s="4">
        <v>21282993</v>
      </c>
      <c r="D360" s="4">
        <v>5320748</v>
      </c>
      <c r="E360" s="4">
        <v>2107016</v>
      </c>
      <c r="F360" s="4">
        <v>1568884</v>
      </c>
      <c r="G360" s="4">
        <v>1312214</v>
      </c>
      <c r="H360" s="5">
        <f t="shared" si="56"/>
        <v>6.1655519973154153E-2</v>
      </c>
      <c r="I360" s="8">
        <f t="shared" si="64"/>
        <v>0.18819603848330502</v>
      </c>
      <c r="J360" s="5">
        <f>'Channel wise traffic'!G360/'Channel wise traffic'!G353-1</f>
        <v>1.0309259753916944E-2</v>
      </c>
      <c r="K360" s="5">
        <f t="shared" si="65"/>
        <v>0.17607161132846216</v>
      </c>
      <c r="L360" s="5">
        <f t="shared" si="57"/>
        <v>0.24999998825353181</v>
      </c>
      <c r="M360" s="5">
        <f t="shared" si="58"/>
        <v>0.39599996090775208</v>
      </c>
      <c r="N360" s="5">
        <f t="shared" si="59"/>
        <v>0.74459994608488977</v>
      </c>
      <c r="O360" s="5">
        <f t="shared" si="60"/>
        <v>0.83639963184021249</v>
      </c>
      <c r="P360" s="17" t="str">
        <f t="shared" si="61"/>
        <v>Stable</v>
      </c>
      <c r="Q360" s="17" t="str">
        <f t="shared" si="62"/>
        <v>Stable</v>
      </c>
      <c r="R360" s="17" t="str">
        <f t="shared" si="63"/>
        <v>Stable</v>
      </c>
    </row>
    <row r="361" spans="1:18" x14ac:dyDescent="0.3">
      <c r="A361" s="3" t="str">
        <f t="shared" si="55"/>
        <v>Wednesday</v>
      </c>
      <c r="B361" s="3">
        <v>43824</v>
      </c>
      <c r="C361" s="4">
        <v>20631473</v>
      </c>
      <c r="D361" s="4">
        <v>5261025</v>
      </c>
      <c r="E361" s="4">
        <v>2167542</v>
      </c>
      <c r="F361" s="4">
        <v>1582306</v>
      </c>
      <c r="G361" s="4">
        <v>1258566</v>
      </c>
      <c r="H361" s="5">
        <f t="shared" si="56"/>
        <v>6.1002236728322792E-2</v>
      </c>
      <c r="I361" s="8">
        <f t="shared" si="64"/>
        <v>-1.9849632492091485E-2</v>
      </c>
      <c r="J361" s="5">
        <f>'Channel wise traffic'!G361/'Channel wise traffic'!G354-1</f>
        <v>-7.7669856905524637E-2</v>
      </c>
      <c r="K361" s="5">
        <f t="shared" si="65"/>
        <v>6.2689336322857558E-2</v>
      </c>
      <c r="L361" s="5">
        <f t="shared" si="57"/>
        <v>0.25499997019117343</v>
      </c>
      <c r="M361" s="5">
        <f t="shared" si="58"/>
        <v>0.41199994297689141</v>
      </c>
      <c r="N361" s="5">
        <f t="shared" si="59"/>
        <v>0.73000015685970565</v>
      </c>
      <c r="O361" s="5">
        <f t="shared" si="60"/>
        <v>0.79539987840531479</v>
      </c>
      <c r="P361" s="17" t="str">
        <f t="shared" si="61"/>
        <v>Stable</v>
      </c>
      <c r="Q361" s="17" t="str">
        <f t="shared" si="62"/>
        <v>Stable</v>
      </c>
      <c r="R361" s="17" t="str">
        <f t="shared" si="63"/>
        <v>Stable</v>
      </c>
    </row>
    <row r="362" spans="1:18" x14ac:dyDescent="0.3">
      <c r="A362" s="3" t="str">
        <f t="shared" si="55"/>
        <v>Thursday</v>
      </c>
      <c r="B362" s="3">
        <v>43825</v>
      </c>
      <c r="C362" s="4">
        <v>20631473</v>
      </c>
      <c r="D362" s="4">
        <v>5209447</v>
      </c>
      <c r="E362" s="4">
        <v>2146292</v>
      </c>
      <c r="F362" s="4">
        <v>1645132</v>
      </c>
      <c r="G362" s="4">
        <v>1295048</v>
      </c>
      <c r="H362" s="5">
        <f t="shared" si="56"/>
        <v>6.2770506012828076E-2</v>
      </c>
      <c r="I362" s="8">
        <f t="shared" si="64"/>
        <v>6.9238688988570773E-2</v>
      </c>
      <c r="J362" s="5">
        <f>'Channel wise traffic'!G362/'Channel wise traffic'!G355-1</f>
        <v>-2.0618566978098496E-2</v>
      </c>
      <c r="K362" s="5">
        <f t="shared" si="65"/>
        <v>9.1748987542926042E-2</v>
      </c>
      <c r="L362" s="5">
        <f t="shared" si="57"/>
        <v>0.25250000327170047</v>
      </c>
      <c r="M362" s="5">
        <f t="shared" si="58"/>
        <v>0.41199996851873144</v>
      </c>
      <c r="N362" s="5">
        <f t="shared" si="59"/>
        <v>0.76649961887758045</v>
      </c>
      <c r="O362" s="5">
        <f t="shared" si="60"/>
        <v>0.78720005446371477</v>
      </c>
      <c r="P362" s="17" t="str">
        <f t="shared" si="61"/>
        <v>Stable</v>
      </c>
      <c r="Q362" s="17" t="str">
        <f t="shared" si="62"/>
        <v>Stable</v>
      </c>
      <c r="R362" s="17" t="str">
        <f t="shared" si="63"/>
        <v>Stable</v>
      </c>
    </row>
    <row r="363" spans="1:18" x14ac:dyDescent="0.3">
      <c r="A363" s="3" t="str">
        <f t="shared" si="55"/>
        <v>Friday</v>
      </c>
      <c r="B363" s="3">
        <v>43826</v>
      </c>
      <c r="C363" s="4">
        <v>22368860</v>
      </c>
      <c r="D363" s="4">
        <v>5648137</v>
      </c>
      <c r="E363" s="4">
        <v>2349625</v>
      </c>
      <c r="F363" s="4">
        <v>1629465</v>
      </c>
      <c r="G363" s="4">
        <v>1309438</v>
      </c>
      <c r="H363" s="5">
        <f t="shared" si="56"/>
        <v>5.8538432445819771E-2</v>
      </c>
      <c r="I363" s="8">
        <f t="shared" si="64"/>
        <v>6.335698896963593E-2</v>
      </c>
      <c r="J363" s="5">
        <f>'Channel wise traffic'!G363/'Channel wise traffic'!G356-1</f>
        <v>9.8039043079567456E-3</v>
      </c>
      <c r="K363" s="5">
        <f t="shared" si="65"/>
        <v>5.3033153630440921E-2</v>
      </c>
      <c r="L363" s="5">
        <f t="shared" si="57"/>
        <v>0.25249999329424921</v>
      </c>
      <c r="M363" s="5">
        <f t="shared" si="58"/>
        <v>0.41600000141639626</v>
      </c>
      <c r="N363" s="5">
        <f t="shared" si="59"/>
        <v>0.69350002659998933</v>
      </c>
      <c r="O363" s="5">
        <f t="shared" si="60"/>
        <v>0.80359995458632127</v>
      </c>
      <c r="P363" s="17" t="str">
        <f t="shared" si="61"/>
        <v>Stable</v>
      </c>
      <c r="Q363" s="17" t="str">
        <f t="shared" si="62"/>
        <v>Stable</v>
      </c>
      <c r="R363" s="17" t="str">
        <f t="shared" si="63"/>
        <v>Stable</v>
      </c>
    </row>
    <row r="364" spans="1:18" x14ac:dyDescent="0.3">
      <c r="A364" s="9" t="str">
        <f t="shared" si="55"/>
        <v>Saturday</v>
      </c>
      <c r="B364" s="9">
        <v>43827</v>
      </c>
      <c r="C364" s="10">
        <v>45338648</v>
      </c>
      <c r="D364" s="10">
        <v>9521116</v>
      </c>
      <c r="E364" s="10">
        <v>3269551</v>
      </c>
      <c r="F364" s="10">
        <v>2201061</v>
      </c>
      <c r="G364" s="10">
        <v>1768333</v>
      </c>
      <c r="H364" s="11">
        <f t="shared" si="56"/>
        <v>3.9002773086661079E-2</v>
      </c>
      <c r="I364" s="12">
        <f t="shared" si="64"/>
        <v>0.17702582712427128</v>
      </c>
      <c r="J364" s="11">
        <f>'Channel wise traffic'!G364/'Channel wise traffic'!G357-1</f>
        <v>-1.9417454730133787E-2</v>
      </c>
      <c r="K364" s="11">
        <f t="shared" si="65"/>
        <v>0.2003332689885069</v>
      </c>
      <c r="L364" s="11">
        <f t="shared" si="57"/>
        <v>0.20999999823550097</v>
      </c>
      <c r="M364" s="11">
        <f t="shared" si="58"/>
        <v>0.34339997538103728</v>
      </c>
      <c r="N364" s="11">
        <f t="shared" si="59"/>
        <v>0.6731997757490249</v>
      </c>
      <c r="O364" s="11">
        <f t="shared" si="60"/>
        <v>0.80340026923379226</v>
      </c>
      <c r="P364" s="17" t="str">
        <f t="shared" si="61"/>
        <v>Stable</v>
      </c>
      <c r="Q364" s="17" t="str">
        <f t="shared" si="62"/>
        <v>Stable</v>
      </c>
      <c r="R364" s="17" t="str">
        <f t="shared" si="63"/>
        <v>High</v>
      </c>
    </row>
    <row r="365" spans="1:18" x14ac:dyDescent="0.3">
      <c r="A365" s="9" t="str">
        <f t="shared" si="55"/>
        <v>Sunday</v>
      </c>
      <c r="B365" s="9">
        <v>43828</v>
      </c>
      <c r="C365" s="10">
        <v>43543058</v>
      </c>
      <c r="D365" s="10">
        <v>8778280</v>
      </c>
      <c r="E365" s="10">
        <v>3133846</v>
      </c>
      <c r="F365" s="10">
        <v>2109705</v>
      </c>
      <c r="G365" s="10">
        <v>1596202</v>
      </c>
      <c r="H365" s="11">
        <f t="shared" si="56"/>
        <v>3.6658013316382146E-2</v>
      </c>
      <c r="I365" s="12">
        <f t="shared" si="64"/>
        <v>-4.8227189709752039E-2</v>
      </c>
      <c r="J365" s="11">
        <f>'Channel wise traffic'!G365/'Channel wise traffic'!G358-1</f>
        <v>1.0416678752604991E-2</v>
      </c>
      <c r="K365" s="11">
        <f t="shared" si="65"/>
        <v>-5.8039291353914724E-2</v>
      </c>
      <c r="L365" s="11">
        <f t="shared" si="57"/>
        <v>0.2015999886824669</v>
      </c>
      <c r="M365" s="11">
        <f t="shared" si="58"/>
        <v>0.35700000455670133</v>
      </c>
      <c r="N365" s="11">
        <f t="shared" si="59"/>
        <v>0.67319995941089639</v>
      </c>
      <c r="O365" s="11">
        <f t="shared" si="60"/>
        <v>0.75659961937806475</v>
      </c>
      <c r="P365" s="17" t="str">
        <f t="shared" si="61"/>
        <v>Stable</v>
      </c>
      <c r="Q365" s="17" t="str">
        <f t="shared" si="62"/>
        <v>Stable</v>
      </c>
      <c r="R365" s="17" t="str">
        <f t="shared" si="63"/>
        <v>Stable</v>
      </c>
    </row>
    <row r="366" spans="1:18" x14ac:dyDescent="0.3">
      <c r="A366" s="3" t="str">
        <f t="shared" si="55"/>
        <v>Monday</v>
      </c>
      <c r="B366" s="3">
        <v>43829</v>
      </c>
      <c r="C366" s="4">
        <v>22151687</v>
      </c>
      <c r="D366" s="4">
        <v>5316404</v>
      </c>
      <c r="E366" s="4">
        <v>2041499</v>
      </c>
      <c r="F366" s="4">
        <v>1415779</v>
      </c>
      <c r="G366" s="4">
        <v>1172548</v>
      </c>
      <c r="H366" s="5">
        <f t="shared" si="56"/>
        <v>5.2932672802753128E-2</v>
      </c>
      <c r="I366" s="8">
        <f t="shared" si="64"/>
        <v>-2.0096189604669967E-2</v>
      </c>
      <c r="J366" s="5">
        <f>'Channel wise traffic'!G366/'Channel wise traffic'!G359-1</f>
        <v>3.0302975335167126E-2</v>
      </c>
      <c r="K366" s="5">
        <f t="shared" si="65"/>
        <v>-4.8916880802986507E-2</v>
      </c>
      <c r="L366" s="5">
        <f t="shared" si="57"/>
        <v>0.23999996027390599</v>
      </c>
      <c r="M366" s="5">
        <f t="shared" si="58"/>
        <v>0.38399997441879885</v>
      </c>
      <c r="N366" s="5">
        <f t="shared" si="59"/>
        <v>0.69349972740618537</v>
      </c>
      <c r="O366" s="5">
        <f t="shared" si="60"/>
        <v>0.82819988147867707</v>
      </c>
      <c r="P366" s="17" t="str">
        <f t="shared" si="61"/>
        <v>Stable</v>
      </c>
      <c r="Q366" s="17" t="str">
        <f t="shared" si="62"/>
        <v>Stable</v>
      </c>
      <c r="R366" s="17" t="str">
        <f t="shared" si="63"/>
        <v>Stable</v>
      </c>
    </row>
    <row r="367" spans="1:18" x14ac:dyDescent="0.3">
      <c r="A367" s="3" t="str">
        <f t="shared" si="55"/>
        <v>Tuesday</v>
      </c>
      <c r="B367" s="3">
        <v>43830</v>
      </c>
      <c r="C367" s="4">
        <v>21934513</v>
      </c>
      <c r="D367" s="4">
        <v>5319119</v>
      </c>
      <c r="E367" s="4">
        <v>2106371</v>
      </c>
      <c r="F367" s="4">
        <v>1491521</v>
      </c>
      <c r="G367" s="4">
        <v>1284200</v>
      </c>
      <c r="H367" s="5">
        <f t="shared" si="56"/>
        <v>5.854700307228157E-2</v>
      </c>
      <c r="I367" s="8">
        <f t="shared" si="64"/>
        <v>-2.1348651972925126E-2</v>
      </c>
      <c r="J367" s="5">
        <f>'Channel wise traffic'!G367/'Channel wise traffic'!G360-1</f>
        <v>3.06121902409211E-2</v>
      </c>
      <c r="K367" s="5">
        <f t="shared" si="65"/>
        <v>-5.0417495501231424E-2</v>
      </c>
      <c r="L367" s="5">
        <f t="shared" si="57"/>
        <v>0.24249998164992312</v>
      </c>
      <c r="M367" s="5">
        <f t="shared" si="58"/>
        <v>0.39599997668786879</v>
      </c>
      <c r="N367" s="5">
        <f t="shared" si="59"/>
        <v>0.70809985515372176</v>
      </c>
      <c r="O367" s="5">
        <f t="shared" si="60"/>
        <v>0.86100028092128778</v>
      </c>
      <c r="P367" s="17" t="str">
        <f t="shared" si="61"/>
        <v>Stable</v>
      </c>
      <c r="Q367" s="17" t="str">
        <f t="shared" si="62"/>
        <v>Stable</v>
      </c>
      <c r="R367" s="17" t="str">
        <f t="shared" si="63"/>
        <v>Stable</v>
      </c>
    </row>
    <row r="368" spans="1:18" x14ac:dyDescent="0.3">
      <c r="A368" s="3" t="str">
        <f t="shared" si="55"/>
        <v>Wednesday</v>
      </c>
      <c r="B368" s="3">
        <v>43831</v>
      </c>
      <c r="C368" s="4">
        <v>21717340</v>
      </c>
      <c r="D368" s="4">
        <v>5375041</v>
      </c>
      <c r="E368" s="4">
        <v>2042515</v>
      </c>
      <c r="F368" s="4">
        <v>1520857</v>
      </c>
      <c r="G368" s="4">
        <v>1284516</v>
      </c>
      <c r="H368" s="5">
        <f t="shared" si="56"/>
        <v>5.914702260958294E-2</v>
      </c>
      <c r="I368" s="8">
        <f t="shared" si="64"/>
        <v>2.0618704144240274E-2</v>
      </c>
      <c r="J368" s="5">
        <f>'Channel wise traffic'!G368/'Channel wise traffic'!G361-1</f>
        <v>5.2631533028763E-2</v>
      </c>
      <c r="K368" s="5">
        <f t="shared" si="65"/>
        <v>-3.0412231062971751E-2</v>
      </c>
      <c r="L368" s="5">
        <f t="shared" si="57"/>
        <v>0.24749997006999935</v>
      </c>
      <c r="M368" s="5">
        <f t="shared" si="58"/>
        <v>0.37999989209384638</v>
      </c>
      <c r="N368" s="5">
        <f t="shared" si="59"/>
        <v>0.74460016205511348</v>
      </c>
      <c r="O368" s="5">
        <f t="shared" si="60"/>
        <v>0.84460011690776982</v>
      </c>
      <c r="P368" s="17" t="str">
        <f t="shared" si="61"/>
        <v>Stable</v>
      </c>
      <c r="Q368" s="17" t="str">
        <f t="shared" si="62"/>
        <v>Stable</v>
      </c>
      <c r="R368" s="17" t="str">
        <f t="shared" si="63"/>
        <v>Stable</v>
      </c>
    </row>
  </sheetData>
  <autoFilter ref="A2:R368" xr:uid="{4375D379-A816-2846-B956-DD451B8B10CC}"/>
  <conditionalFormatting sqref="A3:A368">
    <cfRule type="expression" dxfId="13" priority="7">
      <formula>OR(A3="Saturday", A3="Sunday")</formula>
    </cfRule>
    <cfRule type="expression" dxfId="12" priority="8">
      <formula>OR(WEEKDAY(A3, 2)=6, WEEKDAY(A3, 2)=7)</formula>
    </cfRule>
  </conditionalFormatting>
  <conditionalFormatting sqref="I3:K368">
    <cfRule type="cellIs" dxfId="11" priority="1" operator="lessThan">
      <formula>-0.2</formula>
    </cfRule>
    <cfRule type="cellIs" dxfId="10" priority="2" operator="greaterThan">
      <formula>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sheetPr codeName="Sheet2"/>
  <dimension ref="B2:L368"/>
  <sheetViews>
    <sheetView workbookViewId="0">
      <selection activeCell="B23" sqref="B23"/>
    </sheetView>
  </sheetViews>
  <sheetFormatPr defaultColWidth="11.19921875" defaultRowHeight="15.6" x14ac:dyDescent="0.3"/>
  <cols>
    <col min="8" max="8" width="20.796875" bestFit="1" customWidth="1"/>
    <col min="9" max="9" width="18.59765625" bestFit="1" customWidth="1"/>
    <col min="10" max="10" width="17.3984375" bestFit="1" customWidth="1"/>
    <col min="11" max="11" width="16.8984375" bestFit="1" customWidth="1"/>
    <col min="12" max="12" width="13.69921875" bestFit="1" customWidth="1"/>
  </cols>
  <sheetData>
    <row r="2" spans="2:12" x14ac:dyDescent="0.3">
      <c r="B2" s="1" t="s">
        <v>0</v>
      </c>
      <c r="C2" s="2" t="s">
        <v>6</v>
      </c>
      <c r="D2" s="2" t="s">
        <v>7</v>
      </c>
      <c r="E2" s="2" t="s">
        <v>8</v>
      </c>
      <c r="F2" s="2" t="s">
        <v>9</v>
      </c>
      <c r="G2" s="2" t="s">
        <v>34</v>
      </c>
      <c r="H2" s="16" t="s">
        <v>40</v>
      </c>
      <c r="I2" s="16" t="s">
        <v>41</v>
      </c>
      <c r="J2" s="16" t="s">
        <v>42</v>
      </c>
      <c r="K2" s="16" t="s">
        <v>43</v>
      </c>
      <c r="L2" s="16" t="s">
        <v>44</v>
      </c>
    </row>
    <row r="3" spans="2:12" x14ac:dyDescent="0.3">
      <c r="B3" s="3">
        <v>43466</v>
      </c>
      <c r="C3" s="4">
        <v>7505512</v>
      </c>
      <c r="D3" s="4">
        <v>5629134</v>
      </c>
      <c r="E3" s="4">
        <v>2293351</v>
      </c>
      <c r="F3" s="4">
        <v>5420648</v>
      </c>
      <c r="G3" s="4">
        <f>SUM(C3:F3)</f>
        <v>20848645</v>
      </c>
      <c r="H3" s="8">
        <f>IFERROR(C3/#REF!-1,0)</f>
        <v>0</v>
      </c>
      <c r="I3" s="8">
        <f t="shared" ref="I3" si="0">IFERROR(D3/#REF!-1,0)</f>
        <v>0</v>
      </c>
      <c r="J3" s="8">
        <f>IFERROR(E3/#REF!-1,0)</f>
        <v>0</v>
      </c>
      <c r="K3" s="8">
        <f t="shared" ref="K3" si="1">IFERROR(F3/#REF!-1,0)</f>
        <v>0</v>
      </c>
      <c r="L3" s="8">
        <f t="shared" ref="L3" si="2">IFERROR(G3/#REF!-1,0)</f>
        <v>0</v>
      </c>
    </row>
    <row r="4" spans="2:12" x14ac:dyDescent="0.3">
      <c r="B4" s="3">
        <v>43467</v>
      </c>
      <c r="C4" s="4">
        <v>7896424</v>
      </c>
      <c r="D4" s="4">
        <v>5922318</v>
      </c>
      <c r="E4" s="4">
        <v>2412796</v>
      </c>
      <c r="F4" s="4">
        <v>5702973</v>
      </c>
      <c r="G4" s="4">
        <f t="shared" ref="G4:G67" si="3">SUM(C4:F4)</f>
        <v>21934511</v>
      </c>
      <c r="H4" s="8">
        <f>IFERROR(C4/#REF!-1,0)</f>
        <v>0</v>
      </c>
      <c r="I4" s="8">
        <f t="shared" ref="I4" si="4">IFERROR(D4/#REF!-1,0)</f>
        <v>0</v>
      </c>
      <c r="J4" s="8">
        <f t="shared" ref="J4" si="5">IFERROR(E4/#REF!-1,0)</f>
        <v>0</v>
      </c>
      <c r="K4" s="8">
        <f t="shared" ref="K4" si="6">IFERROR(F4/#REF!-1,0)</f>
        <v>0</v>
      </c>
      <c r="L4" s="8">
        <f t="shared" ref="L4" si="7">IFERROR(G4/#REF!-1,0)</f>
        <v>0</v>
      </c>
    </row>
    <row r="5" spans="2:12" x14ac:dyDescent="0.3">
      <c r="B5" s="3">
        <v>43468</v>
      </c>
      <c r="C5" s="4">
        <v>7505512</v>
      </c>
      <c r="D5" s="4">
        <v>5629134</v>
      </c>
      <c r="E5" s="4">
        <v>2293351</v>
      </c>
      <c r="F5" s="4">
        <v>5420648</v>
      </c>
      <c r="G5" s="4">
        <f t="shared" si="3"/>
        <v>20848645</v>
      </c>
      <c r="H5" s="8">
        <f>IFERROR(C5/#REF!-1,0)</f>
        <v>0</v>
      </c>
      <c r="I5" s="8">
        <f t="shared" ref="I5" si="8">IFERROR(D5/#REF!-1,0)</f>
        <v>0</v>
      </c>
      <c r="J5" s="8">
        <f t="shared" ref="J5" si="9">IFERROR(E5/#REF!-1,0)</f>
        <v>0</v>
      </c>
      <c r="K5" s="8">
        <f t="shared" ref="K5" si="10">IFERROR(F5/#REF!-1,0)</f>
        <v>0</v>
      </c>
      <c r="L5" s="8">
        <f t="shared" ref="L5" si="11">IFERROR(G5/#REF!-1,0)</f>
        <v>0</v>
      </c>
    </row>
    <row r="6" spans="2:12" x14ac:dyDescent="0.3">
      <c r="B6" s="3">
        <v>43469</v>
      </c>
      <c r="C6" s="4">
        <v>7818242</v>
      </c>
      <c r="D6" s="4">
        <v>5863681</v>
      </c>
      <c r="E6" s="4">
        <v>2388907</v>
      </c>
      <c r="F6" s="4">
        <v>5646508</v>
      </c>
      <c r="G6" s="4">
        <f t="shared" si="3"/>
        <v>21717338</v>
      </c>
      <c r="H6" s="8">
        <f>IFERROR(C6/#REF!-1,0)</f>
        <v>0</v>
      </c>
      <c r="I6" s="8">
        <f t="shared" ref="I6" si="12">IFERROR(D6/#REF!-1,0)</f>
        <v>0</v>
      </c>
      <c r="J6" s="8">
        <f t="shared" ref="J6" si="13">IFERROR(E6/#REF!-1,0)</f>
        <v>0</v>
      </c>
      <c r="K6" s="8">
        <f t="shared" ref="K6" si="14">IFERROR(F6/#REF!-1,0)</f>
        <v>0</v>
      </c>
      <c r="L6" s="8">
        <f t="shared" ref="L6" si="15">IFERROR(G6/#REF!-1,0)</f>
        <v>0</v>
      </c>
    </row>
    <row r="7" spans="2:12" x14ac:dyDescent="0.3">
      <c r="B7" s="3">
        <v>43470</v>
      </c>
      <c r="C7" s="4">
        <v>15352294</v>
      </c>
      <c r="D7" s="4">
        <v>11514221</v>
      </c>
      <c r="E7" s="4">
        <v>4690978</v>
      </c>
      <c r="F7" s="4">
        <v>11087768</v>
      </c>
      <c r="G7" s="4">
        <f t="shared" si="3"/>
        <v>42645261</v>
      </c>
      <c r="H7" s="12">
        <f>IFERROR(C7/#REF!-1,0)</f>
        <v>0</v>
      </c>
      <c r="I7" s="12">
        <f t="shared" ref="I7" si="16">IFERROR(D7/#REF!-1,0)</f>
        <v>0</v>
      </c>
      <c r="J7" s="12">
        <f t="shared" ref="J7" si="17">IFERROR(E7/#REF!-1,0)</f>
        <v>0</v>
      </c>
      <c r="K7" s="12">
        <f t="shared" ref="K7" si="18">IFERROR(F7/#REF!-1,0)</f>
        <v>0</v>
      </c>
      <c r="L7" s="12">
        <f t="shared" ref="I7:L9" si="19">IFERROR(G7/#REF!-1,0)</f>
        <v>0</v>
      </c>
    </row>
    <row r="8" spans="2:12" x14ac:dyDescent="0.3">
      <c r="B8" s="3">
        <v>43471</v>
      </c>
      <c r="C8" s="4">
        <v>15675500</v>
      </c>
      <c r="D8" s="4">
        <v>11756625</v>
      </c>
      <c r="E8" s="4">
        <v>4789736</v>
      </c>
      <c r="F8" s="4">
        <v>11321195</v>
      </c>
      <c r="G8" s="4">
        <f t="shared" si="3"/>
        <v>43543056</v>
      </c>
      <c r="H8" s="12">
        <f t="shared" ref="H8:H9" si="20">IFERROR(C8/C1-1,0)</f>
        <v>0</v>
      </c>
      <c r="I8" s="12">
        <f t="shared" si="19"/>
        <v>0</v>
      </c>
      <c r="J8" s="12">
        <f t="shared" si="19"/>
        <v>0</v>
      </c>
      <c r="K8" s="12">
        <f t="shared" si="19"/>
        <v>0</v>
      </c>
      <c r="L8" s="12">
        <f t="shared" si="19"/>
        <v>0</v>
      </c>
    </row>
    <row r="9" spans="2:12" x14ac:dyDescent="0.3">
      <c r="B9" s="3">
        <v>43472</v>
      </c>
      <c r="C9" s="4">
        <v>8209154</v>
      </c>
      <c r="D9" s="4">
        <v>6156866</v>
      </c>
      <c r="E9" s="4">
        <v>2508352</v>
      </c>
      <c r="F9" s="4">
        <v>5928833</v>
      </c>
      <c r="G9" s="4">
        <f>SUM(C9:F9)</f>
        <v>22803205</v>
      </c>
      <c r="H9" s="8">
        <f t="shared" si="20"/>
        <v>0</v>
      </c>
      <c r="I9" s="8">
        <f t="shared" si="19"/>
        <v>0</v>
      </c>
      <c r="J9" s="8">
        <f t="shared" si="19"/>
        <v>0</v>
      </c>
      <c r="K9" s="8">
        <f t="shared" si="19"/>
        <v>0</v>
      </c>
      <c r="L9" s="8">
        <f t="shared" si="19"/>
        <v>0</v>
      </c>
    </row>
    <row r="10" spans="2:12" x14ac:dyDescent="0.3">
      <c r="B10" s="3">
        <v>43473</v>
      </c>
      <c r="C10" s="4">
        <v>7818242</v>
      </c>
      <c r="D10" s="4">
        <v>5863681</v>
      </c>
      <c r="E10" s="4">
        <v>2388907</v>
      </c>
      <c r="F10" s="4">
        <v>5646508</v>
      </c>
      <c r="G10" s="4">
        <f t="shared" si="3"/>
        <v>21717338</v>
      </c>
      <c r="H10" s="8">
        <f>IFERROR(C10/C3-1,0)</f>
        <v>4.1666711078471419E-2</v>
      </c>
      <c r="I10" s="8">
        <f t="shared" ref="I10:L10" si="21">IFERROR(D10/D3-1,0)</f>
        <v>4.166662225486184E-2</v>
      </c>
      <c r="J10" s="8">
        <f t="shared" si="21"/>
        <v>4.1666539487413834E-2</v>
      </c>
      <c r="K10" s="8">
        <f t="shared" si="21"/>
        <v>4.1666605173403592E-2</v>
      </c>
      <c r="L10" s="8">
        <f t="shared" si="21"/>
        <v>4.1666640685761536E-2</v>
      </c>
    </row>
    <row r="11" spans="2:12" x14ac:dyDescent="0.3">
      <c r="B11" s="3">
        <v>43474</v>
      </c>
      <c r="C11" s="4">
        <v>8130972</v>
      </c>
      <c r="D11" s="4">
        <v>6098229</v>
      </c>
      <c r="E11" s="4">
        <v>2484463</v>
      </c>
      <c r="F11" s="4">
        <v>5872368</v>
      </c>
      <c r="G11" s="4">
        <f t="shared" si="3"/>
        <v>22586032</v>
      </c>
      <c r="H11" s="8">
        <f t="shared" ref="H11:H74" si="22">IFERROR(C11/C4-1,0)</f>
        <v>2.9703065590196198E-2</v>
      </c>
      <c r="I11" s="8">
        <f t="shared" ref="I11:I74" si="23">IFERROR(D11/D4-1,0)</f>
        <v>2.9703065590196198E-2</v>
      </c>
      <c r="J11" s="8">
        <f t="shared" ref="J11:J74" si="24">IFERROR(E11/E4-1,0)</f>
        <v>2.9702884122818407E-2</v>
      </c>
      <c r="K11" s="8">
        <f t="shared" ref="K11:K74" si="25">IFERROR(F11/F4-1,0)</f>
        <v>2.9702928630382708E-2</v>
      </c>
      <c r="L11" s="8">
        <f t="shared" ref="L11:L74" si="26">IFERROR(G11/G4-1,0)</f>
        <v>2.9703010019234144E-2</v>
      </c>
    </row>
    <row r="12" spans="2:12" x14ac:dyDescent="0.3">
      <c r="B12" s="3">
        <v>43475</v>
      </c>
      <c r="C12" s="4">
        <v>387156</v>
      </c>
      <c r="D12" s="4">
        <v>2873204</v>
      </c>
      <c r="E12" s="4">
        <v>1170564</v>
      </c>
      <c r="F12" s="4">
        <v>6210572</v>
      </c>
      <c r="G12" s="4">
        <f t="shared" si="3"/>
        <v>10641496</v>
      </c>
      <c r="H12" s="8">
        <f t="shared" si="22"/>
        <v>-0.94841710998530149</v>
      </c>
      <c r="I12" s="8">
        <f t="shared" si="23"/>
        <v>-0.48958330002447981</v>
      </c>
      <c r="J12" s="8">
        <f t="shared" si="24"/>
        <v>-0.48958358314972283</v>
      </c>
      <c r="K12" s="8">
        <f t="shared" si="25"/>
        <v>0.14572501295048124</v>
      </c>
      <c r="L12" s="8">
        <f t="shared" si="26"/>
        <v>-0.48958332783737268</v>
      </c>
    </row>
    <row r="13" spans="2:12" x14ac:dyDescent="0.3">
      <c r="B13" s="3">
        <v>43476</v>
      </c>
      <c r="C13" s="4">
        <v>7427330</v>
      </c>
      <c r="D13" s="4">
        <v>5570497</v>
      </c>
      <c r="E13" s="4">
        <v>2269462</v>
      </c>
      <c r="F13" s="4">
        <v>5364183</v>
      </c>
      <c r="G13" s="4">
        <f t="shared" si="3"/>
        <v>20631472</v>
      </c>
      <c r="H13" s="8">
        <f t="shared" si="22"/>
        <v>-4.9999987209400798E-2</v>
      </c>
      <c r="I13" s="8">
        <f t="shared" si="23"/>
        <v>-4.9999991472933103E-2</v>
      </c>
      <c r="J13" s="8">
        <f t="shared" si="24"/>
        <v>-4.9999853489482882E-2</v>
      </c>
      <c r="K13" s="8">
        <f t="shared" si="25"/>
        <v>-4.9999929159756817E-2</v>
      </c>
      <c r="L13" s="8">
        <f t="shared" si="26"/>
        <v>-4.9999958558456847E-2</v>
      </c>
    </row>
    <row r="14" spans="2:12" x14ac:dyDescent="0.3">
      <c r="B14" s="3">
        <v>43477</v>
      </c>
      <c r="C14" s="4">
        <v>15352294</v>
      </c>
      <c r="D14" s="4">
        <v>11514221</v>
      </c>
      <c r="E14" s="4">
        <v>4690978</v>
      </c>
      <c r="F14" s="4">
        <v>11087768</v>
      </c>
      <c r="G14" s="4">
        <f t="shared" si="3"/>
        <v>42645261</v>
      </c>
      <c r="H14" s="12">
        <f t="shared" si="22"/>
        <v>0</v>
      </c>
      <c r="I14" s="12">
        <f t="shared" si="23"/>
        <v>0</v>
      </c>
      <c r="J14" s="12">
        <f t="shared" si="24"/>
        <v>0</v>
      </c>
      <c r="K14" s="12">
        <f t="shared" si="25"/>
        <v>0</v>
      </c>
      <c r="L14" s="12">
        <f t="shared" si="26"/>
        <v>0</v>
      </c>
    </row>
    <row r="15" spans="2:12" x14ac:dyDescent="0.3">
      <c r="B15" s="3">
        <v>43478</v>
      </c>
      <c r="C15" s="4">
        <v>16645119</v>
      </c>
      <c r="D15" s="4">
        <v>12483839</v>
      </c>
      <c r="E15" s="4">
        <v>5086008</v>
      </c>
      <c r="F15" s="4">
        <v>12021475</v>
      </c>
      <c r="G15" s="4">
        <f t="shared" si="3"/>
        <v>46236441</v>
      </c>
      <c r="H15" s="12">
        <f t="shared" si="22"/>
        <v>6.1855698382826674E-2</v>
      </c>
      <c r="I15" s="12">
        <f t="shared" si="23"/>
        <v>6.1855677118220598E-2</v>
      </c>
      <c r="J15" s="12">
        <f t="shared" si="24"/>
        <v>6.1855601227291057E-2</v>
      </c>
      <c r="K15" s="12">
        <f t="shared" si="25"/>
        <v>6.1855660996917639E-2</v>
      </c>
      <c r="L15" s="12">
        <f t="shared" si="26"/>
        <v>6.1855672233937842E-2</v>
      </c>
    </row>
    <row r="16" spans="2:12" x14ac:dyDescent="0.3">
      <c r="B16" s="3">
        <v>43479</v>
      </c>
      <c r="C16" s="4">
        <v>7583695</v>
      </c>
      <c r="D16" s="4">
        <v>5687771</v>
      </c>
      <c r="E16" s="4">
        <v>2317240</v>
      </c>
      <c r="F16" s="4">
        <v>5477113</v>
      </c>
      <c r="G16" s="4">
        <f t="shared" si="3"/>
        <v>21065819</v>
      </c>
      <c r="H16" s="8">
        <f t="shared" si="22"/>
        <v>-7.6190433265108659E-2</v>
      </c>
      <c r="I16" s="8">
        <f t="shared" si="23"/>
        <v>-7.6190548892894561E-2</v>
      </c>
      <c r="J16" s="8">
        <f t="shared" si="24"/>
        <v>-7.6190263567473826E-2</v>
      </c>
      <c r="K16" s="8">
        <f t="shared" si="25"/>
        <v>-7.6190373383767107E-2</v>
      </c>
      <c r="L16" s="8">
        <f t="shared" si="26"/>
        <v>-7.6190430248730401E-2</v>
      </c>
    </row>
    <row r="17" spans="2:12" x14ac:dyDescent="0.3">
      <c r="B17" s="3">
        <v>43480</v>
      </c>
      <c r="C17" s="4">
        <v>7661877</v>
      </c>
      <c r="D17" s="4">
        <v>5746408</v>
      </c>
      <c r="E17" s="4">
        <v>2341129</v>
      </c>
      <c r="F17" s="4">
        <v>5533578</v>
      </c>
      <c r="G17" s="4">
        <f t="shared" si="3"/>
        <v>21282992</v>
      </c>
      <c r="H17" s="8">
        <f t="shared" si="22"/>
        <v>-2.0000020464958745E-2</v>
      </c>
      <c r="I17" s="8">
        <f t="shared" si="23"/>
        <v>-1.9999894264370766E-2</v>
      </c>
      <c r="J17" s="8">
        <f t="shared" si="24"/>
        <v>-1.9999941395793086E-2</v>
      </c>
      <c r="K17" s="8">
        <f t="shared" si="25"/>
        <v>-1.9999971663902771E-2</v>
      </c>
      <c r="L17" s="8">
        <f t="shared" si="26"/>
        <v>-1.9999965004919074E-2</v>
      </c>
    </row>
    <row r="18" spans="2:12" x14ac:dyDescent="0.3">
      <c r="B18" s="3">
        <v>43481</v>
      </c>
      <c r="C18" s="4">
        <v>7583695</v>
      </c>
      <c r="D18" s="4">
        <v>5687771</v>
      </c>
      <c r="E18" s="4">
        <v>2317240</v>
      </c>
      <c r="F18" s="4">
        <v>5477113</v>
      </c>
      <c r="G18" s="4">
        <f t="shared" si="3"/>
        <v>21065819</v>
      </c>
      <c r="H18" s="8">
        <f t="shared" si="22"/>
        <v>-6.7307697037943259E-2</v>
      </c>
      <c r="I18" s="8">
        <f t="shared" si="23"/>
        <v>-6.7307738033452025E-2</v>
      </c>
      <c r="J18" s="8">
        <f t="shared" si="24"/>
        <v>-6.7307502667578456E-2</v>
      </c>
      <c r="K18" s="8">
        <f t="shared" si="25"/>
        <v>-6.7307600613585539E-2</v>
      </c>
      <c r="L18" s="8">
        <f t="shared" si="26"/>
        <v>-6.7307661655664042E-2</v>
      </c>
    </row>
    <row r="19" spans="2:12" x14ac:dyDescent="0.3">
      <c r="B19" s="3">
        <v>43482</v>
      </c>
      <c r="C19" s="4">
        <v>8052789</v>
      </c>
      <c r="D19" s="4">
        <v>6039592</v>
      </c>
      <c r="E19" s="4">
        <v>2460574</v>
      </c>
      <c r="F19" s="4">
        <v>5815903</v>
      </c>
      <c r="G19" s="4">
        <f t="shared" si="3"/>
        <v>22368858</v>
      </c>
      <c r="H19" s="8">
        <f t="shared" si="22"/>
        <v>19.799855872051577</v>
      </c>
      <c r="I19" s="8">
        <f t="shared" si="23"/>
        <v>1.1020407879148157</v>
      </c>
      <c r="J19" s="8">
        <f t="shared" si="24"/>
        <v>1.1020414090985202</v>
      </c>
      <c r="K19" s="8">
        <f t="shared" si="25"/>
        <v>-6.3547930850813783E-2</v>
      </c>
      <c r="L19" s="8">
        <f t="shared" si="26"/>
        <v>1.102040728108153</v>
      </c>
    </row>
    <row r="20" spans="2:12" x14ac:dyDescent="0.3">
      <c r="B20" s="3">
        <v>43483</v>
      </c>
      <c r="C20" s="4">
        <v>7974607</v>
      </c>
      <c r="D20" s="4">
        <v>5980955</v>
      </c>
      <c r="E20" s="4">
        <v>2436685</v>
      </c>
      <c r="F20" s="4">
        <v>5759438</v>
      </c>
      <c r="G20" s="4">
        <f t="shared" si="3"/>
        <v>22151685</v>
      </c>
      <c r="H20" s="8">
        <f t="shared" si="22"/>
        <v>7.3684217612520309E-2</v>
      </c>
      <c r="I20" s="8">
        <f t="shared" si="23"/>
        <v>7.3684269105611211E-2</v>
      </c>
      <c r="J20" s="8">
        <f t="shared" si="24"/>
        <v>7.3683983252418317E-2</v>
      </c>
      <c r="K20" s="8">
        <f t="shared" si="25"/>
        <v>7.3684100635641903E-2</v>
      </c>
      <c r="L20" s="8">
        <f t="shared" si="26"/>
        <v>7.3684175322051626E-2</v>
      </c>
    </row>
    <row r="21" spans="2:12" x14ac:dyDescent="0.3">
      <c r="B21" s="3">
        <v>43484</v>
      </c>
      <c r="C21" s="4">
        <v>15352294</v>
      </c>
      <c r="D21" s="4">
        <v>11514221</v>
      </c>
      <c r="E21" s="4">
        <v>4690978</v>
      </c>
      <c r="F21" s="4">
        <v>11087768</v>
      </c>
      <c r="G21" s="4">
        <f t="shared" si="3"/>
        <v>42645261</v>
      </c>
      <c r="H21" s="12">
        <f t="shared" si="22"/>
        <v>0</v>
      </c>
      <c r="I21" s="12">
        <f t="shared" si="23"/>
        <v>0</v>
      </c>
      <c r="J21" s="12">
        <f t="shared" si="24"/>
        <v>0</v>
      </c>
      <c r="K21" s="12">
        <f t="shared" si="25"/>
        <v>0</v>
      </c>
      <c r="L21" s="12">
        <f t="shared" si="26"/>
        <v>0</v>
      </c>
    </row>
    <row r="22" spans="2:12" x14ac:dyDescent="0.3">
      <c r="B22" s="3">
        <v>43485</v>
      </c>
      <c r="C22" s="4">
        <v>15998707</v>
      </c>
      <c r="D22" s="4">
        <v>11999030</v>
      </c>
      <c r="E22" s="4">
        <v>4888493</v>
      </c>
      <c r="F22" s="4">
        <v>11554621</v>
      </c>
      <c r="G22" s="4">
        <f t="shared" si="3"/>
        <v>44440851</v>
      </c>
      <c r="H22" s="12">
        <f t="shared" si="22"/>
        <v>-3.883492812517586E-2</v>
      </c>
      <c r="I22" s="12">
        <f t="shared" si="23"/>
        <v>-3.8834928902879984E-2</v>
      </c>
      <c r="J22" s="12">
        <f t="shared" si="24"/>
        <v>-3.8834976272156818E-2</v>
      </c>
      <c r="K22" s="12">
        <f t="shared" si="25"/>
        <v>-3.8835001528514601E-2</v>
      </c>
      <c r="L22" s="12">
        <f t="shared" si="26"/>
        <v>-3.8834952716191973E-2</v>
      </c>
    </row>
    <row r="23" spans="2:12" x14ac:dyDescent="0.3">
      <c r="B23" s="3">
        <v>43486</v>
      </c>
      <c r="C23" s="4">
        <v>7974607</v>
      </c>
      <c r="D23" s="4">
        <v>5980955</v>
      </c>
      <c r="E23" s="4">
        <v>2436685</v>
      </c>
      <c r="F23" s="4">
        <v>5759438</v>
      </c>
      <c r="G23" s="4">
        <f t="shared" si="3"/>
        <v>22151685</v>
      </c>
      <c r="H23" s="8">
        <f t="shared" si="22"/>
        <v>5.15463767991724E-2</v>
      </c>
      <c r="I23" s="8">
        <f t="shared" si="23"/>
        <v>5.1546379064839387E-2</v>
      </c>
      <c r="J23" s="8">
        <f t="shared" si="24"/>
        <v>5.1546236039426319E-2</v>
      </c>
      <c r="K23" s="8">
        <f t="shared" si="25"/>
        <v>5.154631646270591E-2</v>
      </c>
      <c r="L23" s="8">
        <f t="shared" si="26"/>
        <v>5.154634623984955E-2</v>
      </c>
    </row>
    <row r="24" spans="2:12" x14ac:dyDescent="0.3">
      <c r="B24" s="3">
        <v>43487</v>
      </c>
      <c r="C24" s="4">
        <v>13525559</v>
      </c>
      <c r="D24" s="4">
        <v>2028833</v>
      </c>
      <c r="E24" s="4">
        <v>19827367</v>
      </c>
      <c r="F24" s="4">
        <v>2189238</v>
      </c>
      <c r="G24" s="4">
        <f t="shared" si="3"/>
        <v>37570997</v>
      </c>
      <c r="H24" s="8">
        <f t="shared" si="22"/>
        <v>0.76530620368873059</v>
      </c>
      <c r="I24" s="8">
        <f t="shared" si="23"/>
        <v>-0.64693892254082896</v>
      </c>
      <c r="J24" s="8">
        <f t="shared" si="24"/>
        <v>7.4691475779420955</v>
      </c>
      <c r="K24" s="8">
        <f t="shared" si="25"/>
        <v>-0.60437207174092422</v>
      </c>
      <c r="L24" s="8">
        <f t="shared" si="26"/>
        <v>0.76530616559927278</v>
      </c>
    </row>
    <row r="25" spans="2:12" x14ac:dyDescent="0.3">
      <c r="B25" s="3">
        <v>43488</v>
      </c>
      <c r="C25" s="4">
        <v>7740060</v>
      </c>
      <c r="D25" s="4">
        <v>5805045</v>
      </c>
      <c r="E25" s="4">
        <v>2365018</v>
      </c>
      <c r="F25" s="4">
        <v>5590043</v>
      </c>
      <c r="G25" s="4">
        <f t="shared" si="3"/>
        <v>21500166</v>
      </c>
      <c r="H25" s="8">
        <f t="shared" si="22"/>
        <v>2.0618577092037516E-2</v>
      </c>
      <c r="I25" s="8">
        <f t="shared" si="23"/>
        <v>2.0618621952255056E-2</v>
      </c>
      <c r="J25" s="8">
        <f t="shared" si="24"/>
        <v>2.0618494415770572E-2</v>
      </c>
      <c r="K25" s="8">
        <f t="shared" si="25"/>
        <v>2.0618526585082231E-2</v>
      </c>
      <c r="L25" s="8">
        <f t="shared" si="26"/>
        <v>2.0618566978098496E-2</v>
      </c>
    </row>
    <row r="26" spans="2:12" x14ac:dyDescent="0.3">
      <c r="B26" s="3">
        <v>43489</v>
      </c>
      <c r="C26" s="4">
        <v>7427330</v>
      </c>
      <c r="D26" s="4">
        <v>5570497</v>
      </c>
      <c r="E26" s="4">
        <v>2269462</v>
      </c>
      <c r="F26" s="4">
        <v>5364183</v>
      </c>
      <c r="G26" s="4">
        <f t="shared" si="3"/>
        <v>20631472</v>
      </c>
      <c r="H26" s="8">
        <f t="shared" si="22"/>
        <v>-7.7669860715337213E-2</v>
      </c>
      <c r="I26" s="8">
        <f t="shared" si="23"/>
        <v>-7.7669981680881794E-2</v>
      </c>
      <c r="J26" s="8">
        <f t="shared" si="24"/>
        <v>-7.7669681952259872E-2</v>
      </c>
      <c r="K26" s="8">
        <f t="shared" si="25"/>
        <v>-7.7669796074659403E-2</v>
      </c>
      <c r="L26" s="8">
        <f t="shared" si="26"/>
        <v>-7.7669856905524637E-2</v>
      </c>
    </row>
    <row r="27" spans="2:12" x14ac:dyDescent="0.3">
      <c r="B27" s="3">
        <v>43490</v>
      </c>
      <c r="C27" s="4">
        <v>7427330</v>
      </c>
      <c r="D27" s="4">
        <v>5570497</v>
      </c>
      <c r="E27" s="4">
        <v>2269462</v>
      </c>
      <c r="F27" s="4">
        <v>5364183</v>
      </c>
      <c r="G27" s="4">
        <f t="shared" si="3"/>
        <v>20631472</v>
      </c>
      <c r="H27" s="8">
        <f t="shared" si="22"/>
        <v>-6.8627457127354408E-2</v>
      </c>
      <c r="I27" s="8">
        <f t="shared" si="23"/>
        <v>-6.8627501795281876E-2</v>
      </c>
      <c r="J27" s="8">
        <f t="shared" si="24"/>
        <v>-6.8627253830511492E-2</v>
      </c>
      <c r="K27" s="8">
        <f t="shared" si="25"/>
        <v>-6.8627355655187183E-2</v>
      </c>
      <c r="L27" s="8">
        <f t="shared" si="26"/>
        <v>-6.8627420442282427E-2</v>
      </c>
    </row>
    <row r="28" spans="2:12" x14ac:dyDescent="0.3">
      <c r="B28" s="3">
        <v>43491</v>
      </c>
      <c r="C28" s="4">
        <v>16968325</v>
      </c>
      <c r="D28" s="4">
        <v>12726244</v>
      </c>
      <c r="E28" s="4">
        <v>5184766</v>
      </c>
      <c r="F28" s="4">
        <v>12254901</v>
      </c>
      <c r="G28" s="4">
        <f t="shared" si="3"/>
        <v>47134236</v>
      </c>
      <c r="H28" s="12">
        <f t="shared" si="22"/>
        <v>0.10526316132299196</v>
      </c>
      <c r="I28" s="12">
        <f t="shared" si="23"/>
        <v>0.10526313503970441</v>
      </c>
      <c r="J28" s="12">
        <f t="shared" si="24"/>
        <v>0.10526333741066352</v>
      </c>
      <c r="K28" s="12">
        <f t="shared" si="25"/>
        <v>0.10526311517340559</v>
      </c>
      <c r="L28" s="12">
        <f t="shared" si="26"/>
        <v>0.10526316159725235</v>
      </c>
    </row>
    <row r="29" spans="2:12" x14ac:dyDescent="0.3">
      <c r="B29" s="3">
        <v>43492</v>
      </c>
      <c r="C29" s="4">
        <v>16321913</v>
      </c>
      <c r="D29" s="4">
        <v>12241435</v>
      </c>
      <c r="E29" s="4">
        <v>4987251</v>
      </c>
      <c r="F29" s="4">
        <v>11788048</v>
      </c>
      <c r="G29" s="4">
        <f t="shared" si="3"/>
        <v>45338647</v>
      </c>
      <c r="H29" s="12">
        <f t="shared" si="22"/>
        <v>2.0202007574737113E-2</v>
      </c>
      <c r="I29" s="12">
        <f t="shared" si="23"/>
        <v>2.0202049665681399E-2</v>
      </c>
      <c r="J29" s="12">
        <f t="shared" si="24"/>
        <v>2.0202135913869546E-2</v>
      </c>
      <c r="K29" s="12">
        <f t="shared" si="25"/>
        <v>2.0202047302114057E-2</v>
      </c>
      <c r="L29" s="12">
        <f t="shared" si="26"/>
        <v>2.0202043385712853E-2</v>
      </c>
    </row>
    <row r="30" spans="2:12" x14ac:dyDescent="0.3">
      <c r="B30" s="3">
        <v>43493</v>
      </c>
      <c r="C30" s="4">
        <v>7661877</v>
      </c>
      <c r="D30" s="4">
        <v>5746408</v>
      </c>
      <c r="E30" s="4">
        <v>2341129</v>
      </c>
      <c r="F30" s="4">
        <v>5533578</v>
      </c>
      <c r="G30" s="4">
        <f t="shared" si="3"/>
        <v>21282992</v>
      </c>
      <c r="H30" s="8">
        <f t="shared" si="22"/>
        <v>-3.921572561506792E-2</v>
      </c>
      <c r="I30" s="8">
        <f t="shared" si="23"/>
        <v>-3.9215643655570065E-2</v>
      </c>
      <c r="J30" s="8">
        <f t="shared" si="24"/>
        <v>-3.9215573617435218E-2</v>
      </c>
      <c r="K30" s="8">
        <f t="shared" si="25"/>
        <v>-3.9215631802964057E-2</v>
      </c>
      <c r="L30" s="8">
        <f t="shared" si="26"/>
        <v>-3.9215662375119531E-2</v>
      </c>
    </row>
    <row r="31" spans="2:12" x14ac:dyDescent="0.3">
      <c r="B31" s="3">
        <v>43494</v>
      </c>
      <c r="C31" s="4">
        <v>8052789</v>
      </c>
      <c r="D31" s="4">
        <v>6039592</v>
      </c>
      <c r="E31" s="4">
        <v>2460574</v>
      </c>
      <c r="F31" s="4">
        <v>5815903</v>
      </c>
      <c r="G31" s="4">
        <f t="shared" si="3"/>
        <v>22368858</v>
      </c>
      <c r="H31" s="8">
        <f t="shared" si="22"/>
        <v>-0.40462431164582546</v>
      </c>
      <c r="I31" s="8">
        <f t="shared" si="23"/>
        <v>1.9768798121875975</v>
      </c>
      <c r="J31" s="8">
        <f t="shared" si="24"/>
        <v>-0.87590011321220818</v>
      </c>
      <c r="K31" s="8">
        <f t="shared" si="25"/>
        <v>1.6565878173136039</v>
      </c>
      <c r="L31" s="8">
        <f t="shared" si="26"/>
        <v>-0.40462431699643209</v>
      </c>
    </row>
    <row r="32" spans="2:12" x14ac:dyDescent="0.3">
      <c r="B32" s="3">
        <v>43495</v>
      </c>
      <c r="C32" s="4">
        <v>8052789</v>
      </c>
      <c r="D32" s="4">
        <v>6039592</v>
      </c>
      <c r="E32" s="4">
        <v>2460574</v>
      </c>
      <c r="F32" s="4">
        <v>5815903</v>
      </c>
      <c r="G32" s="4">
        <f t="shared" si="3"/>
        <v>22368858</v>
      </c>
      <c r="H32" s="8">
        <f t="shared" si="22"/>
        <v>4.0403950356973972E-2</v>
      </c>
      <c r="I32" s="8">
        <f t="shared" si="23"/>
        <v>4.0403993422962303E-2</v>
      </c>
      <c r="J32" s="8">
        <f t="shared" si="24"/>
        <v>4.0403920815824668E-2</v>
      </c>
      <c r="K32" s="8">
        <f t="shared" si="25"/>
        <v>4.0403982581171505E-2</v>
      </c>
      <c r="L32" s="8">
        <f t="shared" si="26"/>
        <v>4.0403967113556316E-2</v>
      </c>
    </row>
    <row r="33" spans="2:12" x14ac:dyDescent="0.3">
      <c r="B33" s="3">
        <v>43496</v>
      </c>
      <c r="C33" s="4">
        <v>7505512</v>
      </c>
      <c r="D33" s="4">
        <v>5629134</v>
      </c>
      <c r="E33" s="4">
        <v>2293351</v>
      </c>
      <c r="F33" s="4">
        <v>5420648</v>
      </c>
      <c r="G33" s="4">
        <f t="shared" si="3"/>
        <v>20848645</v>
      </c>
      <c r="H33" s="8">
        <f t="shared" si="22"/>
        <v>1.0526259099838065E-2</v>
      </c>
      <c r="I33" s="8">
        <f t="shared" si="23"/>
        <v>1.0526349803258173E-2</v>
      </c>
      <c r="J33" s="8">
        <f t="shared" si="24"/>
        <v>1.0526283321774077E-2</v>
      </c>
      <c r="K33" s="8">
        <f t="shared" si="25"/>
        <v>1.0526300090806018E-2</v>
      </c>
      <c r="L33" s="8">
        <f t="shared" si="26"/>
        <v>1.0526296911824717E-2</v>
      </c>
    </row>
    <row r="34" spans="2:12" x14ac:dyDescent="0.3">
      <c r="B34" s="3">
        <v>43497</v>
      </c>
      <c r="C34" s="4">
        <v>7427330</v>
      </c>
      <c r="D34" s="4">
        <v>5570497</v>
      </c>
      <c r="E34" s="4">
        <v>2269462</v>
      </c>
      <c r="F34" s="4">
        <v>5364183</v>
      </c>
      <c r="G34" s="4">
        <f t="shared" si="3"/>
        <v>20631472</v>
      </c>
      <c r="H34" s="8">
        <f t="shared" si="22"/>
        <v>0</v>
      </c>
      <c r="I34" s="8">
        <f t="shared" si="23"/>
        <v>0</v>
      </c>
      <c r="J34" s="8">
        <f t="shared" si="24"/>
        <v>0</v>
      </c>
      <c r="K34" s="8">
        <f t="shared" si="25"/>
        <v>0</v>
      </c>
      <c r="L34" s="8">
        <f t="shared" si="26"/>
        <v>0</v>
      </c>
    </row>
    <row r="35" spans="2:12" x14ac:dyDescent="0.3">
      <c r="B35" s="3">
        <v>43498</v>
      </c>
      <c r="C35" s="4">
        <v>15675500</v>
      </c>
      <c r="D35" s="4">
        <v>11756625</v>
      </c>
      <c r="E35" s="4">
        <v>4789736</v>
      </c>
      <c r="F35" s="4">
        <v>11321195</v>
      </c>
      <c r="G35" s="4">
        <f t="shared" si="3"/>
        <v>43543056</v>
      </c>
      <c r="H35" s="12">
        <f t="shared" si="22"/>
        <v>-7.6190490222222906E-2</v>
      </c>
      <c r="I35" s="12">
        <f t="shared" si="23"/>
        <v>-7.6190508369948007E-2</v>
      </c>
      <c r="J35" s="12">
        <f t="shared" si="24"/>
        <v>-7.6190516601906455E-2</v>
      </c>
      <c r="K35" s="12">
        <f t="shared" si="25"/>
        <v>-7.6190415573328618E-2</v>
      </c>
      <c r="L35" s="12">
        <f t="shared" si="26"/>
        <v>-7.6190478615162038E-2</v>
      </c>
    </row>
    <row r="36" spans="2:12" x14ac:dyDescent="0.3">
      <c r="B36" s="3">
        <v>43499</v>
      </c>
      <c r="C36" s="4">
        <v>16160310</v>
      </c>
      <c r="D36" s="4">
        <v>12120232</v>
      </c>
      <c r="E36" s="4">
        <v>4937872</v>
      </c>
      <c r="F36" s="4">
        <v>11671335</v>
      </c>
      <c r="G36" s="4">
        <f t="shared" si="3"/>
        <v>44889749</v>
      </c>
      <c r="H36" s="12">
        <f t="shared" si="22"/>
        <v>-9.9009840329378207E-3</v>
      </c>
      <c r="I36" s="12">
        <f t="shared" si="23"/>
        <v>-9.9010450980624443E-3</v>
      </c>
      <c r="J36" s="12">
        <f t="shared" si="24"/>
        <v>-9.9010456862909102E-3</v>
      </c>
      <c r="K36" s="12">
        <f t="shared" si="25"/>
        <v>-9.9009607018906154E-3</v>
      </c>
      <c r="L36" s="12">
        <f t="shared" si="26"/>
        <v>-9.9010012363183186E-3</v>
      </c>
    </row>
    <row r="37" spans="2:12" x14ac:dyDescent="0.3">
      <c r="B37" s="3">
        <v>43500</v>
      </c>
      <c r="C37" s="4">
        <v>7661877</v>
      </c>
      <c r="D37" s="4">
        <v>5746408</v>
      </c>
      <c r="E37" s="4">
        <v>2341129</v>
      </c>
      <c r="F37" s="4">
        <v>5533578</v>
      </c>
      <c r="G37" s="4">
        <f t="shared" si="3"/>
        <v>21282992</v>
      </c>
      <c r="H37" s="8">
        <f t="shared" si="22"/>
        <v>0</v>
      </c>
      <c r="I37" s="8">
        <f t="shared" si="23"/>
        <v>0</v>
      </c>
      <c r="J37" s="8">
        <f t="shared" si="24"/>
        <v>0</v>
      </c>
      <c r="K37" s="8">
        <f t="shared" si="25"/>
        <v>0</v>
      </c>
      <c r="L37" s="8">
        <f t="shared" si="26"/>
        <v>0</v>
      </c>
    </row>
    <row r="38" spans="2:12" x14ac:dyDescent="0.3">
      <c r="B38" s="3">
        <v>43501</v>
      </c>
      <c r="C38" s="4">
        <v>8052789</v>
      </c>
      <c r="D38" s="4">
        <v>6039592</v>
      </c>
      <c r="E38" s="4">
        <v>2460574</v>
      </c>
      <c r="F38" s="4">
        <v>5815903</v>
      </c>
      <c r="G38" s="4">
        <f t="shared" si="3"/>
        <v>22368858</v>
      </c>
      <c r="H38" s="8">
        <f t="shared" si="22"/>
        <v>0</v>
      </c>
      <c r="I38" s="8">
        <f t="shared" si="23"/>
        <v>0</v>
      </c>
      <c r="J38" s="8">
        <f t="shared" si="24"/>
        <v>0</v>
      </c>
      <c r="K38" s="8">
        <f t="shared" si="25"/>
        <v>0</v>
      </c>
      <c r="L38" s="8">
        <f t="shared" si="26"/>
        <v>0</v>
      </c>
    </row>
    <row r="39" spans="2:12" x14ac:dyDescent="0.3">
      <c r="B39" s="3">
        <v>43502</v>
      </c>
      <c r="C39" s="4">
        <v>7427330</v>
      </c>
      <c r="D39" s="4">
        <v>5570497</v>
      </c>
      <c r="E39" s="4">
        <v>2269462</v>
      </c>
      <c r="F39" s="4">
        <v>5364183</v>
      </c>
      <c r="G39" s="4">
        <f t="shared" si="3"/>
        <v>20631472</v>
      </c>
      <c r="H39" s="8">
        <f t="shared" si="22"/>
        <v>-7.7669860715337213E-2</v>
      </c>
      <c r="I39" s="8">
        <f t="shared" si="23"/>
        <v>-7.7669981680881794E-2</v>
      </c>
      <c r="J39" s="8">
        <f t="shared" si="24"/>
        <v>-7.7669681952259872E-2</v>
      </c>
      <c r="K39" s="8">
        <f t="shared" si="25"/>
        <v>-7.7669796074659403E-2</v>
      </c>
      <c r="L39" s="8">
        <f t="shared" si="26"/>
        <v>-7.7669856905524637E-2</v>
      </c>
    </row>
    <row r="40" spans="2:12" x14ac:dyDescent="0.3">
      <c r="B40" s="3">
        <v>43503</v>
      </c>
      <c r="C40" s="4">
        <v>7974607</v>
      </c>
      <c r="D40" s="4">
        <v>5980955</v>
      </c>
      <c r="E40" s="4">
        <v>2436685</v>
      </c>
      <c r="F40" s="4">
        <v>5759438</v>
      </c>
      <c r="G40" s="4">
        <f t="shared" si="3"/>
        <v>22151685</v>
      </c>
      <c r="H40" s="8">
        <f t="shared" si="22"/>
        <v>6.2500066617707128E-2</v>
      </c>
      <c r="I40" s="8">
        <f t="shared" si="23"/>
        <v>6.250002220590245E-2</v>
      </c>
      <c r="J40" s="8">
        <f t="shared" si="24"/>
        <v>6.249980923112064E-2</v>
      </c>
      <c r="K40" s="8">
        <f t="shared" si="25"/>
        <v>6.2499907760105389E-2</v>
      </c>
      <c r="L40" s="8">
        <f t="shared" si="26"/>
        <v>6.249998501101639E-2</v>
      </c>
    </row>
    <row r="41" spans="2:12" x14ac:dyDescent="0.3">
      <c r="B41" s="3">
        <v>43504</v>
      </c>
      <c r="C41" s="4">
        <v>7896424</v>
      </c>
      <c r="D41" s="4">
        <v>5922318</v>
      </c>
      <c r="E41" s="4">
        <v>2412796</v>
      </c>
      <c r="F41" s="4">
        <v>5702973</v>
      </c>
      <c r="G41" s="4">
        <f t="shared" si="3"/>
        <v>21934511</v>
      </c>
      <c r="H41" s="8">
        <f t="shared" si="22"/>
        <v>6.3157823874797625E-2</v>
      </c>
      <c r="I41" s="8">
        <f t="shared" si="23"/>
        <v>6.3157919302353038E-2</v>
      </c>
      <c r="J41" s="8">
        <f t="shared" si="24"/>
        <v>6.3157699930644462E-2</v>
      </c>
      <c r="K41" s="8">
        <f t="shared" si="25"/>
        <v>6.3157800544836107E-2</v>
      </c>
      <c r="L41" s="8">
        <f t="shared" si="26"/>
        <v>6.315782994058794E-2</v>
      </c>
    </row>
    <row r="42" spans="2:12" x14ac:dyDescent="0.3">
      <c r="B42" s="3">
        <v>43505</v>
      </c>
      <c r="C42" s="4">
        <v>15837104</v>
      </c>
      <c r="D42" s="4">
        <v>11877828</v>
      </c>
      <c r="E42" s="4">
        <v>4839115</v>
      </c>
      <c r="F42" s="4">
        <v>11437908</v>
      </c>
      <c r="G42" s="4">
        <f t="shared" si="3"/>
        <v>43991955</v>
      </c>
      <c r="H42" s="12">
        <f t="shared" si="22"/>
        <v>1.030933622531971E-2</v>
      </c>
      <c r="I42" s="12">
        <f t="shared" si="23"/>
        <v>1.030933622531971E-2</v>
      </c>
      <c r="J42" s="12">
        <f t="shared" si="24"/>
        <v>1.0309336464473295E-2</v>
      </c>
      <c r="K42" s="12">
        <f t="shared" si="25"/>
        <v>1.0309247389520326E-2</v>
      </c>
      <c r="L42" s="12">
        <f t="shared" si="26"/>
        <v>1.0309313154317934E-2</v>
      </c>
    </row>
    <row r="43" spans="2:12" x14ac:dyDescent="0.3">
      <c r="B43" s="3">
        <v>43506</v>
      </c>
      <c r="C43" s="4">
        <v>16645119</v>
      </c>
      <c r="D43" s="4">
        <v>12483839</v>
      </c>
      <c r="E43" s="4">
        <v>5086008</v>
      </c>
      <c r="F43" s="4">
        <v>12021475</v>
      </c>
      <c r="G43" s="4">
        <f t="shared" si="3"/>
        <v>46236441</v>
      </c>
      <c r="H43" s="12">
        <f t="shared" si="22"/>
        <v>2.999998143599969E-2</v>
      </c>
      <c r="I43" s="12">
        <f t="shared" si="23"/>
        <v>3.0000003300266753E-2</v>
      </c>
      <c r="J43" s="12">
        <f t="shared" si="24"/>
        <v>2.9999967597377886E-2</v>
      </c>
      <c r="K43" s="12">
        <f t="shared" si="25"/>
        <v>2.9999995715999983E-2</v>
      </c>
      <c r="L43" s="12">
        <f t="shared" si="26"/>
        <v>2.9999989529903681E-2</v>
      </c>
    </row>
    <row r="44" spans="2:12" x14ac:dyDescent="0.3">
      <c r="B44" s="3">
        <v>43507</v>
      </c>
      <c r="C44" s="4">
        <v>8052789</v>
      </c>
      <c r="D44" s="4">
        <v>6039592</v>
      </c>
      <c r="E44" s="4">
        <v>2460574</v>
      </c>
      <c r="F44" s="4">
        <v>5815903</v>
      </c>
      <c r="G44" s="4">
        <f t="shared" si="3"/>
        <v>22368858</v>
      </c>
      <c r="H44" s="8">
        <f t="shared" si="22"/>
        <v>5.1020396177072547E-2</v>
      </c>
      <c r="I44" s="8">
        <f t="shared" si="23"/>
        <v>5.1020393957407872E-2</v>
      </c>
      <c r="J44" s="8">
        <f t="shared" si="24"/>
        <v>5.1020255611715637E-2</v>
      </c>
      <c r="K44" s="8">
        <f t="shared" si="25"/>
        <v>5.1020334402081202E-2</v>
      </c>
      <c r="L44" s="8">
        <f t="shared" si="26"/>
        <v>5.1020364054076506E-2</v>
      </c>
    </row>
    <row r="45" spans="2:12" x14ac:dyDescent="0.3">
      <c r="B45" s="3">
        <v>43508</v>
      </c>
      <c r="C45" s="4">
        <v>8209154</v>
      </c>
      <c r="D45" s="4">
        <v>6156866</v>
      </c>
      <c r="E45" s="4">
        <v>2508352</v>
      </c>
      <c r="F45" s="4">
        <v>5928833</v>
      </c>
      <c r="G45" s="4">
        <f t="shared" si="3"/>
        <v>22803205</v>
      </c>
      <c r="H45" s="8">
        <f t="shared" si="22"/>
        <v>1.9417496223979036E-2</v>
      </c>
      <c r="I45" s="8">
        <f t="shared" si="23"/>
        <v>1.9417536813745029E-2</v>
      </c>
      <c r="J45" s="8">
        <f t="shared" si="24"/>
        <v>1.9417420488065051E-2</v>
      </c>
      <c r="K45" s="8">
        <f t="shared" si="25"/>
        <v>1.9417449018664934E-2</v>
      </c>
      <c r="L45" s="8">
        <f t="shared" si="26"/>
        <v>1.9417486578885645E-2</v>
      </c>
    </row>
    <row r="46" spans="2:12" x14ac:dyDescent="0.3">
      <c r="B46" s="3">
        <v>43509</v>
      </c>
      <c r="C46" s="4">
        <v>7818242</v>
      </c>
      <c r="D46" s="4">
        <v>5863681</v>
      </c>
      <c r="E46" s="4">
        <v>2388907</v>
      </c>
      <c r="F46" s="4">
        <v>5646508</v>
      </c>
      <c r="G46" s="4">
        <f t="shared" si="3"/>
        <v>21717338</v>
      </c>
      <c r="H46" s="8">
        <f t="shared" si="22"/>
        <v>5.2631564774959561E-2</v>
      </c>
      <c r="I46" s="8">
        <f t="shared" si="23"/>
        <v>5.2631569499094866E-2</v>
      </c>
      <c r="J46" s="8">
        <f t="shared" si="24"/>
        <v>5.2631416608870385E-2</v>
      </c>
      <c r="K46" s="8">
        <f t="shared" si="25"/>
        <v>5.2631500454030089E-2</v>
      </c>
      <c r="L46" s="8">
        <f t="shared" si="26"/>
        <v>5.2631533028763E-2</v>
      </c>
    </row>
    <row r="47" spans="2:12" x14ac:dyDescent="0.3">
      <c r="B47" s="3">
        <v>43510</v>
      </c>
      <c r="C47" s="4">
        <v>7740060</v>
      </c>
      <c r="D47" s="4">
        <v>5805045</v>
      </c>
      <c r="E47" s="4">
        <v>2365018</v>
      </c>
      <c r="F47" s="4">
        <v>5590043</v>
      </c>
      <c r="G47" s="4">
        <f t="shared" si="3"/>
        <v>21500166</v>
      </c>
      <c r="H47" s="8">
        <f t="shared" si="22"/>
        <v>-2.9411731512286488E-2</v>
      </c>
      <c r="I47" s="8">
        <f t="shared" si="23"/>
        <v>-2.9411690942332758E-2</v>
      </c>
      <c r="J47" s="8">
        <f t="shared" si="24"/>
        <v>-2.9411680213076385E-2</v>
      </c>
      <c r="K47" s="8">
        <f t="shared" si="25"/>
        <v>-2.9411723852223126E-2</v>
      </c>
      <c r="L47" s="8">
        <f t="shared" si="26"/>
        <v>-2.9411712923870126E-2</v>
      </c>
    </row>
    <row r="48" spans="2:12" x14ac:dyDescent="0.3">
      <c r="B48" s="3">
        <v>43511</v>
      </c>
      <c r="C48" s="4">
        <v>7740060</v>
      </c>
      <c r="D48" s="4">
        <v>5805045</v>
      </c>
      <c r="E48" s="4">
        <v>2365018</v>
      </c>
      <c r="F48" s="4">
        <v>5590043</v>
      </c>
      <c r="G48" s="4">
        <f t="shared" si="3"/>
        <v>21500166</v>
      </c>
      <c r="H48" s="8">
        <f t="shared" si="22"/>
        <v>-1.9801874873993541E-2</v>
      </c>
      <c r="I48" s="8">
        <f t="shared" si="23"/>
        <v>-1.9801874873993541E-2</v>
      </c>
      <c r="J48" s="8">
        <f t="shared" si="24"/>
        <v>-1.9801922748545642E-2</v>
      </c>
      <c r="K48" s="8">
        <f t="shared" si="25"/>
        <v>-1.9801952420255176E-2</v>
      </c>
      <c r="L48" s="8">
        <f t="shared" si="26"/>
        <v>-1.9801900302222397E-2</v>
      </c>
    </row>
    <row r="49" spans="2:12" x14ac:dyDescent="0.3">
      <c r="B49" s="3">
        <v>43512</v>
      </c>
      <c r="C49" s="4">
        <v>16483516</v>
      </c>
      <c r="D49" s="4">
        <v>12362637</v>
      </c>
      <c r="E49" s="4">
        <v>5036630</v>
      </c>
      <c r="F49" s="4">
        <v>11904761</v>
      </c>
      <c r="G49" s="4">
        <f t="shared" si="3"/>
        <v>45787544</v>
      </c>
      <c r="H49" s="12">
        <f t="shared" si="22"/>
        <v>4.0816300758017343E-2</v>
      </c>
      <c r="I49" s="12">
        <f t="shared" si="23"/>
        <v>4.0816300758017343E-2</v>
      </c>
      <c r="J49" s="12">
        <f t="shared" si="24"/>
        <v>4.0816347617281368E-2</v>
      </c>
      <c r="K49" s="12">
        <f t="shared" si="25"/>
        <v>4.0816292629736184E-2</v>
      </c>
      <c r="L49" s="12">
        <f t="shared" si="26"/>
        <v>4.0816303799183329E-2</v>
      </c>
    </row>
    <row r="50" spans="2:12" x14ac:dyDescent="0.3">
      <c r="B50" s="3">
        <v>43513</v>
      </c>
      <c r="C50" s="4">
        <v>16321913</v>
      </c>
      <c r="D50" s="4">
        <v>12241435</v>
      </c>
      <c r="E50" s="4">
        <v>4987251</v>
      </c>
      <c r="F50" s="4">
        <v>11788048</v>
      </c>
      <c r="G50" s="4">
        <f t="shared" si="3"/>
        <v>45338647</v>
      </c>
      <c r="H50" s="12">
        <f t="shared" si="22"/>
        <v>-1.941746406258793E-2</v>
      </c>
      <c r="I50" s="12">
        <f t="shared" si="23"/>
        <v>-1.9417424399657879E-2</v>
      </c>
      <c r="J50" s="12">
        <f t="shared" si="24"/>
        <v>-1.9417389827149356E-2</v>
      </c>
      <c r="K50" s="12">
        <f t="shared" si="25"/>
        <v>-1.9417500764257301E-2</v>
      </c>
      <c r="L50" s="12">
        <f t="shared" si="26"/>
        <v>-1.9417454730133787E-2</v>
      </c>
    </row>
    <row r="51" spans="2:12" x14ac:dyDescent="0.3">
      <c r="B51" s="3">
        <v>43514</v>
      </c>
      <c r="C51" s="4">
        <v>7818242</v>
      </c>
      <c r="D51" s="4">
        <v>5863681</v>
      </c>
      <c r="E51" s="4">
        <v>2388907</v>
      </c>
      <c r="F51" s="4">
        <v>5646508</v>
      </c>
      <c r="G51" s="4">
        <f t="shared" si="3"/>
        <v>21717338</v>
      </c>
      <c r="H51" s="8">
        <f t="shared" si="22"/>
        <v>-2.9126182245679089E-2</v>
      </c>
      <c r="I51" s="8">
        <f t="shared" si="23"/>
        <v>-2.9126305220617543E-2</v>
      </c>
      <c r="J51" s="8">
        <f t="shared" si="24"/>
        <v>-2.9126130732097466E-2</v>
      </c>
      <c r="K51" s="8">
        <f t="shared" si="25"/>
        <v>-2.912617352799729E-2</v>
      </c>
      <c r="L51" s="8">
        <f t="shared" si="26"/>
        <v>-2.9126207515823954E-2</v>
      </c>
    </row>
    <row r="52" spans="2:12" x14ac:dyDescent="0.3">
      <c r="B52" s="3">
        <v>43515</v>
      </c>
      <c r="C52" s="4">
        <v>7896424</v>
      </c>
      <c r="D52" s="4">
        <v>5922318</v>
      </c>
      <c r="E52" s="4">
        <v>2412796</v>
      </c>
      <c r="F52" s="4">
        <v>5702973</v>
      </c>
      <c r="G52" s="4">
        <f t="shared" si="3"/>
        <v>21934511</v>
      </c>
      <c r="H52" s="8">
        <f t="shared" si="22"/>
        <v>-3.8095277540170391E-2</v>
      </c>
      <c r="I52" s="8">
        <f t="shared" si="23"/>
        <v>-3.8095355656595387E-2</v>
      </c>
      <c r="J52" s="8">
        <f t="shared" si="24"/>
        <v>-3.8095131783736913E-2</v>
      </c>
      <c r="K52" s="8">
        <f t="shared" si="25"/>
        <v>-3.8095186691883498E-2</v>
      </c>
      <c r="L52" s="8">
        <f t="shared" si="26"/>
        <v>-3.8095258977849822E-2</v>
      </c>
    </row>
    <row r="53" spans="2:12" x14ac:dyDescent="0.3">
      <c r="B53" s="3">
        <v>43516</v>
      </c>
      <c r="C53" s="4">
        <v>7974607</v>
      </c>
      <c r="D53" s="4">
        <v>5980955</v>
      </c>
      <c r="E53" s="4">
        <v>2436685</v>
      </c>
      <c r="F53" s="4">
        <v>5759438</v>
      </c>
      <c r="G53" s="4">
        <f t="shared" si="3"/>
        <v>22151685</v>
      </c>
      <c r="H53" s="8">
        <f t="shared" si="22"/>
        <v>2.0000020464958856E-2</v>
      </c>
      <c r="I53" s="8">
        <f t="shared" si="23"/>
        <v>2.0000064805708151E-2</v>
      </c>
      <c r="J53" s="8">
        <f t="shared" si="24"/>
        <v>1.9999941395793197E-2</v>
      </c>
      <c r="K53" s="8">
        <f t="shared" si="25"/>
        <v>1.9999971663902771E-2</v>
      </c>
      <c r="L53" s="8">
        <f t="shared" si="26"/>
        <v>2.000001105107807E-2</v>
      </c>
    </row>
    <row r="54" spans="2:12" x14ac:dyDescent="0.3">
      <c r="B54" s="3">
        <v>43517</v>
      </c>
      <c r="C54" s="4">
        <v>7505512</v>
      </c>
      <c r="D54" s="4">
        <v>5629134</v>
      </c>
      <c r="E54" s="4">
        <v>2293351</v>
      </c>
      <c r="F54" s="4">
        <v>5420648</v>
      </c>
      <c r="G54" s="4">
        <f t="shared" si="3"/>
        <v>20848645</v>
      </c>
      <c r="H54" s="8">
        <f t="shared" si="22"/>
        <v>-3.0303124265186554E-2</v>
      </c>
      <c r="I54" s="8">
        <f t="shared" si="23"/>
        <v>-3.0303124265186554E-2</v>
      </c>
      <c r="J54" s="8">
        <f t="shared" si="24"/>
        <v>-3.0302940611868445E-2</v>
      </c>
      <c r="K54" s="8">
        <f t="shared" si="25"/>
        <v>-3.0302986935878629E-2</v>
      </c>
      <c r="L54" s="8">
        <f t="shared" si="26"/>
        <v>-3.0303068357704799E-2</v>
      </c>
    </row>
    <row r="55" spans="2:12" x14ac:dyDescent="0.3">
      <c r="B55" s="3">
        <v>43518</v>
      </c>
      <c r="C55" s="4">
        <v>7974607</v>
      </c>
      <c r="D55" s="4">
        <v>5980955</v>
      </c>
      <c r="E55" s="4">
        <v>2436685</v>
      </c>
      <c r="F55" s="4">
        <v>5759438</v>
      </c>
      <c r="G55" s="4">
        <f t="shared" si="3"/>
        <v>22151685</v>
      </c>
      <c r="H55" s="8">
        <f t="shared" si="22"/>
        <v>3.0302995067221783E-2</v>
      </c>
      <c r="I55" s="8">
        <f t="shared" si="23"/>
        <v>3.0302952001233452E-2</v>
      </c>
      <c r="J55" s="8">
        <f t="shared" si="24"/>
        <v>3.0302940611868445E-2</v>
      </c>
      <c r="K55" s="8">
        <f t="shared" si="25"/>
        <v>3.0302986935878629E-2</v>
      </c>
      <c r="L55" s="8">
        <f t="shared" si="26"/>
        <v>3.0302975335167126E-2</v>
      </c>
    </row>
    <row r="56" spans="2:12" x14ac:dyDescent="0.3">
      <c r="B56" s="3">
        <v>43519</v>
      </c>
      <c r="C56" s="4">
        <v>15513897</v>
      </c>
      <c r="D56" s="4">
        <v>11635423</v>
      </c>
      <c r="E56" s="4">
        <v>4740357</v>
      </c>
      <c r="F56" s="4">
        <v>11204481</v>
      </c>
      <c r="G56" s="4">
        <f t="shared" si="3"/>
        <v>43094158</v>
      </c>
      <c r="H56" s="12">
        <f t="shared" si="22"/>
        <v>-5.8823554392157584E-2</v>
      </c>
      <c r="I56" s="12">
        <f t="shared" si="23"/>
        <v>-5.8823534169934799E-2</v>
      </c>
      <c r="J56" s="12">
        <f t="shared" si="24"/>
        <v>-5.8823657882353886E-2</v>
      </c>
      <c r="K56" s="12">
        <f t="shared" si="25"/>
        <v>-5.8823524470587807E-2</v>
      </c>
      <c r="L56" s="12">
        <f t="shared" si="26"/>
        <v>-5.8823552536471535E-2</v>
      </c>
    </row>
    <row r="57" spans="2:12" x14ac:dyDescent="0.3">
      <c r="B57" s="3">
        <v>43520</v>
      </c>
      <c r="C57" s="4">
        <v>15998707</v>
      </c>
      <c r="D57" s="4">
        <v>11999030</v>
      </c>
      <c r="E57" s="4">
        <v>4888493</v>
      </c>
      <c r="F57" s="4">
        <v>11554621</v>
      </c>
      <c r="G57" s="4">
        <f t="shared" si="3"/>
        <v>44440851</v>
      </c>
      <c r="H57" s="12">
        <f t="shared" si="22"/>
        <v>-1.9801968065875641E-2</v>
      </c>
      <c r="I57" s="12">
        <f t="shared" si="23"/>
        <v>-1.9802008506355717E-2</v>
      </c>
      <c r="J57" s="12">
        <f t="shared" si="24"/>
        <v>-1.980209137258182E-2</v>
      </c>
      <c r="K57" s="12">
        <f t="shared" si="25"/>
        <v>-1.980200623546835E-2</v>
      </c>
      <c r="L57" s="12">
        <f t="shared" si="26"/>
        <v>-1.9802002472636637E-2</v>
      </c>
    </row>
    <row r="58" spans="2:12" x14ac:dyDescent="0.3">
      <c r="B58" s="3">
        <v>43521</v>
      </c>
      <c r="C58" s="4">
        <v>7583695</v>
      </c>
      <c r="D58" s="4">
        <v>5687771</v>
      </c>
      <c r="E58" s="4">
        <v>2317240</v>
      </c>
      <c r="F58" s="4">
        <v>5477113</v>
      </c>
      <c r="G58" s="4">
        <f t="shared" si="3"/>
        <v>21065819</v>
      </c>
      <c r="H58" s="8">
        <f t="shared" si="22"/>
        <v>-2.9999966744442053E-2</v>
      </c>
      <c r="I58" s="8">
        <f t="shared" si="23"/>
        <v>-2.9999926667224952E-2</v>
      </c>
      <c r="J58" s="8">
        <f t="shared" si="24"/>
        <v>-2.9999912093689685E-2</v>
      </c>
      <c r="K58" s="8">
        <f t="shared" si="25"/>
        <v>-2.9999957495854046E-2</v>
      </c>
      <c r="L58" s="8">
        <f t="shared" si="26"/>
        <v>-2.9999947507378666E-2</v>
      </c>
    </row>
    <row r="59" spans="2:12" x14ac:dyDescent="0.3">
      <c r="B59" s="3">
        <v>43522</v>
      </c>
      <c r="C59" s="4">
        <v>8052789</v>
      </c>
      <c r="D59" s="4">
        <v>6039592</v>
      </c>
      <c r="E59" s="4">
        <v>2460574</v>
      </c>
      <c r="F59" s="4">
        <v>5815903</v>
      </c>
      <c r="G59" s="4">
        <f t="shared" si="3"/>
        <v>22368858</v>
      </c>
      <c r="H59" s="8">
        <f t="shared" si="22"/>
        <v>1.9802001513596457E-2</v>
      </c>
      <c r="I59" s="8">
        <f t="shared" si="23"/>
        <v>1.9802043726797613E-2</v>
      </c>
      <c r="J59" s="8">
        <f t="shared" si="24"/>
        <v>1.9801922748545753E-2</v>
      </c>
      <c r="K59" s="8">
        <f t="shared" si="25"/>
        <v>1.9801952420255287E-2</v>
      </c>
      <c r="L59" s="8">
        <f t="shared" si="26"/>
        <v>1.980199148273698E-2</v>
      </c>
    </row>
    <row r="60" spans="2:12" x14ac:dyDescent="0.3">
      <c r="B60" s="3">
        <v>43523</v>
      </c>
      <c r="C60" s="4">
        <v>7740060</v>
      </c>
      <c r="D60" s="4">
        <v>5805045</v>
      </c>
      <c r="E60" s="4">
        <v>2365018</v>
      </c>
      <c r="F60" s="4">
        <v>5590043</v>
      </c>
      <c r="G60" s="4">
        <f t="shared" si="3"/>
        <v>21500166</v>
      </c>
      <c r="H60" s="8">
        <f t="shared" si="22"/>
        <v>-2.9411731512286488E-2</v>
      </c>
      <c r="I60" s="8">
        <f t="shared" si="23"/>
        <v>-2.9411690942332758E-2</v>
      </c>
      <c r="J60" s="8">
        <f t="shared" si="24"/>
        <v>-2.9411680213076385E-2</v>
      </c>
      <c r="K60" s="8">
        <f t="shared" si="25"/>
        <v>-2.9411723852223126E-2</v>
      </c>
      <c r="L60" s="8">
        <f t="shared" si="26"/>
        <v>-2.9411712923870126E-2</v>
      </c>
    </row>
    <row r="61" spans="2:12" x14ac:dyDescent="0.3">
      <c r="B61" s="3">
        <v>43524</v>
      </c>
      <c r="C61" s="4">
        <v>8130972</v>
      </c>
      <c r="D61" s="4">
        <v>6098229</v>
      </c>
      <c r="E61" s="4">
        <v>2484463</v>
      </c>
      <c r="F61" s="4">
        <v>5872368</v>
      </c>
      <c r="G61" s="4">
        <f t="shared" si="3"/>
        <v>22586032</v>
      </c>
      <c r="H61" s="8">
        <f t="shared" si="22"/>
        <v>8.3333422156942838E-2</v>
      </c>
      <c r="I61" s="8">
        <f t="shared" si="23"/>
        <v>8.3333422156942838E-2</v>
      </c>
      <c r="J61" s="8">
        <f t="shared" si="24"/>
        <v>8.3333078974827668E-2</v>
      </c>
      <c r="K61" s="8">
        <f t="shared" si="25"/>
        <v>8.3333210346807185E-2</v>
      </c>
      <c r="L61" s="8">
        <f t="shared" si="26"/>
        <v>8.3333329336271023E-2</v>
      </c>
    </row>
    <row r="62" spans="2:12" x14ac:dyDescent="0.3">
      <c r="B62" s="3">
        <v>43525</v>
      </c>
      <c r="C62" s="4">
        <v>8052789</v>
      </c>
      <c r="D62" s="4">
        <v>6039592</v>
      </c>
      <c r="E62" s="4">
        <v>2460574</v>
      </c>
      <c r="F62" s="4">
        <v>5815903</v>
      </c>
      <c r="G62" s="4">
        <f t="shared" si="3"/>
        <v>22368858</v>
      </c>
      <c r="H62" s="8">
        <f t="shared" si="22"/>
        <v>9.803868704752583E-3</v>
      </c>
      <c r="I62" s="8">
        <f t="shared" si="23"/>
        <v>9.8039527132371962E-3</v>
      </c>
      <c r="J62" s="8">
        <f t="shared" si="24"/>
        <v>9.8038934043587211E-3</v>
      </c>
      <c r="K62" s="8">
        <f t="shared" si="25"/>
        <v>9.803907950741042E-3</v>
      </c>
      <c r="L62" s="8">
        <f t="shared" si="26"/>
        <v>9.8039043079567456E-3</v>
      </c>
    </row>
    <row r="63" spans="2:12" x14ac:dyDescent="0.3">
      <c r="B63" s="3">
        <v>43526</v>
      </c>
      <c r="C63" s="4">
        <v>16806722</v>
      </c>
      <c r="D63" s="4">
        <v>12605042</v>
      </c>
      <c r="E63" s="4">
        <v>5135387</v>
      </c>
      <c r="F63" s="4">
        <v>12138188</v>
      </c>
      <c r="G63" s="4">
        <f t="shared" si="3"/>
        <v>46685339</v>
      </c>
      <c r="H63" s="12">
        <f t="shared" si="22"/>
        <v>8.3333349447917593E-2</v>
      </c>
      <c r="I63" s="12">
        <f t="shared" si="23"/>
        <v>8.3333369143519853E-2</v>
      </c>
      <c r="J63" s="12">
        <f t="shared" si="24"/>
        <v>8.3333386071977378E-2</v>
      </c>
      <c r="K63" s="12">
        <f t="shared" si="25"/>
        <v>8.3333355645834883E-2</v>
      </c>
      <c r="L63" s="12">
        <f t="shared" si="26"/>
        <v>8.3333360405835055E-2</v>
      </c>
    </row>
    <row r="64" spans="2:12" x14ac:dyDescent="0.3">
      <c r="B64" s="3">
        <v>43527</v>
      </c>
      <c r="C64" s="4">
        <v>15837104</v>
      </c>
      <c r="D64" s="4">
        <v>11877828</v>
      </c>
      <c r="E64" s="4">
        <v>4839115</v>
      </c>
      <c r="F64" s="4">
        <v>11437908</v>
      </c>
      <c r="G64" s="4">
        <f t="shared" si="3"/>
        <v>43991955</v>
      </c>
      <c r="H64" s="12">
        <f t="shared" si="22"/>
        <v>-1.0101003787368557E-2</v>
      </c>
      <c r="I64" s="12">
        <f t="shared" si="23"/>
        <v>-1.010098316280561E-2</v>
      </c>
      <c r="J64" s="12">
        <f t="shared" si="24"/>
        <v>-1.0100863394915338E-2</v>
      </c>
      <c r="K64" s="12">
        <f t="shared" si="25"/>
        <v>-1.0100980378326518E-2</v>
      </c>
      <c r="L64" s="12">
        <f t="shared" si="26"/>
        <v>-1.0100976689217722E-2</v>
      </c>
    </row>
    <row r="65" spans="2:12" x14ac:dyDescent="0.3">
      <c r="B65" s="3">
        <v>43528</v>
      </c>
      <c r="C65" s="4">
        <v>7818242</v>
      </c>
      <c r="D65" s="4">
        <v>5863681</v>
      </c>
      <c r="E65" s="4">
        <v>2388907</v>
      </c>
      <c r="F65" s="4">
        <v>5646508</v>
      </c>
      <c r="G65" s="4">
        <f t="shared" si="3"/>
        <v>21717338</v>
      </c>
      <c r="H65" s="8">
        <f t="shared" si="22"/>
        <v>3.0927799707134884E-2</v>
      </c>
      <c r="I65" s="8">
        <f t="shared" si="23"/>
        <v>3.0927757112584109E-2</v>
      </c>
      <c r="J65" s="8">
        <f t="shared" si="24"/>
        <v>3.0927741623655747E-2</v>
      </c>
      <c r="K65" s="8">
        <f t="shared" si="25"/>
        <v>3.0927789877623457E-2</v>
      </c>
      <c r="L65" s="8">
        <f t="shared" si="26"/>
        <v>3.0927779261751054E-2</v>
      </c>
    </row>
    <row r="66" spans="2:12" x14ac:dyDescent="0.3">
      <c r="B66" s="3">
        <v>43529</v>
      </c>
      <c r="C66" s="4">
        <v>7818242</v>
      </c>
      <c r="D66" s="4">
        <v>5863681</v>
      </c>
      <c r="E66" s="4">
        <v>2388907</v>
      </c>
      <c r="F66" s="4">
        <v>5646508</v>
      </c>
      <c r="G66" s="4">
        <f t="shared" si="3"/>
        <v>21717338</v>
      </c>
      <c r="H66" s="8">
        <f t="shared" si="22"/>
        <v>-2.9126182245679089E-2</v>
      </c>
      <c r="I66" s="8">
        <f t="shared" si="23"/>
        <v>-2.9126305220617543E-2</v>
      </c>
      <c r="J66" s="8">
        <f t="shared" si="24"/>
        <v>-2.9126130732097466E-2</v>
      </c>
      <c r="K66" s="8">
        <f t="shared" si="25"/>
        <v>-2.912617352799729E-2</v>
      </c>
      <c r="L66" s="8">
        <f t="shared" si="26"/>
        <v>-2.9126207515823954E-2</v>
      </c>
    </row>
    <row r="67" spans="2:12" x14ac:dyDescent="0.3">
      <c r="B67" s="3">
        <v>43530</v>
      </c>
      <c r="C67" s="4">
        <v>7583695</v>
      </c>
      <c r="D67" s="4">
        <v>5687771</v>
      </c>
      <c r="E67" s="4">
        <v>2317240</v>
      </c>
      <c r="F67" s="4">
        <v>5477113</v>
      </c>
      <c r="G67" s="4">
        <f t="shared" si="3"/>
        <v>21065819</v>
      </c>
      <c r="H67" s="8">
        <f t="shared" si="22"/>
        <v>-2.0202039777469372E-2</v>
      </c>
      <c r="I67" s="8">
        <f t="shared" si="23"/>
        <v>-2.0202082843457703E-2</v>
      </c>
      <c r="J67" s="8">
        <f t="shared" si="24"/>
        <v>-2.0201960407912334E-2</v>
      </c>
      <c r="K67" s="8">
        <f t="shared" si="25"/>
        <v>-2.0201991290585752E-2</v>
      </c>
      <c r="L67" s="8">
        <f t="shared" si="26"/>
        <v>-2.0202030068046883E-2</v>
      </c>
    </row>
    <row r="68" spans="2:12" x14ac:dyDescent="0.3">
      <c r="B68" s="3">
        <v>43531</v>
      </c>
      <c r="C68" s="4">
        <v>7818242</v>
      </c>
      <c r="D68" s="4">
        <v>5863681</v>
      </c>
      <c r="E68" s="4">
        <v>2388907</v>
      </c>
      <c r="F68" s="4">
        <v>5646508</v>
      </c>
      <c r="G68" s="4">
        <f t="shared" ref="G68:G131" si="27">SUM(C68:F68)</f>
        <v>21717338</v>
      </c>
      <c r="H68" s="8">
        <f t="shared" si="22"/>
        <v>-3.8461576303546519E-2</v>
      </c>
      <c r="I68" s="8">
        <f t="shared" si="23"/>
        <v>-3.8461658294563827E-2</v>
      </c>
      <c r="J68" s="8">
        <f t="shared" si="24"/>
        <v>-3.8461430095759086E-2</v>
      </c>
      <c r="K68" s="8">
        <f t="shared" si="25"/>
        <v>-3.8461486064905959E-2</v>
      </c>
      <c r="L68" s="8">
        <f t="shared" si="26"/>
        <v>-3.8461558896224046E-2</v>
      </c>
    </row>
    <row r="69" spans="2:12" x14ac:dyDescent="0.3">
      <c r="B69" s="3">
        <v>43532</v>
      </c>
      <c r="C69" s="4">
        <v>7818242</v>
      </c>
      <c r="D69" s="4">
        <v>5863681</v>
      </c>
      <c r="E69" s="4">
        <v>2388907</v>
      </c>
      <c r="F69" s="4">
        <v>5646508</v>
      </c>
      <c r="G69" s="4">
        <f t="shared" si="27"/>
        <v>21717338</v>
      </c>
      <c r="H69" s="8">
        <f t="shared" si="22"/>
        <v>-2.9126182245679089E-2</v>
      </c>
      <c r="I69" s="8">
        <f t="shared" si="23"/>
        <v>-2.9126305220617543E-2</v>
      </c>
      <c r="J69" s="8">
        <f t="shared" si="24"/>
        <v>-2.9126130732097466E-2</v>
      </c>
      <c r="K69" s="8">
        <f t="shared" si="25"/>
        <v>-2.912617352799729E-2</v>
      </c>
      <c r="L69" s="8">
        <f t="shared" si="26"/>
        <v>-2.9126207515823954E-2</v>
      </c>
    </row>
    <row r="70" spans="2:12" x14ac:dyDescent="0.3">
      <c r="B70" s="3">
        <v>43533</v>
      </c>
      <c r="C70" s="4">
        <v>16806722</v>
      </c>
      <c r="D70" s="4">
        <v>12605042</v>
      </c>
      <c r="E70" s="4">
        <v>5135387</v>
      </c>
      <c r="F70" s="4">
        <v>12138188</v>
      </c>
      <c r="G70" s="4">
        <f t="shared" si="27"/>
        <v>46685339</v>
      </c>
      <c r="H70" s="12">
        <f t="shared" si="22"/>
        <v>0</v>
      </c>
      <c r="I70" s="12">
        <f t="shared" si="23"/>
        <v>0</v>
      </c>
      <c r="J70" s="12">
        <f t="shared" si="24"/>
        <v>0</v>
      </c>
      <c r="K70" s="12">
        <f t="shared" si="25"/>
        <v>0</v>
      </c>
      <c r="L70" s="12">
        <f t="shared" si="26"/>
        <v>0</v>
      </c>
    </row>
    <row r="71" spans="2:12" x14ac:dyDescent="0.3">
      <c r="B71" s="3">
        <v>43534</v>
      </c>
      <c r="C71" s="4">
        <v>16645119</v>
      </c>
      <c r="D71" s="4">
        <v>12483839</v>
      </c>
      <c r="E71" s="4">
        <v>5086008</v>
      </c>
      <c r="F71" s="4">
        <v>12021475</v>
      </c>
      <c r="G71" s="4">
        <f t="shared" si="27"/>
        <v>46236441</v>
      </c>
      <c r="H71" s="12">
        <f t="shared" si="22"/>
        <v>5.1020375947521623E-2</v>
      </c>
      <c r="I71" s="12">
        <f t="shared" si="23"/>
        <v>5.1020354899902642E-2</v>
      </c>
      <c r="J71" s="12">
        <f t="shared" si="24"/>
        <v>5.1020279534584212E-2</v>
      </c>
      <c r="K71" s="12">
        <f t="shared" si="25"/>
        <v>5.102043135860157E-2</v>
      </c>
      <c r="L71" s="12">
        <f t="shared" si="26"/>
        <v>5.1020374066121921E-2</v>
      </c>
    </row>
    <row r="72" spans="2:12" x14ac:dyDescent="0.3">
      <c r="B72" s="3">
        <v>43535</v>
      </c>
      <c r="C72" s="4">
        <v>7661877</v>
      </c>
      <c r="D72" s="4">
        <v>5746408</v>
      </c>
      <c r="E72" s="4">
        <v>2341129</v>
      </c>
      <c r="F72" s="4">
        <v>5533578</v>
      </c>
      <c r="G72" s="4">
        <f t="shared" si="27"/>
        <v>21282992</v>
      </c>
      <c r="H72" s="8">
        <f t="shared" si="22"/>
        <v>-2.0000020464958745E-2</v>
      </c>
      <c r="I72" s="8">
        <f t="shared" si="23"/>
        <v>-1.9999894264370766E-2</v>
      </c>
      <c r="J72" s="8">
        <f t="shared" si="24"/>
        <v>-1.9999941395793086E-2</v>
      </c>
      <c r="K72" s="8">
        <f t="shared" si="25"/>
        <v>-1.9999971663902771E-2</v>
      </c>
      <c r="L72" s="8">
        <f t="shared" si="26"/>
        <v>-1.9999965004919074E-2</v>
      </c>
    </row>
    <row r="73" spans="2:12" x14ac:dyDescent="0.3">
      <c r="B73" s="3">
        <v>43536</v>
      </c>
      <c r="C73" s="4">
        <v>7740060</v>
      </c>
      <c r="D73" s="4">
        <v>5805045</v>
      </c>
      <c r="E73" s="4">
        <v>2365018</v>
      </c>
      <c r="F73" s="4">
        <v>5590043</v>
      </c>
      <c r="G73" s="4">
        <f t="shared" si="27"/>
        <v>21500166</v>
      </c>
      <c r="H73" s="8">
        <f t="shared" si="22"/>
        <v>-9.9999462794833072E-3</v>
      </c>
      <c r="I73" s="8">
        <f t="shared" si="23"/>
        <v>-9.9998618615166901E-3</v>
      </c>
      <c r="J73" s="8">
        <f t="shared" si="24"/>
        <v>-9.9999706978965985E-3</v>
      </c>
      <c r="K73" s="8">
        <f t="shared" si="25"/>
        <v>-9.9999858319513857E-3</v>
      </c>
      <c r="L73" s="8">
        <f t="shared" si="26"/>
        <v>-9.9999364563004844E-3</v>
      </c>
    </row>
    <row r="74" spans="2:12" x14ac:dyDescent="0.3">
      <c r="B74" s="3">
        <v>43537</v>
      </c>
      <c r="C74" s="4">
        <v>7818242</v>
      </c>
      <c r="D74" s="4">
        <v>5863681</v>
      </c>
      <c r="E74" s="4">
        <v>2388907</v>
      </c>
      <c r="F74" s="4">
        <v>5646508</v>
      </c>
      <c r="G74" s="4">
        <f t="shared" si="27"/>
        <v>21717338</v>
      </c>
      <c r="H74" s="8">
        <f t="shared" si="22"/>
        <v>3.0927799707134884E-2</v>
      </c>
      <c r="I74" s="8">
        <f t="shared" si="23"/>
        <v>3.0927757112584109E-2</v>
      </c>
      <c r="J74" s="8">
        <f t="shared" si="24"/>
        <v>3.0927741623655747E-2</v>
      </c>
      <c r="K74" s="8">
        <f t="shared" si="25"/>
        <v>3.0927789877623457E-2</v>
      </c>
      <c r="L74" s="8">
        <f t="shared" si="26"/>
        <v>3.0927779261751054E-2</v>
      </c>
    </row>
    <row r="75" spans="2:12" x14ac:dyDescent="0.3">
      <c r="B75" s="3">
        <v>43538</v>
      </c>
      <c r="C75" s="4">
        <v>8209154</v>
      </c>
      <c r="D75" s="4">
        <v>6156866</v>
      </c>
      <c r="E75" s="4">
        <v>2508352</v>
      </c>
      <c r="F75" s="4">
        <v>5928833</v>
      </c>
      <c r="G75" s="4">
        <f t="shared" si="27"/>
        <v>22803205</v>
      </c>
      <c r="H75" s="8">
        <f t="shared" ref="H75:H138" si="28">IFERROR(C75/C68-1,0)</f>
        <v>4.9999987209400798E-2</v>
      </c>
      <c r="I75" s="8">
        <f t="shared" ref="I75:I138" si="29">IFERROR(D75/D68-1,0)</f>
        <v>5.0000162014270488E-2</v>
      </c>
      <c r="J75" s="8">
        <f t="shared" ref="J75:J138" si="30">IFERROR(E75/E68-1,0)</f>
        <v>4.9999853489482771E-2</v>
      </c>
      <c r="K75" s="8">
        <f t="shared" ref="K75:K138" si="31">IFERROR(F75/F68-1,0)</f>
        <v>4.9999929159756817E-2</v>
      </c>
      <c r="L75" s="8">
        <f t="shared" ref="L75:L138" si="32">IFERROR(G75/G68-1,0)</f>
        <v>5.0000004604615844E-2</v>
      </c>
    </row>
    <row r="76" spans="2:12" x14ac:dyDescent="0.3">
      <c r="B76" s="3">
        <v>43539</v>
      </c>
      <c r="C76" s="4">
        <v>7740060</v>
      </c>
      <c r="D76" s="4">
        <v>5805045</v>
      </c>
      <c r="E76" s="4">
        <v>2365018</v>
      </c>
      <c r="F76" s="4">
        <v>5590043</v>
      </c>
      <c r="G76" s="4">
        <f t="shared" si="27"/>
        <v>21500166</v>
      </c>
      <c r="H76" s="8">
        <f t="shared" si="28"/>
        <v>-9.9999462794833072E-3</v>
      </c>
      <c r="I76" s="8">
        <f t="shared" si="29"/>
        <v>-9.9998618615166901E-3</v>
      </c>
      <c r="J76" s="8">
        <f t="shared" si="30"/>
        <v>-9.9999706978965985E-3</v>
      </c>
      <c r="K76" s="8">
        <f t="shared" si="31"/>
        <v>-9.9999858319513857E-3</v>
      </c>
      <c r="L76" s="8">
        <f t="shared" si="32"/>
        <v>-9.9999364563004844E-3</v>
      </c>
    </row>
    <row r="77" spans="2:12" x14ac:dyDescent="0.3">
      <c r="B77" s="3">
        <v>43540</v>
      </c>
      <c r="C77" s="4">
        <v>15352294</v>
      </c>
      <c r="D77" s="4">
        <v>11514221</v>
      </c>
      <c r="E77" s="4">
        <v>4690978</v>
      </c>
      <c r="F77" s="4">
        <v>11087768</v>
      </c>
      <c r="G77" s="4">
        <f t="shared" si="27"/>
        <v>42645261</v>
      </c>
      <c r="H77" s="12">
        <f t="shared" si="28"/>
        <v>-8.6538469548077201E-2</v>
      </c>
      <c r="I77" s="12">
        <f t="shared" si="29"/>
        <v>-8.6538466115384627E-2</v>
      </c>
      <c r="J77" s="12">
        <f t="shared" si="30"/>
        <v>-8.6538560774484963E-2</v>
      </c>
      <c r="K77" s="12">
        <f t="shared" si="31"/>
        <v>-8.6538452032543955E-2</v>
      </c>
      <c r="L77" s="12">
        <f t="shared" si="32"/>
        <v>-8.6538474102115903E-2</v>
      </c>
    </row>
    <row r="78" spans="2:12" x14ac:dyDescent="0.3">
      <c r="B78" s="3">
        <v>43541</v>
      </c>
      <c r="C78" s="4">
        <v>15352294</v>
      </c>
      <c r="D78" s="4">
        <v>11514221</v>
      </c>
      <c r="E78" s="4">
        <v>4690978</v>
      </c>
      <c r="F78" s="4">
        <v>11087768</v>
      </c>
      <c r="G78" s="4">
        <f t="shared" si="27"/>
        <v>42645261</v>
      </c>
      <c r="H78" s="12">
        <f t="shared" si="28"/>
        <v>-7.7669916328023891E-2</v>
      </c>
      <c r="I78" s="12">
        <f t="shared" si="29"/>
        <v>-7.7669857805759857E-2</v>
      </c>
      <c r="J78" s="12">
        <f t="shared" si="30"/>
        <v>-7.7669952544313747E-2</v>
      </c>
      <c r="K78" s="12">
        <f t="shared" si="31"/>
        <v>-7.7669919872561444E-2</v>
      </c>
      <c r="L78" s="12">
        <f t="shared" si="32"/>
        <v>-7.7669905432383946E-2</v>
      </c>
    </row>
    <row r="79" spans="2:12" x14ac:dyDescent="0.3">
      <c r="B79" s="3">
        <v>43542</v>
      </c>
      <c r="C79" s="4">
        <v>8052789</v>
      </c>
      <c r="D79" s="4">
        <v>6039592</v>
      </c>
      <c r="E79" s="4">
        <v>2460574</v>
      </c>
      <c r="F79" s="4">
        <v>5815903</v>
      </c>
      <c r="G79" s="4">
        <f t="shared" si="27"/>
        <v>22368858</v>
      </c>
      <c r="H79" s="8">
        <f t="shared" si="28"/>
        <v>5.1020396177072547E-2</v>
      </c>
      <c r="I79" s="8">
        <f t="shared" si="29"/>
        <v>5.1020393957407872E-2</v>
      </c>
      <c r="J79" s="8">
        <f t="shared" si="30"/>
        <v>5.1020255611715637E-2</v>
      </c>
      <c r="K79" s="8">
        <f t="shared" si="31"/>
        <v>5.1020334402081202E-2</v>
      </c>
      <c r="L79" s="8">
        <f t="shared" si="32"/>
        <v>5.1020364054076506E-2</v>
      </c>
    </row>
    <row r="80" spans="2:12" x14ac:dyDescent="0.3">
      <c r="B80" s="3">
        <v>43543</v>
      </c>
      <c r="C80" s="4">
        <v>7896424</v>
      </c>
      <c r="D80" s="4">
        <v>5922318</v>
      </c>
      <c r="E80" s="4">
        <v>2412796</v>
      </c>
      <c r="F80" s="4">
        <v>5702973</v>
      </c>
      <c r="G80" s="4">
        <f t="shared" si="27"/>
        <v>21934511</v>
      </c>
      <c r="H80" s="8">
        <f t="shared" si="28"/>
        <v>2.0201910579504601E-2</v>
      </c>
      <c r="I80" s="8">
        <f t="shared" si="29"/>
        <v>2.0201910579504601E-2</v>
      </c>
      <c r="J80" s="8">
        <f t="shared" si="30"/>
        <v>2.0201960407912223E-2</v>
      </c>
      <c r="K80" s="8">
        <f t="shared" si="31"/>
        <v>2.0201991290585752E-2</v>
      </c>
      <c r="L80" s="8">
        <f t="shared" si="32"/>
        <v>2.0201937045509322E-2</v>
      </c>
    </row>
    <row r="81" spans="2:12" x14ac:dyDescent="0.3">
      <c r="B81" s="3">
        <v>43544</v>
      </c>
      <c r="C81" s="4">
        <v>7661877</v>
      </c>
      <c r="D81" s="4">
        <v>5746408</v>
      </c>
      <c r="E81" s="4">
        <v>2341129</v>
      </c>
      <c r="F81" s="4">
        <v>5533578</v>
      </c>
      <c r="G81" s="4">
        <f t="shared" si="27"/>
        <v>21282992</v>
      </c>
      <c r="H81" s="8">
        <f t="shared" si="28"/>
        <v>-2.0000020464958745E-2</v>
      </c>
      <c r="I81" s="8">
        <f t="shared" si="29"/>
        <v>-1.9999894264370766E-2</v>
      </c>
      <c r="J81" s="8">
        <f t="shared" si="30"/>
        <v>-1.9999941395793086E-2</v>
      </c>
      <c r="K81" s="8">
        <f t="shared" si="31"/>
        <v>-1.9999971663902771E-2</v>
      </c>
      <c r="L81" s="8">
        <f t="shared" si="32"/>
        <v>-1.9999965004919074E-2</v>
      </c>
    </row>
    <row r="82" spans="2:12" x14ac:dyDescent="0.3">
      <c r="B82" s="3">
        <v>43545</v>
      </c>
      <c r="C82" s="4">
        <v>7818242</v>
      </c>
      <c r="D82" s="4">
        <v>5863681</v>
      </c>
      <c r="E82" s="4">
        <v>2388907</v>
      </c>
      <c r="F82" s="4">
        <v>5646508</v>
      </c>
      <c r="G82" s="4">
        <f t="shared" si="27"/>
        <v>21717338</v>
      </c>
      <c r="H82" s="8">
        <f t="shared" si="28"/>
        <v>-4.7619036017596983E-2</v>
      </c>
      <c r="I82" s="8">
        <f t="shared" si="29"/>
        <v>-4.7619194570744261E-2</v>
      </c>
      <c r="J82" s="8">
        <f t="shared" si="30"/>
        <v>-4.7618914729671169E-2</v>
      </c>
      <c r="K82" s="8">
        <f t="shared" si="31"/>
        <v>-4.7618983364854484E-2</v>
      </c>
      <c r="L82" s="8">
        <f t="shared" si="32"/>
        <v>-4.7619051795569911E-2</v>
      </c>
    </row>
    <row r="83" spans="2:12" x14ac:dyDescent="0.3">
      <c r="B83" s="3">
        <v>43546</v>
      </c>
      <c r="C83" s="4">
        <v>7583695</v>
      </c>
      <c r="D83" s="4">
        <v>5687771</v>
      </c>
      <c r="E83" s="4">
        <v>2317240</v>
      </c>
      <c r="F83" s="4">
        <v>5477113</v>
      </c>
      <c r="G83" s="4">
        <f t="shared" si="27"/>
        <v>21065819</v>
      </c>
      <c r="H83" s="8">
        <f t="shared" si="28"/>
        <v>-2.0202039777469372E-2</v>
      </c>
      <c r="I83" s="8">
        <f t="shared" si="29"/>
        <v>-2.0202082843457703E-2</v>
      </c>
      <c r="J83" s="8">
        <f t="shared" si="30"/>
        <v>-2.0201960407912334E-2</v>
      </c>
      <c r="K83" s="8">
        <f t="shared" si="31"/>
        <v>-2.0201991290585752E-2</v>
      </c>
      <c r="L83" s="8">
        <f t="shared" si="32"/>
        <v>-2.0202030068046883E-2</v>
      </c>
    </row>
    <row r="84" spans="2:12" x14ac:dyDescent="0.3">
      <c r="B84" s="3">
        <v>43547</v>
      </c>
      <c r="C84" s="4">
        <v>15998707</v>
      </c>
      <c r="D84" s="4">
        <v>11999030</v>
      </c>
      <c r="E84" s="4">
        <v>4888493</v>
      </c>
      <c r="F84" s="4">
        <v>11554621</v>
      </c>
      <c r="G84" s="4">
        <f t="shared" si="27"/>
        <v>44440851</v>
      </c>
      <c r="H84" s="12">
        <f t="shared" si="28"/>
        <v>4.2105303611303935E-2</v>
      </c>
      <c r="I84" s="12">
        <f t="shared" si="29"/>
        <v>4.2105236646057032E-2</v>
      </c>
      <c r="J84" s="12">
        <f t="shared" si="30"/>
        <v>4.210529232923288E-2</v>
      </c>
      <c r="K84" s="12">
        <f t="shared" si="31"/>
        <v>4.2105228031466657E-2</v>
      </c>
      <c r="L84" s="12">
        <f t="shared" si="32"/>
        <v>4.2105264638900852E-2</v>
      </c>
    </row>
    <row r="85" spans="2:12" x14ac:dyDescent="0.3">
      <c r="B85" s="3">
        <v>43548</v>
      </c>
      <c r="C85" s="4">
        <v>16321913</v>
      </c>
      <c r="D85" s="4">
        <v>12241435</v>
      </c>
      <c r="E85" s="4">
        <v>4987251</v>
      </c>
      <c r="F85" s="4">
        <v>11788048</v>
      </c>
      <c r="G85" s="4">
        <f t="shared" si="27"/>
        <v>45338647</v>
      </c>
      <c r="H85" s="12">
        <f t="shared" si="28"/>
        <v>6.3157922848533277E-2</v>
      </c>
      <c r="I85" s="12">
        <f t="shared" si="29"/>
        <v>6.3157898393647383E-2</v>
      </c>
      <c r="J85" s="12">
        <f t="shared" si="30"/>
        <v>6.3158045081430858E-2</v>
      </c>
      <c r="K85" s="12">
        <f t="shared" si="31"/>
        <v>6.3157887141938707E-2</v>
      </c>
      <c r="L85" s="12">
        <f t="shared" si="32"/>
        <v>6.3157920407615809E-2</v>
      </c>
    </row>
    <row r="86" spans="2:12" x14ac:dyDescent="0.3">
      <c r="B86" s="3">
        <v>43549</v>
      </c>
      <c r="C86" s="4">
        <v>8052789</v>
      </c>
      <c r="D86" s="4">
        <v>6039592</v>
      </c>
      <c r="E86" s="4">
        <v>2460574</v>
      </c>
      <c r="F86" s="4">
        <v>5815903</v>
      </c>
      <c r="G86" s="4">
        <f t="shared" si="27"/>
        <v>22368858</v>
      </c>
      <c r="H86" s="8">
        <f t="shared" si="28"/>
        <v>0</v>
      </c>
      <c r="I86" s="8">
        <f t="shared" si="29"/>
        <v>0</v>
      </c>
      <c r="J86" s="8">
        <f t="shared" si="30"/>
        <v>0</v>
      </c>
      <c r="K86" s="8">
        <f t="shared" si="31"/>
        <v>0</v>
      </c>
      <c r="L86" s="8">
        <f t="shared" si="32"/>
        <v>0</v>
      </c>
    </row>
    <row r="87" spans="2:12" x14ac:dyDescent="0.3">
      <c r="B87" s="3">
        <v>43550</v>
      </c>
      <c r="C87" s="4">
        <v>7505512</v>
      </c>
      <c r="D87" s="4">
        <v>5629134</v>
      </c>
      <c r="E87" s="4">
        <v>2293351</v>
      </c>
      <c r="F87" s="4">
        <v>5420648</v>
      </c>
      <c r="G87" s="4">
        <f t="shared" si="27"/>
        <v>20848645</v>
      </c>
      <c r="H87" s="8">
        <f t="shared" si="28"/>
        <v>-4.9504940464189851E-2</v>
      </c>
      <c r="I87" s="8">
        <f t="shared" si="29"/>
        <v>-4.9504940464189851E-2</v>
      </c>
      <c r="J87" s="8">
        <f t="shared" si="30"/>
        <v>-4.950480687136416E-2</v>
      </c>
      <c r="K87" s="8">
        <f t="shared" si="31"/>
        <v>-4.9504881050637994E-2</v>
      </c>
      <c r="L87" s="8">
        <f t="shared" si="32"/>
        <v>-4.950491032145643E-2</v>
      </c>
    </row>
    <row r="88" spans="2:12" x14ac:dyDescent="0.3">
      <c r="B88" s="3">
        <v>43551</v>
      </c>
      <c r="C88" s="4">
        <v>7505512</v>
      </c>
      <c r="D88" s="4">
        <v>5629134</v>
      </c>
      <c r="E88" s="4">
        <v>2293351</v>
      </c>
      <c r="F88" s="4">
        <v>5420648</v>
      </c>
      <c r="G88" s="4">
        <f t="shared" si="27"/>
        <v>20848645</v>
      </c>
      <c r="H88" s="8">
        <f t="shared" si="28"/>
        <v>-2.0408184574093213E-2</v>
      </c>
      <c r="I88" s="8">
        <f t="shared" si="29"/>
        <v>-2.0408227191664796E-2</v>
      </c>
      <c r="J88" s="8">
        <f t="shared" si="30"/>
        <v>-2.0408102244686255E-2</v>
      </c>
      <c r="K88" s="8">
        <f t="shared" si="31"/>
        <v>-2.0408133760832503E-2</v>
      </c>
      <c r="L88" s="8">
        <f t="shared" si="32"/>
        <v>-2.0408173813155628E-2</v>
      </c>
    </row>
    <row r="89" spans="2:12" x14ac:dyDescent="0.3">
      <c r="B89" s="3">
        <v>43552</v>
      </c>
      <c r="C89" s="4">
        <v>7740060</v>
      </c>
      <c r="D89" s="4">
        <v>5805045</v>
      </c>
      <c r="E89" s="4">
        <v>2365018</v>
      </c>
      <c r="F89" s="4">
        <v>5590043</v>
      </c>
      <c r="G89" s="4">
        <f t="shared" si="27"/>
        <v>21500166</v>
      </c>
      <c r="H89" s="8">
        <f t="shared" si="28"/>
        <v>-9.9999462794833072E-3</v>
      </c>
      <c r="I89" s="8">
        <f t="shared" si="29"/>
        <v>-9.9998618615166901E-3</v>
      </c>
      <c r="J89" s="8">
        <f t="shared" si="30"/>
        <v>-9.9999706978965985E-3</v>
      </c>
      <c r="K89" s="8">
        <f t="shared" si="31"/>
        <v>-9.9999858319513857E-3</v>
      </c>
      <c r="L89" s="8">
        <f t="shared" si="32"/>
        <v>-9.9999364563004844E-3</v>
      </c>
    </row>
    <row r="90" spans="2:12" x14ac:dyDescent="0.3">
      <c r="B90" s="3">
        <v>43553</v>
      </c>
      <c r="C90" s="4">
        <v>8209154</v>
      </c>
      <c r="D90" s="4">
        <v>6156866</v>
      </c>
      <c r="E90" s="4">
        <v>2508352</v>
      </c>
      <c r="F90" s="4">
        <v>5928833</v>
      </c>
      <c r="G90" s="4">
        <f t="shared" si="27"/>
        <v>22803205</v>
      </c>
      <c r="H90" s="8">
        <f t="shared" si="28"/>
        <v>8.2474176506307284E-2</v>
      </c>
      <c r="I90" s="8">
        <f t="shared" si="29"/>
        <v>8.247431199322186E-2</v>
      </c>
      <c r="J90" s="8">
        <f t="shared" si="30"/>
        <v>8.2473977663081843E-2</v>
      </c>
      <c r="K90" s="8">
        <f t="shared" si="31"/>
        <v>8.2474106340329367E-2</v>
      </c>
      <c r="L90" s="8">
        <f t="shared" si="32"/>
        <v>8.247417297186499E-2</v>
      </c>
    </row>
    <row r="91" spans="2:12" x14ac:dyDescent="0.3">
      <c r="B91" s="3">
        <v>43554</v>
      </c>
      <c r="C91" s="4">
        <v>16160310</v>
      </c>
      <c r="D91" s="4">
        <v>12120232</v>
      </c>
      <c r="E91" s="4">
        <v>4937872</v>
      </c>
      <c r="F91" s="4">
        <v>11671335</v>
      </c>
      <c r="G91" s="4">
        <f t="shared" si="27"/>
        <v>44889749</v>
      </c>
      <c r="H91" s="12">
        <f t="shared" si="28"/>
        <v>1.0101003787368557E-2</v>
      </c>
      <c r="I91" s="12">
        <f t="shared" si="29"/>
        <v>1.010098316280561E-2</v>
      </c>
      <c r="J91" s="12">
        <f t="shared" si="30"/>
        <v>1.0101067956934884E-2</v>
      </c>
      <c r="K91" s="12">
        <f t="shared" si="31"/>
        <v>1.0101066923787538E-2</v>
      </c>
      <c r="L91" s="12">
        <f t="shared" si="32"/>
        <v>1.0101021692856316E-2</v>
      </c>
    </row>
    <row r="92" spans="2:12" x14ac:dyDescent="0.3">
      <c r="B92" s="3">
        <v>43555</v>
      </c>
      <c r="C92" s="4">
        <v>15352294</v>
      </c>
      <c r="D92" s="4">
        <v>11514221</v>
      </c>
      <c r="E92" s="4">
        <v>4690978</v>
      </c>
      <c r="F92" s="4">
        <v>11087768</v>
      </c>
      <c r="G92" s="4">
        <f t="shared" si="27"/>
        <v>42645261</v>
      </c>
      <c r="H92" s="12">
        <f t="shared" si="28"/>
        <v>-5.9405965464955024E-2</v>
      </c>
      <c r="I92" s="12">
        <f t="shared" si="29"/>
        <v>-5.9405943829297758E-2</v>
      </c>
      <c r="J92" s="12">
        <f t="shared" si="30"/>
        <v>-5.9406073606481757E-2</v>
      </c>
      <c r="K92" s="12">
        <f t="shared" si="31"/>
        <v>-5.940593387471782E-2</v>
      </c>
      <c r="L92" s="12">
        <f t="shared" si="32"/>
        <v>-5.9405963305433462E-2</v>
      </c>
    </row>
    <row r="93" spans="2:12" x14ac:dyDescent="0.3">
      <c r="B93" s="3">
        <v>43556</v>
      </c>
      <c r="C93" s="4">
        <v>7583695</v>
      </c>
      <c r="D93" s="4">
        <v>5687771</v>
      </c>
      <c r="E93" s="4">
        <v>2317240</v>
      </c>
      <c r="F93" s="4">
        <v>5477113</v>
      </c>
      <c r="G93" s="4">
        <f t="shared" si="27"/>
        <v>21065819</v>
      </c>
      <c r="H93" s="8">
        <f t="shared" si="28"/>
        <v>-5.8252364491358177E-2</v>
      </c>
      <c r="I93" s="8">
        <f t="shared" si="29"/>
        <v>-5.8252444867136766E-2</v>
      </c>
      <c r="J93" s="8">
        <f t="shared" si="30"/>
        <v>-5.8252261464194932E-2</v>
      </c>
      <c r="K93" s="8">
        <f t="shared" si="31"/>
        <v>-5.825234705599458E-2</v>
      </c>
      <c r="L93" s="8">
        <f t="shared" si="32"/>
        <v>-5.8252370326638991E-2</v>
      </c>
    </row>
    <row r="94" spans="2:12" x14ac:dyDescent="0.3">
      <c r="B94" s="3">
        <v>43557</v>
      </c>
      <c r="C94" s="4">
        <v>8209154</v>
      </c>
      <c r="D94" s="4">
        <v>6156866</v>
      </c>
      <c r="E94" s="4">
        <v>2508352</v>
      </c>
      <c r="F94" s="4">
        <v>5928833</v>
      </c>
      <c r="G94" s="4">
        <f t="shared" si="27"/>
        <v>22803205</v>
      </c>
      <c r="H94" s="8">
        <f t="shared" si="28"/>
        <v>9.3750033308853453E-2</v>
      </c>
      <c r="I94" s="8">
        <f t="shared" si="29"/>
        <v>9.3750122132463032E-2</v>
      </c>
      <c r="J94" s="8">
        <f t="shared" si="30"/>
        <v>9.3749713846681182E-2</v>
      </c>
      <c r="K94" s="8">
        <f t="shared" si="31"/>
        <v>9.3749861640158194E-2</v>
      </c>
      <c r="L94" s="8">
        <f t="shared" si="32"/>
        <v>9.3749977516524474E-2</v>
      </c>
    </row>
    <row r="95" spans="2:12" x14ac:dyDescent="0.3">
      <c r="B95" s="3">
        <v>43558</v>
      </c>
      <c r="C95" s="4">
        <v>8052789</v>
      </c>
      <c r="D95" s="4">
        <v>6039592</v>
      </c>
      <c r="E95" s="4">
        <v>2460574</v>
      </c>
      <c r="F95" s="4">
        <v>5815903</v>
      </c>
      <c r="G95" s="4">
        <f t="shared" si="27"/>
        <v>22368858</v>
      </c>
      <c r="H95" s="8">
        <f t="shared" si="28"/>
        <v>7.2916677769617744E-2</v>
      </c>
      <c r="I95" s="8">
        <f t="shared" si="29"/>
        <v>7.2916722181422644E-2</v>
      </c>
      <c r="J95" s="8">
        <f t="shared" si="30"/>
        <v>7.2916444102974154E-2</v>
      </c>
      <c r="K95" s="8">
        <f t="shared" si="31"/>
        <v>7.2916559053456398E-2</v>
      </c>
      <c r="L95" s="8">
        <f t="shared" si="32"/>
        <v>7.2916633191269842E-2</v>
      </c>
    </row>
    <row r="96" spans="2:12" x14ac:dyDescent="0.3">
      <c r="B96" s="3">
        <v>43559</v>
      </c>
      <c r="C96" s="4">
        <v>7974607</v>
      </c>
      <c r="D96" s="4">
        <v>5980955</v>
      </c>
      <c r="E96" s="4">
        <v>2436685</v>
      </c>
      <c r="F96" s="4">
        <v>5759438</v>
      </c>
      <c r="G96" s="4">
        <f t="shared" si="27"/>
        <v>22151685</v>
      </c>
      <c r="H96" s="8">
        <f t="shared" si="28"/>
        <v>3.0302995067221783E-2</v>
      </c>
      <c r="I96" s="8">
        <f t="shared" si="29"/>
        <v>3.0302952001233452E-2</v>
      </c>
      <c r="J96" s="8">
        <f t="shared" si="30"/>
        <v>3.0302940611868445E-2</v>
      </c>
      <c r="K96" s="8">
        <f t="shared" si="31"/>
        <v>3.0302986935878629E-2</v>
      </c>
      <c r="L96" s="8">
        <f t="shared" si="32"/>
        <v>3.0302975335167126E-2</v>
      </c>
    </row>
    <row r="97" spans="2:12" x14ac:dyDescent="0.3">
      <c r="B97" s="3">
        <v>43560</v>
      </c>
      <c r="C97" s="4">
        <v>8130972</v>
      </c>
      <c r="D97" s="4">
        <v>6098229</v>
      </c>
      <c r="E97" s="4">
        <v>2484463</v>
      </c>
      <c r="F97" s="4">
        <v>5872368</v>
      </c>
      <c r="G97" s="4">
        <f t="shared" si="27"/>
        <v>22586032</v>
      </c>
      <c r="H97" s="8">
        <f t="shared" si="28"/>
        <v>-9.5237584774265915E-3</v>
      </c>
      <c r="I97" s="8">
        <f t="shared" si="29"/>
        <v>-9.5238389141488744E-3</v>
      </c>
      <c r="J97" s="8">
        <f t="shared" si="30"/>
        <v>-9.523782945934256E-3</v>
      </c>
      <c r="K97" s="8">
        <f t="shared" si="31"/>
        <v>-9.5237966729708745E-3</v>
      </c>
      <c r="L97" s="8">
        <f t="shared" si="32"/>
        <v>-9.5237928177200892E-3</v>
      </c>
    </row>
    <row r="98" spans="2:12" x14ac:dyDescent="0.3">
      <c r="B98" s="3">
        <v>43561</v>
      </c>
      <c r="C98" s="4">
        <v>16806722</v>
      </c>
      <c r="D98" s="4">
        <v>12605042</v>
      </c>
      <c r="E98" s="4">
        <v>5135387</v>
      </c>
      <c r="F98" s="4">
        <v>12138188</v>
      </c>
      <c r="G98" s="4">
        <f t="shared" si="27"/>
        <v>46685339</v>
      </c>
      <c r="H98" s="12">
        <f t="shared" si="28"/>
        <v>3.9999975247999586E-2</v>
      </c>
      <c r="I98" s="12">
        <f t="shared" si="29"/>
        <v>4.0000059404803556E-2</v>
      </c>
      <c r="J98" s="12">
        <f t="shared" si="30"/>
        <v>4.0000024301966475E-2</v>
      </c>
      <c r="K98" s="12">
        <f t="shared" si="31"/>
        <v>3.9999965727999465E-2</v>
      </c>
      <c r="L98" s="12">
        <f t="shared" si="32"/>
        <v>4.0000000891072141E-2</v>
      </c>
    </row>
    <row r="99" spans="2:12" x14ac:dyDescent="0.3">
      <c r="B99" s="3">
        <v>43562</v>
      </c>
      <c r="C99" s="4">
        <v>15513897</v>
      </c>
      <c r="D99" s="4">
        <v>11635423</v>
      </c>
      <c r="E99" s="4">
        <v>4740357</v>
      </c>
      <c r="F99" s="4">
        <v>11204481</v>
      </c>
      <c r="G99" s="4">
        <f t="shared" si="27"/>
        <v>43094158</v>
      </c>
      <c r="H99" s="12">
        <f t="shared" si="28"/>
        <v>1.052630961861456E-2</v>
      </c>
      <c r="I99" s="12">
        <f t="shared" si="29"/>
        <v>1.052628744923334E-2</v>
      </c>
      <c r="J99" s="12">
        <f t="shared" si="30"/>
        <v>1.0526376376098989E-2</v>
      </c>
      <c r="K99" s="12">
        <f t="shared" si="31"/>
        <v>1.0526284460497415E-2</v>
      </c>
      <c r="L99" s="12">
        <f t="shared" si="32"/>
        <v>1.0526304435092948E-2</v>
      </c>
    </row>
    <row r="100" spans="2:12" x14ac:dyDescent="0.3">
      <c r="B100" s="3">
        <v>43563</v>
      </c>
      <c r="C100" s="4">
        <v>7740060</v>
      </c>
      <c r="D100" s="4">
        <v>5805045</v>
      </c>
      <c r="E100" s="4">
        <v>2365018</v>
      </c>
      <c r="F100" s="4">
        <v>5590043</v>
      </c>
      <c r="G100" s="4">
        <f t="shared" si="27"/>
        <v>21500166</v>
      </c>
      <c r="H100" s="8">
        <f t="shared" si="28"/>
        <v>2.0618577092037516E-2</v>
      </c>
      <c r="I100" s="8">
        <f t="shared" si="29"/>
        <v>2.0618621952255056E-2</v>
      </c>
      <c r="J100" s="8">
        <f t="shared" si="30"/>
        <v>2.0618494415770572E-2</v>
      </c>
      <c r="K100" s="8">
        <f t="shared" si="31"/>
        <v>2.0618526585082231E-2</v>
      </c>
      <c r="L100" s="8">
        <f t="shared" si="32"/>
        <v>2.0618566978098496E-2</v>
      </c>
    </row>
    <row r="101" spans="2:12" x14ac:dyDescent="0.3">
      <c r="B101" s="3">
        <v>43564</v>
      </c>
      <c r="C101" s="4">
        <v>7818242</v>
      </c>
      <c r="D101" s="4">
        <v>5863681</v>
      </c>
      <c r="E101" s="4">
        <v>2388907</v>
      </c>
      <c r="F101" s="4">
        <v>5646508</v>
      </c>
      <c r="G101" s="4">
        <f t="shared" si="27"/>
        <v>21717338</v>
      </c>
      <c r="H101" s="8">
        <f t="shared" si="28"/>
        <v>-4.7619036017596983E-2</v>
      </c>
      <c r="I101" s="8">
        <f t="shared" si="29"/>
        <v>-4.7619194570744261E-2</v>
      </c>
      <c r="J101" s="8">
        <f t="shared" si="30"/>
        <v>-4.7618914729671169E-2</v>
      </c>
      <c r="K101" s="8">
        <f t="shared" si="31"/>
        <v>-4.7618983364854484E-2</v>
      </c>
      <c r="L101" s="8">
        <f t="shared" si="32"/>
        <v>-4.7619051795569911E-2</v>
      </c>
    </row>
    <row r="102" spans="2:12" x14ac:dyDescent="0.3">
      <c r="B102" s="3">
        <v>43565</v>
      </c>
      <c r="C102" s="4">
        <v>7740060</v>
      </c>
      <c r="D102" s="4">
        <v>5805045</v>
      </c>
      <c r="E102" s="4">
        <v>2365018</v>
      </c>
      <c r="F102" s="4">
        <v>5590043</v>
      </c>
      <c r="G102" s="4">
        <f t="shared" si="27"/>
        <v>21500166</v>
      </c>
      <c r="H102" s="8">
        <f t="shared" si="28"/>
        <v>-3.8834868267379141E-2</v>
      </c>
      <c r="I102" s="8">
        <f t="shared" si="29"/>
        <v>-3.8834908053391737E-2</v>
      </c>
      <c r="J102" s="8">
        <f t="shared" si="30"/>
        <v>-3.8834840976129992E-2</v>
      </c>
      <c r="K102" s="8">
        <f t="shared" si="31"/>
        <v>-3.8834898037329757E-2</v>
      </c>
      <c r="L102" s="8">
        <f t="shared" si="32"/>
        <v>-3.8834883747753235E-2</v>
      </c>
    </row>
    <row r="103" spans="2:12" x14ac:dyDescent="0.3">
      <c r="B103" s="3">
        <v>43566</v>
      </c>
      <c r="C103" s="4">
        <v>7427330</v>
      </c>
      <c r="D103" s="4">
        <v>5570497</v>
      </c>
      <c r="E103" s="4">
        <v>2269462</v>
      </c>
      <c r="F103" s="4">
        <v>5364183</v>
      </c>
      <c r="G103" s="4">
        <f t="shared" si="27"/>
        <v>20631472</v>
      </c>
      <c r="H103" s="8">
        <f t="shared" si="28"/>
        <v>-6.8627457127354408E-2</v>
      </c>
      <c r="I103" s="8">
        <f t="shared" si="29"/>
        <v>-6.8627501795281876E-2</v>
      </c>
      <c r="J103" s="8">
        <f t="shared" si="30"/>
        <v>-6.8627253830511492E-2</v>
      </c>
      <c r="K103" s="8">
        <f t="shared" si="31"/>
        <v>-6.8627355655187183E-2</v>
      </c>
      <c r="L103" s="8">
        <f t="shared" si="32"/>
        <v>-6.8627420442282427E-2</v>
      </c>
    </row>
    <row r="104" spans="2:12" x14ac:dyDescent="0.3">
      <c r="B104" s="3">
        <v>43567</v>
      </c>
      <c r="C104" s="4">
        <v>7427330</v>
      </c>
      <c r="D104" s="4">
        <v>5570497</v>
      </c>
      <c r="E104" s="4">
        <v>2269462</v>
      </c>
      <c r="F104" s="4">
        <v>5364183</v>
      </c>
      <c r="G104" s="4">
        <f t="shared" si="27"/>
        <v>20631472</v>
      </c>
      <c r="H104" s="8">
        <f t="shared" si="28"/>
        <v>-8.6538485189716519E-2</v>
      </c>
      <c r="I104" s="8">
        <f t="shared" si="29"/>
        <v>-8.6538567180733938E-2</v>
      </c>
      <c r="J104" s="8">
        <f t="shared" si="30"/>
        <v>-8.6538217715457999E-2</v>
      </c>
      <c r="K104" s="8">
        <f t="shared" si="31"/>
        <v>-8.6538343646038518E-2</v>
      </c>
      <c r="L104" s="8">
        <f t="shared" si="32"/>
        <v>-8.6538441103775954E-2</v>
      </c>
    </row>
    <row r="105" spans="2:12" x14ac:dyDescent="0.3">
      <c r="B105" s="3">
        <v>43568</v>
      </c>
      <c r="C105" s="4">
        <v>15513897</v>
      </c>
      <c r="D105" s="4">
        <v>11635423</v>
      </c>
      <c r="E105" s="4">
        <v>4740357</v>
      </c>
      <c r="F105" s="4">
        <v>11204481</v>
      </c>
      <c r="G105" s="4">
        <f t="shared" si="27"/>
        <v>43094158</v>
      </c>
      <c r="H105" s="12">
        <f t="shared" si="28"/>
        <v>-7.6923090653846726E-2</v>
      </c>
      <c r="I105" s="12">
        <f t="shared" si="29"/>
        <v>-7.6923107435897475E-2</v>
      </c>
      <c r="J105" s="12">
        <f t="shared" si="30"/>
        <v>-7.6923121860144161E-2</v>
      </c>
      <c r="K105" s="12">
        <f t="shared" si="31"/>
        <v>-7.69230959349122E-2</v>
      </c>
      <c r="L105" s="12">
        <f t="shared" si="32"/>
        <v>-7.6923099990770072E-2</v>
      </c>
    </row>
    <row r="106" spans="2:12" x14ac:dyDescent="0.3">
      <c r="B106" s="3">
        <v>43569</v>
      </c>
      <c r="C106" s="4">
        <v>16806722</v>
      </c>
      <c r="D106" s="4">
        <v>12605042</v>
      </c>
      <c r="E106" s="4">
        <v>5135387</v>
      </c>
      <c r="F106" s="4">
        <v>12138188</v>
      </c>
      <c r="G106" s="4">
        <f t="shared" si="27"/>
        <v>46685339</v>
      </c>
      <c r="H106" s="12">
        <f t="shared" si="28"/>
        <v>8.3333349447917593E-2</v>
      </c>
      <c r="I106" s="12">
        <f t="shared" si="29"/>
        <v>8.3333369143519853E-2</v>
      </c>
      <c r="J106" s="12">
        <f t="shared" si="30"/>
        <v>8.3333386071977378E-2</v>
      </c>
      <c r="K106" s="12">
        <f t="shared" si="31"/>
        <v>8.3333355645834883E-2</v>
      </c>
      <c r="L106" s="12">
        <f t="shared" si="32"/>
        <v>8.3333360405835055E-2</v>
      </c>
    </row>
    <row r="107" spans="2:12" x14ac:dyDescent="0.3">
      <c r="B107" s="3">
        <v>43570</v>
      </c>
      <c r="C107" s="4">
        <v>7583695</v>
      </c>
      <c r="D107" s="4">
        <v>5687771</v>
      </c>
      <c r="E107" s="4">
        <v>2317240</v>
      </c>
      <c r="F107" s="4">
        <v>5477113</v>
      </c>
      <c r="G107" s="4">
        <f t="shared" si="27"/>
        <v>21065819</v>
      </c>
      <c r="H107" s="8">
        <f t="shared" si="28"/>
        <v>-2.0202039777469372E-2</v>
      </c>
      <c r="I107" s="8">
        <f t="shared" si="29"/>
        <v>-2.0202082843457703E-2</v>
      </c>
      <c r="J107" s="8">
        <f t="shared" si="30"/>
        <v>-2.0201960407912334E-2</v>
      </c>
      <c r="K107" s="8">
        <f t="shared" si="31"/>
        <v>-2.0201991290585752E-2</v>
      </c>
      <c r="L107" s="8">
        <f t="shared" si="32"/>
        <v>-2.0202030068046883E-2</v>
      </c>
    </row>
    <row r="108" spans="2:12" x14ac:dyDescent="0.3">
      <c r="B108" s="3">
        <v>43571</v>
      </c>
      <c r="C108" s="4">
        <v>8130972</v>
      </c>
      <c r="D108" s="4">
        <v>6098229</v>
      </c>
      <c r="E108" s="4">
        <v>2484463</v>
      </c>
      <c r="F108" s="4">
        <v>5872368</v>
      </c>
      <c r="G108" s="4">
        <f t="shared" si="27"/>
        <v>22586032</v>
      </c>
      <c r="H108" s="8">
        <f t="shared" si="28"/>
        <v>4.0000040929917491E-2</v>
      </c>
      <c r="I108" s="8">
        <f t="shared" si="29"/>
        <v>4.0000129611416524E-2</v>
      </c>
      <c r="J108" s="8">
        <f t="shared" si="30"/>
        <v>3.9999882791586172E-2</v>
      </c>
      <c r="K108" s="8">
        <f t="shared" si="31"/>
        <v>3.9999943327805543E-2</v>
      </c>
      <c r="L108" s="8">
        <f t="shared" si="32"/>
        <v>4.0000022102156363E-2</v>
      </c>
    </row>
    <row r="109" spans="2:12" x14ac:dyDescent="0.3">
      <c r="B109" s="3">
        <v>43572</v>
      </c>
      <c r="C109" s="4">
        <v>7896424</v>
      </c>
      <c r="D109" s="4">
        <v>5922318</v>
      </c>
      <c r="E109" s="4">
        <v>2412796</v>
      </c>
      <c r="F109" s="4">
        <v>5702973</v>
      </c>
      <c r="G109" s="4">
        <f t="shared" si="27"/>
        <v>21934511</v>
      </c>
      <c r="H109" s="8">
        <f t="shared" si="28"/>
        <v>2.0201910579504601E-2</v>
      </c>
      <c r="I109" s="8">
        <f t="shared" si="29"/>
        <v>2.0201910579504601E-2</v>
      </c>
      <c r="J109" s="8">
        <f t="shared" si="30"/>
        <v>2.0201960407912223E-2</v>
      </c>
      <c r="K109" s="8">
        <f t="shared" si="31"/>
        <v>2.0201991290585752E-2</v>
      </c>
      <c r="L109" s="8">
        <f t="shared" si="32"/>
        <v>2.0201937045509322E-2</v>
      </c>
    </row>
    <row r="110" spans="2:12" x14ac:dyDescent="0.3">
      <c r="B110" s="3">
        <v>43573</v>
      </c>
      <c r="C110" s="4">
        <v>8209154</v>
      </c>
      <c r="D110" s="4">
        <v>6156866</v>
      </c>
      <c r="E110" s="4">
        <v>2508352</v>
      </c>
      <c r="F110" s="4">
        <v>5928833</v>
      </c>
      <c r="G110" s="4">
        <f t="shared" si="27"/>
        <v>22803205</v>
      </c>
      <c r="H110" s="8">
        <f t="shared" si="28"/>
        <v>0.10526312954991912</v>
      </c>
      <c r="I110" s="8">
        <f t="shared" si="29"/>
        <v>0.10526331851538551</v>
      </c>
      <c r="J110" s="8">
        <f t="shared" si="30"/>
        <v>0.10526283321774055</v>
      </c>
      <c r="K110" s="8">
        <f t="shared" si="31"/>
        <v>0.10526300090805996</v>
      </c>
      <c r="L110" s="8">
        <f t="shared" si="32"/>
        <v>0.10526311452716519</v>
      </c>
    </row>
    <row r="111" spans="2:12" x14ac:dyDescent="0.3">
      <c r="B111" s="3">
        <v>43574</v>
      </c>
      <c r="C111" s="4">
        <v>7974607</v>
      </c>
      <c r="D111" s="4">
        <v>5980955</v>
      </c>
      <c r="E111" s="4">
        <v>2436685</v>
      </c>
      <c r="F111" s="4">
        <v>5759438</v>
      </c>
      <c r="G111" s="4">
        <f t="shared" si="27"/>
        <v>22151685</v>
      </c>
      <c r="H111" s="8">
        <f t="shared" si="28"/>
        <v>7.3684217612520309E-2</v>
      </c>
      <c r="I111" s="8">
        <f t="shared" si="29"/>
        <v>7.3684269105611211E-2</v>
      </c>
      <c r="J111" s="8">
        <f t="shared" si="30"/>
        <v>7.3683983252418317E-2</v>
      </c>
      <c r="K111" s="8">
        <f t="shared" si="31"/>
        <v>7.3684100635641903E-2</v>
      </c>
      <c r="L111" s="8">
        <f t="shared" si="32"/>
        <v>7.3684175322051626E-2</v>
      </c>
    </row>
    <row r="112" spans="2:12" x14ac:dyDescent="0.3">
      <c r="B112" s="3">
        <v>43575</v>
      </c>
      <c r="C112" s="4">
        <v>15998707</v>
      </c>
      <c r="D112" s="4">
        <v>11999030</v>
      </c>
      <c r="E112" s="4">
        <v>4888493</v>
      </c>
      <c r="F112" s="4">
        <v>11554621</v>
      </c>
      <c r="G112" s="4">
        <f t="shared" si="27"/>
        <v>44440851</v>
      </c>
      <c r="H112" s="12">
        <f t="shared" si="28"/>
        <v>3.1250046329429626E-2</v>
      </c>
      <c r="I112" s="12">
        <f t="shared" si="29"/>
        <v>3.1250002685764056E-2</v>
      </c>
      <c r="J112" s="12">
        <f t="shared" si="30"/>
        <v>3.1249967038347481E-2</v>
      </c>
      <c r="K112" s="12">
        <f t="shared" si="31"/>
        <v>3.1249997210937241E-2</v>
      </c>
      <c r="L112" s="12">
        <f t="shared" si="32"/>
        <v>3.1250013052813275E-2</v>
      </c>
    </row>
    <row r="113" spans="2:12" x14ac:dyDescent="0.3">
      <c r="B113" s="3">
        <v>43576</v>
      </c>
      <c r="C113" s="4">
        <v>16806722</v>
      </c>
      <c r="D113" s="4">
        <v>12605042</v>
      </c>
      <c r="E113" s="4">
        <v>5135387</v>
      </c>
      <c r="F113" s="4">
        <v>12138188</v>
      </c>
      <c r="G113" s="4">
        <f t="shared" si="27"/>
        <v>46685339</v>
      </c>
      <c r="H113" s="12">
        <f t="shared" si="28"/>
        <v>0</v>
      </c>
      <c r="I113" s="12">
        <f t="shared" si="29"/>
        <v>0</v>
      </c>
      <c r="J113" s="12">
        <f t="shared" si="30"/>
        <v>0</v>
      </c>
      <c r="K113" s="12">
        <f t="shared" si="31"/>
        <v>0</v>
      </c>
      <c r="L113" s="12">
        <f t="shared" si="32"/>
        <v>0</v>
      </c>
    </row>
    <row r="114" spans="2:12" x14ac:dyDescent="0.3">
      <c r="B114" s="3">
        <v>43577</v>
      </c>
      <c r="C114" s="4">
        <v>7505512</v>
      </c>
      <c r="D114" s="4">
        <v>5629134</v>
      </c>
      <c r="E114" s="4">
        <v>2293351</v>
      </c>
      <c r="F114" s="4">
        <v>5420648</v>
      </c>
      <c r="G114" s="4">
        <f t="shared" si="27"/>
        <v>20848645</v>
      </c>
      <c r="H114" s="8">
        <f t="shared" si="28"/>
        <v>-1.0309354476940369E-2</v>
      </c>
      <c r="I114" s="8">
        <f t="shared" si="29"/>
        <v>-1.0309310976127528E-2</v>
      </c>
      <c r="J114" s="8">
        <f t="shared" si="30"/>
        <v>-1.0309247207885286E-2</v>
      </c>
      <c r="K114" s="8">
        <f t="shared" si="31"/>
        <v>-1.0309263292541115E-2</v>
      </c>
      <c r="L114" s="8">
        <f t="shared" si="32"/>
        <v>-1.0309307224181552E-2</v>
      </c>
    </row>
    <row r="115" spans="2:12" x14ac:dyDescent="0.3">
      <c r="B115" s="3">
        <v>43578</v>
      </c>
      <c r="C115" s="4">
        <v>7427330</v>
      </c>
      <c r="D115" s="4">
        <v>5570497</v>
      </c>
      <c r="E115" s="4">
        <v>2269462</v>
      </c>
      <c r="F115" s="4">
        <v>5364183</v>
      </c>
      <c r="G115" s="4">
        <f t="shared" si="27"/>
        <v>20631472</v>
      </c>
      <c r="H115" s="8">
        <f t="shared" si="28"/>
        <v>-8.6538485189716519E-2</v>
      </c>
      <c r="I115" s="8">
        <f t="shared" si="29"/>
        <v>-8.6538567180733938E-2</v>
      </c>
      <c r="J115" s="8">
        <f t="shared" si="30"/>
        <v>-8.6538217715457999E-2</v>
      </c>
      <c r="K115" s="8">
        <f t="shared" si="31"/>
        <v>-8.6538343646038518E-2</v>
      </c>
      <c r="L115" s="8">
        <f t="shared" si="32"/>
        <v>-8.6538441103775954E-2</v>
      </c>
    </row>
    <row r="116" spans="2:12" x14ac:dyDescent="0.3">
      <c r="B116" s="3">
        <v>43579</v>
      </c>
      <c r="C116" s="4">
        <v>7818242</v>
      </c>
      <c r="D116" s="4">
        <v>5863681</v>
      </c>
      <c r="E116" s="4">
        <v>2388907</v>
      </c>
      <c r="F116" s="4">
        <v>5646508</v>
      </c>
      <c r="G116" s="4">
        <f t="shared" si="27"/>
        <v>21717338</v>
      </c>
      <c r="H116" s="8">
        <f t="shared" si="28"/>
        <v>-9.9009374369968262E-3</v>
      </c>
      <c r="I116" s="8">
        <f t="shared" si="29"/>
        <v>-9.9010218633988067E-3</v>
      </c>
      <c r="J116" s="8">
        <f t="shared" si="30"/>
        <v>-9.9009613742728764E-3</v>
      </c>
      <c r="K116" s="8">
        <f t="shared" si="31"/>
        <v>-9.9009762101276433E-3</v>
      </c>
      <c r="L116" s="8">
        <f t="shared" si="32"/>
        <v>-9.9009729462398166E-3</v>
      </c>
    </row>
    <row r="117" spans="2:12" x14ac:dyDescent="0.3">
      <c r="B117" s="3">
        <v>43580</v>
      </c>
      <c r="C117" s="4">
        <v>8209154</v>
      </c>
      <c r="D117" s="4">
        <v>6156866</v>
      </c>
      <c r="E117" s="4">
        <v>2508352</v>
      </c>
      <c r="F117" s="4">
        <v>5928833</v>
      </c>
      <c r="G117" s="4">
        <f t="shared" si="27"/>
        <v>22803205</v>
      </c>
      <c r="H117" s="8">
        <f t="shared" si="28"/>
        <v>0</v>
      </c>
      <c r="I117" s="8">
        <f t="shared" si="29"/>
        <v>0</v>
      </c>
      <c r="J117" s="8">
        <f t="shared" si="30"/>
        <v>0</v>
      </c>
      <c r="K117" s="8">
        <f t="shared" si="31"/>
        <v>0</v>
      </c>
      <c r="L117" s="8">
        <f t="shared" si="32"/>
        <v>0</v>
      </c>
    </row>
    <row r="118" spans="2:12" x14ac:dyDescent="0.3">
      <c r="B118" s="3">
        <v>43581</v>
      </c>
      <c r="C118" s="4">
        <v>7974607</v>
      </c>
      <c r="D118" s="4">
        <v>5980955</v>
      </c>
      <c r="E118" s="4">
        <v>2436685</v>
      </c>
      <c r="F118" s="4">
        <v>5759438</v>
      </c>
      <c r="G118" s="4">
        <f t="shared" si="27"/>
        <v>22151685</v>
      </c>
      <c r="H118" s="8">
        <f t="shared" si="28"/>
        <v>0</v>
      </c>
      <c r="I118" s="8">
        <f t="shared" si="29"/>
        <v>0</v>
      </c>
      <c r="J118" s="8">
        <f t="shared" si="30"/>
        <v>0</v>
      </c>
      <c r="K118" s="8">
        <f t="shared" si="31"/>
        <v>0</v>
      </c>
      <c r="L118" s="8">
        <f t="shared" si="32"/>
        <v>0</v>
      </c>
    </row>
    <row r="119" spans="2:12" x14ac:dyDescent="0.3">
      <c r="B119" s="3">
        <v>43582</v>
      </c>
      <c r="C119" s="4">
        <v>16968325</v>
      </c>
      <c r="D119" s="4">
        <v>12726244</v>
      </c>
      <c r="E119" s="4">
        <v>5184766</v>
      </c>
      <c r="F119" s="4">
        <v>12254901</v>
      </c>
      <c r="G119" s="4">
        <f t="shared" si="27"/>
        <v>47134236</v>
      </c>
      <c r="H119" s="12">
        <f t="shared" si="28"/>
        <v>6.0606022724211339E-2</v>
      </c>
      <c r="I119" s="12">
        <f t="shared" si="29"/>
        <v>6.0606065656974017E-2</v>
      </c>
      <c r="J119" s="12">
        <f t="shared" si="30"/>
        <v>6.0606203179589313E-2</v>
      </c>
      <c r="K119" s="12">
        <f t="shared" si="31"/>
        <v>6.060605536088115E-2</v>
      </c>
      <c r="L119" s="12">
        <f t="shared" si="32"/>
        <v>6.0606062651680448E-2</v>
      </c>
    </row>
    <row r="120" spans="2:12" x14ac:dyDescent="0.3">
      <c r="B120" s="3">
        <v>43583</v>
      </c>
      <c r="C120" s="4">
        <v>16645119</v>
      </c>
      <c r="D120" s="4">
        <v>12483839</v>
      </c>
      <c r="E120" s="4">
        <v>5086008</v>
      </c>
      <c r="F120" s="4">
        <v>12021475</v>
      </c>
      <c r="G120" s="4">
        <f t="shared" si="27"/>
        <v>46236441</v>
      </c>
      <c r="H120" s="12">
        <f t="shared" si="28"/>
        <v>-9.6153788942305862E-3</v>
      </c>
      <c r="I120" s="12">
        <f t="shared" si="29"/>
        <v>-9.6154380128206096E-3</v>
      </c>
      <c r="J120" s="12">
        <f t="shared" si="30"/>
        <v>-9.6154389143408014E-3</v>
      </c>
      <c r="K120" s="12">
        <f t="shared" si="31"/>
        <v>-9.6153560976317554E-3</v>
      </c>
      <c r="L120" s="12">
        <f t="shared" si="32"/>
        <v>-9.6153955313466044E-3</v>
      </c>
    </row>
    <row r="121" spans="2:12" x14ac:dyDescent="0.3">
      <c r="B121" s="3">
        <v>43584</v>
      </c>
      <c r="C121" s="4">
        <v>7427330</v>
      </c>
      <c r="D121" s="4">
        <v>5570497</v>
      </c>
      <c r="E121" s="4">
        <v>2269462</v>
      </c>
      <c r="F121" s="4">
        <v>5364183</v>
      </c>
      <c r="G121" s="4">
        <f t="shared" si="27"/>
        <v>20631472</v>
      </c>
      <c r="H121" s="8">
        <f t="shared" si="28"/>
        <v>-1.0416611151910726E-2</v>
      </c>
      <c r="I121" s="8">
        <f t="shared" si="29"/>
        <v>-1.0416699975520194E-2</v>
      </c>
      <c r="J121" s="8">
        <f t="shared" si="30"/>
        <v>-1.0416634871853403E-2</v>
      </c>
      <c r="K121" s="8">
        <f t="shared" si="31"/>
        <v>-1.0416651293350898E-2</v>
      </c>
      <c r="L121" s="8">
        <f t="shared" si="32"/>
        <v>-1.0416648180253452E-2</v>
      </c>
    </row>
    <row r="122" spans="2:12" x14ac:dyDescent="0.3">
      <c r="B122" s="3">
        <v>43585</v>
      </c>
      <c r="C122" s="4">
        <v>7583695</v>
      </c>
      <c r="D122" s="4">
        <v>5687771</v>
      </c>
      <c r="E122" s="4">
        <v>2317240</v>
      </c>
      <c r="F122" s="4">
        <v>5477113</v>
      </c>
      <c r="G122" s="4">
        <f t="shared" si="27"/>
        <v>21065819</v>
      </c>
      <c r="H122" s="8">
        <f t="shared" si="28"/>
        <v>2.1052652837560748E-2</v>
      </c>
      <c r="I122" s="8">
        <f t="shared" si="29"/>
        <v>2.1052699606516345E-2</v>
      </c>
      <c r="J122" s="8">
        <f t="shared" si="30"/>
        <v>2.1052566643548154E-2</v>
      </c>
      <c r="K122" s="8">
        <f t="shared" si="31"/>
        <v>2.1052600181612036E-2</v>
      </c>
      <c r="L122" s="8">
        <f t="shared" si="32"/>
        <v>2.1052642293288626E-2</v>
      </c>
    </row>
    <row r="123" spans="2:12" x14ac:dyDescent="0.3">
      <c r="B123" s="3">
        <v>43586</v>
      </c>
      <c r="C123" s="4">
        <v>8209154</v>
      </c>
      <c r="D123" s="4">
        <v>6156866</v>
      </c>
      <c r="E123" s="4">
        <v>2508352</v>
      </c>
      <c r="F123" s="4">
        <v>5928833</v>
      </c>
      <c r="G123" s="4">
        <f t="shared" si="27"/>
        <v>22803205</v>
      </c>
      <c r="H123" s="8">
        <f t="shared" si="28"/>
        <v>4.9999987209400798E-2</v>
      </c>
      <c r="I123" s="8">
        <f t="shared" si="29"/>
        <v>5.0000162014270488E-2</v>
      </c>
      <c r="J123" s="8">
        <f t="shared" si="30"/>
        <v>4.9999853489482771E-2</v>
      </c>
      <c r="K123" s="8">
        <f t="shared" si="31"/>
        <v>4.9999929159756817E-2</v>
      </c>
      <c r="L123" s="8">
        <f t="shared" si="32"/>
        <v>5.0000004604615844E-2</v>
      </c>
    </row>
    <row r="124" spans="2:12" x14ac:dyDescent="0.3">
      <c r="B124" s="3">
        <v>43587</v>
      </c>
      <c r="C124" s="4">
        <v>7661877</v>
      </c>
      <c r="D124" s="4">
        <v>5746408</v>
      </c>
      <c r="E124" s="4">
        <v>2341129</v>
      </c>
      <c r="F124" s="4">
        <v>5533578</v>
      </c>
      <c r="G124" s="4">
        <f t="shared" si="27"/>
        <v>21282992</v>
      </c>
      <c r="H124" s="8">
        <f t="shared" si="28"/>
        <v>-6.6666674787682179E-2</v>
      </c>
      <c r="I124" s="8">
        <f t="shared" si="29"/>
        <v>-6.6666709978745686E-2</v>
      </c>
      <c r="J124" s="8">
        <f t="shared" si="30"/>
        <v>-6.666648062153957E-2</v>
      </c>
      <c r="K124" s="8">
        <f t="shared" si="31"/>
        <v>-6.6666576710796233E-2</v>
      </c>
      <c r="L124" s="8">
        <f t="shared" si="32"/>
        <v>-6.6666637431010201E-2</v>
      </c>
    </row>
    <row r="125" spans="2:12" x14ac:dyDescent="0.3">
      <c r="B125" s="3">
        <v>43588</v>
      </c>
      <c r="C125" s="4">
        <v>7505512</v>
      </c>
      <c r="D125" s="4">
        <v>5629134</v>
      </c>
      <c r="E125" s="4">
        <v>2293351</v>
      </c>
      <c r="F125" s="4">
        <v>5420648</v>
      </c>
      <c r="G125" s="4">
        <f t="shared" si="27"/>
        <v>20848645</v>
      </c>
      <c r="H125" s="8">
        <f t="shared" si="28"/>
        <v>-5.8823588422601936E-2</v>
      </c>
      <c r="I125" s="8">
        <f t="shared" si="29"/>
        <v>-5.8823549082044568E-2</v>
      </c>
      <c r="J125" s="8">
        <f t="shared" si="30"/>
        <v>-5.8823360426152771E-2</v>
      </c>
      <c r="K125" s="8">
        <f t="shared" si="31"/>
        <v>-5.8823447704446141E-2</v>
      </c>
      <c r="L125" s="8">
        <f t="shared" si="32"/>
        <v>-5.8823516134325682E-2</v>
      </c>
    </row>
    <row r="126" spans="2:12" x14ac:dyDescent="0.3">
      <c r="B126" s="3">
        <v>43589</v>
      </c>
      <c r="C126" s="4">
        <v>15513897</v>
      </c>
      <c r="D126" s="4">
        <v>11635423</v>
      </c>
      <c r="E126" s="4">
        <v>4740357</v>
      </c>
      <c r="F126" s="4">
        <v>11204481</v>
      </c>
      <c r="G126" s="4">
        <f t="shared" si="27"/>
        <v>43094158</v>
      </c>
      <c r="H126" s="12">
        <f t="shared" si="28"/>
        <v>-8.5714294133333757E-2</v>
      </c>
      <c r="I126" s="12">
        <f t="shared" si="29"/>
        <v>-8.5714292449523999E-2</v>
      </c>
      <c r="J126" s="12">
        <f t="shared" si="30"/>
        <v>-8.5714379395328555E-2</v>
      </c>
      <c r="K126" s="12">
        <f t="shared" si="31"/>
        <v>-8.5714278719999482E-2</v>
      </c>
      <c r="L126" s="12">
        <f t="shared" si="32"/>
        <v>-8.5714299050057785E-2</v>
      </c>
    </row>
    <row r="127" spans="2:12" x14ac:dyDescent="0.3">
      <c r="B127" s="3">
        <v>43590</v>
      </c>
      <c r="C127" s="4">
        <v>15837104</v>
      </c>
      <c r="D127" s="4">
        <v>11877828</v>
      </c>
      <c r="E127" s="4">
        <v>4839115</v>
      </c>
      <c r="F127" s="4">
        <v>11437908</v>
      </c>
      <c r="G127" s="4">
        <f t="shared" si="27"/>
        <v>43991955</v>
      </c>
      <c r="H127" s="12">
        <f t="shared" si="28"/>
        <v>-4.8543660156469937E-2</v>
      </c>
      <c r="I127" s="12">
        <f t="shared" si="29"/>
        <v>-4.8543641102708923E-2</v>
      </c>
      <c r="J127" s="12">
        <f t="shared" si="30"/>
        <v>-4.8543572876802443E-2</v>
      </c>
      <c r="K127" s="12">
        <f t="shared" si="31"/>
        <v>-4.8543710318409317E-2</v>
      </c>
      <c r="L127" s="12">
        <f t="shared" si="32"/>
        <v>-4.8543658453296556E-2</v>
      </c>
    </row>
    <row r="128" spans="2:12" x14ac:dyDescent="0.3">
      <c r="B128" s="3">
        <v>43591</v>
      </c>
      <c r="C128" s="4">
        <v>7818242</v>
      </c>
      <c r="D128" s="4">
        <v>5863681</v>
      </c>
      <c r="E128" s="4">
        <v>2388907</v>
      </c>
      <c r="F128" s="4">
        <v>5646508</v>
      </c>
      <c r="G128" s="4">
        <f t="shared" si="27"/>
        <v>21717338</v>
      </c>
      <c r="H128" s="8">
        <f t="shared" si="28"/>
        <v>5.2631564774959561E-2</v>
      </c>
      <c r="I128" s="8">
        <f t="shared" si="29"/>
        <v>5.2631569499094866E-2</v>
      </c>
      <c r="J128" s="8">
        <f t="shared" si="30"/>
        <v>5.2631416608870385E-2</v>
      </c>
      <c r="K128" s="8">
        <f t="shared" si="31"/>
        <v>5.2631500454030089E-2</v>
      </c>
      <c r="L128" s="8">
        <f t="shared" si="32"/>
        <v>5.2631533028763E-2</v>
      </c>
    </row>
    <row r="129" spans="2:12" x14ac:dyDescent="0.3">
      <c r="B129" s="3">
        <v>43592</v>
      </c>
      <c r="C129" s="4">
        <v>7974607</v>
      </c>
      <c r="D129" s="4">
        <v>5980955</v>
      </c>
      <c r="E129" s="4">
        <v>2436685</v>
      </c>
      <c r="F129" s="4">
        <v>5759438</v>
      </c>
      <c r="G129" s="4">
        <f t="shared" si="27"/>
        <v>22151685</v>
      </c>
      <c r="H129" s="8">
        <f t="shared" si="28"/>
        <v>5.15463767991724E-2</v>
      </c>
      <c r="I129" s="8">
        <f t="shared" si="29"/>
        <v>5.1546379064839387E-2</v>
      </c>
      <c r="J129" s="8">
        <f t="shared" si="30"/>
        <v>5.1546236039426319E-2</v>
      </c>
      <c r="K129" s="8">
        <f t="shared" si="31"/>
        <v>5.154631646270591E-2</v>
      </c>
      <c r="L129" s="8">
        <f t="shared" si="32"/>
        <v>5.154634623984955E-2</v>
      </c>
    </row>
    <row r="130" spans="2:12" x14ac:dyDescent="0.3">
      <c r="B130" s="3">
        <v>43593</v>
      </c>
      <c r="C130" s="4">
        <v>8209154</v>
      </c>
      <c r="D130" s="4">
        <v>6156866</v>
      </c>
      <c r="E130" s="4">
        <v>2508352</v>
      </c>
      <c r="F130" s="4">
        <v>5928833</v>
      </c>
      <c r="G130" s="4">
        <f t="shared" si="27"/>
        <v>22803205</v>
      </c>
      <c r="H130" s="8">
        <f t="shared" si="28"/>
        <v>0</v>
      </c>
      <c r="I130" s="8">
        <f t="shared" si="29"/>
        <v>0</v>
      </c>
      <c r="J130" s="8">
        <f t="shared" si="30"/>
        <v>0</v>
      </c>
      <c r="K130" s="8">
        <f t="shared" si="31"/>
        <v>0</v>
      </c>
      <c r="L130" s="8">
        <f t="shared" si="32"/>
        <v>0</v>
      </c>
    </row>
    <row r="131" spans="2:12" x14ac:dyDescent="0.3">
      <c r="B131" s="3">
        <v>43594</v>
      </c>
      <c r="C131" s="4">
        <v>7583695</v>
      </c>
      <c r="D131" s="4">
        <v>5687771</v>
      </c>
      <c r="E131" s="4">
        <v>2317240</v>
      </c>
      <c r="F131" s="4">
        <v>5477113</v>
      </c>
      <c r="G131" s="4">
        <f t="shared" si="27"/>
        <v>21065819</v>
      </c>
      <c r="H131" s="8">
        <f t="shared" si="28"/>
        <v>-1.0204027028886009E-2</v>
      </c>
      <c r="I131" s="8">
        <f t="shared" si="29"/>
        <v>-1.0204113595832398E-2</v>
      </c>
      <c r="J131" s="8">
        <f t="shared" si="30"/>
        <v>-1.0204051122343127E-2</v>
      </c>
      <c r="K131" s="8">
        <f t="shared" si="31"/>
        <v>-1.0204066880416196E-2</v>
      </c>
      <c r="L131" s="8">
        <f t="shared" si="32"/>
        <v>-1.020406341364033E-2</v>
      </c>
    </row>
    <row r="132" spans="2:12" x14ac:dyDescent="0.3">
      <c r="B132" s="3">
        <v>43595</v>
      </c>
      <c r="C132" s="4">
        <v>7583695</v>
      </c>
      <c r="D132" s="4">
        <v>5687771</v>
      </c>
      <c r="E132" s="4">
        <v>2317240</v>
      </c>
      <c r="F132" s="4">
        <v>5477113</v>
      </c>
      <c r="G132" s="4">
        <f t="shared" ref="G132:G195" si="33">SUM(C132:F132)</f>
        <v>21065819</v>
      </c>
      <c r="H132" s="8">
        <f t="shared" si="28"/>
        <v>1.0416744387324872E-2</v>
      </c>
      <c r="I132" s="8">
        <f t="shared" si="29"/>
        <v>1.0416699975520194E-2</v>
      </c>
      <c r="J132" s="8">
        <f t="shared" si="30"/>
        <v>1.0416634871853514E-2</v>
      </c>
      <c r="K132" s="8">
        <f t="shared" si="31"/>
        <v>1.0416651293351009E-2</v>
      </c>
      <c r="L132" s="8">
        <f t="shared" si="32"/>
        <v>1.0416696145001181E-2</v>
      </c>
    </row>
    <row r="133" spans="2:12" x14ac:dyDescent="0.3">
      <c r="B133" s="3">
        <v>43596</v>
      </c>
      <c r="C133" s="4">
        <v>16483516</v>
      </c>
      <c r="D133" s="4">
        <v>12362637</v>
      </c>
      <c r="E133" s="4">
        <v>5036630</v>
      </c>
      <c r="F133" s="4">
        <v>11904761</v>
      </c>
      <c r="G133" s="4">
        <f t="shared" si="33"/>
        <v>45787544</v>
      </c>
      <c r="H133" s="12">
        <f t="shared" si="28"/>
        <v>6.2500028200522362E-2</v>
      </c>
      <c r="I133" s="12">
        <f t="shared" si="29"/>
        <v>6.2500005371527889E-2</v>
      </c>
      <c r="J133" s="12">
        <f t="shared" si="30"/>
        <v>6.2500145031270771E-2</v>
      </c>
      <c r="K133" s="12">
        <f t="shared" si="31"/>
        <v>6.2499994421874705E-2</v>
      </c>
      <c r="L133" s="12">
        <f t="shared" si="32"/>
        <v>6.2500026105626771E-2</v>
      </c>
    </row>
    <row r="134" spans="2:12" x14ac:dyDescent="0.3">
      <c r="B134" s="3">
        <v>43597</v>
      </c>
      <c r="C134" s="4">
        <v>15352294</v>
      </c>
      <c r="D134" s="4">
        <v>11514221</v>
      </c>
      <c r="E134" s="4">
        <v>4690978</v>
      </c>
      <c r="F134" s="4">
        <v>11087768</v>
      </c>
      <c r="G134" s="4">
        <f t="shared" si="33"/>
        <v>42645261</v>
      </c>
      <c r="H134" s="12">
        <f t="shared" si="28"/>
        <v>-3.061228871137045E-2</v>
      </c>
      <c r="I134" s="12">
        <f t="shared" si="29"/>
        <v>-3.0612246616132155E-2</v>
      </c>
      <c r="J134" s="12">
        <f t="shared" si="30"/>
        <v>-3.061241569997819E-2</v>
      </c>
      <c r="K134" s="12">
        <f t="shared" si="31"/>
        <v>-3.0612241329445955E-2</v>
      </c>
      <c r="L134" s="12">
        <f t="shared" si="32"/>
        <v>-3.061227899510266E-2</v>
      </c>
    </row>
    <row r="135" spans="2:12" x14ac:dyDescent="0.3">
      <c r="B135" s="3">
        <v>43598</v>
      </c>
      <c r="C135" s="4">
        <v>7505512</v>
      </c>
      <c r="D135" s="4">
        <v>5629134</v>
      </c>
      <c r="E135" s="4">
        <v>2293351</v>
      </c>
      <c r="F135" s="4">
        <v>5420648</v>
      </c>
      <c r="G135" s="4">
        <f t="shared" si="33"/>
        <v>20848645</v>
      </c>
      <c r="H135" s="8">
        <f t="shared" si="28"/>
        <v>-4.0000040929917491E-2</v>
      </c>
      <c r="I135" s="8">
        <f t="shared" si="29"/>
        <v>-3.9999959070079028E-2</v>
      </c>
      <c r="J135" s="8">
        <f t="shared" si="30"/>
        <v>-3.9999882791586283E-2</v>
      </c>
      <c r="K135" s="8">
        <f t="shared" si="31"/>
        <v>-3.9999943327805432E-2</v>
      </c>
      <c r="L135" s="8">
        <f t="shared" si="32"/>
        <v>-3.9999976055997255E-2</v>
      </c>
    </row>
    <row r="136" spans="2:12" x14ac:dyDescent="0.3">
      <c r="B136" s="3">
        <v>43599</v>
      </c>
      <c r="C136" s="4">
        <v>8209154</v>
      </c>
      <c r="D136" s="4">
        <v>6156866</v>
      </c>
      <c r="E136" s="4">
        <v>2508352</v>
      </c>
      <c r="F136" s="4">
        <v>5928833</v>
      </c>
      <c r="G136" s="4">
        <f t="shared" si="33"/>
        <v>22803205</v>
      </c>
      <c r="H136" s="8">
        <f t="shared" si="28"/>
        <v>2.9411731512286376E-2</v>
      </c>
      <c r="I136" s="8">
        <f t="shared" si="29"/>
        <v>2.9411858139711811E-2</v>
      </c>
      <c r="J136" s="8">
        <f t="shared" si="30"/>
        <v>2.9411680213076385E-2</v>
      </c>
      <c r="K136" s="8">
        <f t="shared" si="31"/>
        <v>2.9411723852223126E-2</v>
      </c>
      <c r="L136" s="8">
        <f t="shared" si="32"/>
        <v>2.9411758067162896E-2</v>
      </c>
    </row>
    <row r="137" spans="2:12" x14ac:dyDescent="0.3">
      <c r="B137" s="3">
        <v>43600</v>
      </c>
      <c r="C137" s="4">
        <v>7896424</v>
      </c>
      <c r="D137" s="4">
        <v>5922318</v>
      </c>
      <c r="E137" s="4">
        <v>2412796</v>
      </c>
      <c r="F137" s="4">
        <v>5702973</v>
      </c>
      <c r="G137" s="4">
        <f t="shared" si="33"/>
        <v>21934511</v>
      </c>
      <c r="H137" s="8">
        <f t="shared" si="28"/>
        <v>-3.8095277540170391E-2</v>
      </c>
      <c r="I137" s="8">
        <f t="shared" si="29"/>
        <v>-3.8095355656595387E-2</v>
      </c>
      <c r="J137" s="8">
        <f t="shared" si="30"/>
        <v>-3.8095131783736913E-2</v>
      </c>
      <c r="K137" s="8">
        <f t="shared" si="31"/>
        <v>-3.8095186691883498E-2</v>
      </c>
      <c r="L137" s="8">
        <f t="shared" si="32"/>
        <v>-3.8095258977849822E-2</v>
      </c>
    </row>
    <row r="138" spans="2:12" x14ac:dyDescent="0.3">
      <c r="B138" s="3">
        <v>43601</v>
      </c>
      <c r="C138" s="4">
        <v>7583695</v>
      </c>
      <c r="D138" s="4">
        <v>5687771</v>
      </c>
      <c r="E138" s="4">
        <v>2317240</v>
      </c>
      <c r="F138" s="4">
        <v>5477113</v>
      </c>
      <c r="G138" s="4">
        <f t="shared" si="33"/>
        <v>21065819</v>
      </c>
      <c r="H138" s="8">
        <f t="shared" si="28"/>
        <v>0</v>
      </c>
      <c r="I138" s="8">
        <f t="shared" si="29"/>
        <v>0</v>
      </c>
      <c r="J138" s="8">
        <f t="shared" si="30"/>
        <v>0</v>
      </c>
      <c r="K138" s="8">
        <f t="shared" si="31"/>
        <v>0</v>
      </c>
      <c r="L138" s="8">
        <f t="shared" si="32"/>
        <v>0</v>
      </c>
    </row>
    <row r="139" spans="2:12" x14ac:dyDescent="0.3">
      <c r="B139" s="3">
        <v>43602</v>
      </c>
      <c r="C139" s="4">
        <v>7427330</v>
      </c>
      <c r="D139" s="4">
        <v>5570497</v>
      </c>
      <c r="E139" s="4">
        <v>2269462</v>
      </c>
      <c r="F139" s="4">
        <v>5364183</v>
      </c>
      <c r="G139" s="4">
        <f t="shared" si="33"/>
        <v>20631472</v>
      </c>
      <c r="H139" s="8">
        <f t="shared" ref="H139:H202" si="34">IFERROR(C139/C132-1,0)</f>
        <v>-2.0618577092037627E-2</v>
      </c>
      <c r="I139" s="8">
        <f t="shared" ref="I139:I202" si="35">IFERROR(D139/D132-1,0)</f>
        <v>-2.0618621952255056E-2</v>
      </c>
      <c r="J139" s="8">
        <f t="shared" ref="J139:J202" si="36">IFERROR(E139/E132-1,0)</f>
        <v>-2.0618494415770461E-2</v>
      </c>
      <c r="K139" s="8">
        <f t="shared" ref="K139:K202" si="37">IFERROR(F139/F132-1,0)</f>
        <v>-2.0618526585082342E-2</v>
      </c>
      <c r="L139" s="8">
        <f t="shared" ref="L139:L202" si="38">IFERROR(G139/G132-1,0)</f>
        <v>-2.0618566978098496E-2</v>
      </c>
    </row>
    <row r="140" spans="2:12" x14ac:dyDescent="0.3">
      <c r="B140" s="3">
        <v>43603</v>
      </c>
      <c r="C140" s="4">
        <v>16160310</v>
      </c>
      <c r="D140" s="4">
        <v>12120232</v>
      </c>
      <c r="E140" s="4">
        <v>4937872</v>
      </c>
      <c r="F140" s="4">
        <v>11671335</v>
      </c>
      <c r="G140" s="4">
        <f t="shared" si="33"/>
        <v>44889749</v>
      </c>
      <c r="H140" s="12">
        <f t="shared" si="34"/>
        <v>-1.9607831241829743E-2</v>
      </c>
      <c r="I140" s="12">
        <f t="shared" si="35"/>
        <v>-1.9607871686275313E-2</v>
      </c>
      <c r="J140" s="12">
        <f t="shared" si="36"/>
        <v>-1.9607952142603247E-2</v>
      </c>
      <c r="K140" s="12">
        <f t="shared" si="37"/>
        <v>-1.9607785490191709E-2</v>
      </c>
      <c r="L140" s="12">
        <f t="shared" si="38"/>
        <v>-1.9607843565490168E-2</v>
      </c>
    </row>
    <row r="141" spans="2:12" x14ac:dyDescent="0.3">
      <c r="B141" s="3">
        <v>43604</v>
      </c>
      <c r="C141" s="4">
        <v>16968325</v>
      </c>
      <c r="D141" s="4">
        <v>12726244</v>
      </c>
      <c r="E141" s="4">
        <v>5184766</v>
      </c>
      <c r="F141" s="4">
        <v>12254901</v>
      </c>
      <c r="G141" s="4">
        <f t="shared" si="33"/>
        <v>47134236</v>
      </c>
      <c r="H141" s="12">
        <f t="shared" si="34"/>
        <v>0.10526316132299196</v>
      </c>
      <c r="I141" s="12">
        <f t="shared" si="35"/>
        <v>0.10526313503970441</v>
      </c>
      <c r="J141" s="12">
        <f t="shared" si="36"/>
        <v>0.10526333741066352</v>
      </c>
      <c r="K141" s="12">
        <f t="shared" si="37"/>
        <v>0.10526311517340559</v>
      </c>
      <c r="L141" s="12">
        <f t="shared" si="38"/>
        <v>0.10526316159725235</v>
      </c>
    </row>
    <row r="142" spans="2:12" x14ac:dyDescent="0.3">
      <c r="B142" s="3">
        <v>43605</v>
      </c>
      <c r="C142" s="4">
        <v>8052789</v>
      </c>
      <c r="D142" s="4">
        <v>6039592</v>
      </c>
      <c r="E142" s="4">
        <v>2460574</v>
      </c>
      <c r="F142" s="4">
        <v>5815903</v>
      </c>
      <c r="G142" s="4">
        <f t="shared" si="33"/>
        <v>22368858</v>
      </c>
      <c r="H142" s="8">
        <f t="shared" si="34"/>
        <v>7.2916677769617744E-2</v>
      </c>
      <c r="I142" s="8">
        <f t="shared" si="35"/>
        <v>7.2916722181422644E-2</v>
      </c>
      <c r="J142" s="8">
        <f t="shared" si="36"/>
        <v>7.2916444102974154E-2</v>
      </c>
      <c r="K142" s="8">
        <f t="shared" si="37"/>
        <v>7.2916559053456398E-2</v>
      </c>
      <c r="L142" s="8">
        <f t="shared" si="38"/>
        <v>7.2916633191269842E-2</v>
      </c>
    </row>
    <row r="143" spans="2:12" x14ac:dyDescent="0.3">
      <c r="B143" s="3">
        <v>43606</v>
      </c>
      <c r="C143" s="4">
        <v>8052789</v>
      </c>
      <c r="D143" s="4">
        <v>6039592</v>
      </c>
      <c r="E143" s="4">
        <v>2460574</v>
      </c>
      <c r="F143" s="4">
        <v>5815903</v>
      </c>
      <c r="G143" s="4">
        <f t="shared" si="33"/>
        <v>22368858</v>
      </c>
      <c r="H143" s="8">
        <f t="shared" si="34"/>
        <v>-1.9047638770085196E-2</v>
      </c>
      <c r="I143" s="8">
        <f t="shared" si="35"/>
        <v>-1.9047677828297749E-2</v>
      </c>
      <c r="J143" s="8">
        <f t="shared" si="36"/>
        <v>-1.9047565891868401E-2</v>
      </c>
      <c r="K143" s="8">
        <f t="shared" si="37"/>
        <v>-1.9047593345941749E-2</v>
      </c>
      <c r="L143" s="8">
        <f t="shared" si="38"/>
        <v>-1.9047629488924911E-2</v>
      </c>
    </row>
    <row r="144" spans="2:12" x14ac:dyDescent="0.3">
      <c r="B144" s="3">
        <v>43607</v>
      </c>
      <c r="C144" s="4">
        <v>7896424</v>
      </c>
      <c r="D144" s="4">
        <v>5922318</v>
      </c>
      <c r="E144" s="4">
        <v>2412796</v>
      </c>
      <c r="F144" s="4">
        <v>5702973</v>
      </c>
      <c r="G144" s="4">
        <f t="shared" si="33"/>
        <v>21934511</v>
      </c>
      <c r="H144" s="8">
        <f t="shared" si="34"/>
        <v>0</v>
      </c>
      <c r="I144" s="8">
        <f t="shared" si="35"/>
        <v>0</v>
      </c>
      <c r="J144" s="8">
        <f t="shared" si="36"/>
        <v>0</v>
      </c>
      <c r="K144" s="8">
        <f t="shared" si="37"/>
        <v>0</v>
      </c>
      <c r="L144" s="8">
        <f t="shared" si="38"/>
        <v>0</v>
      </c>
    </row>
    <row r="145" spans="2:12" x14ac:dyDescent="0.3">
      <c r="B145" s="3">
        <v>43608</v>
      </c>
      <c r="C145" s="4">
        <v>7583695</v>
      </c>
      <c r="D145" s="4">
        <v>5687771</v>
      </c>
      <c r="E145" s="4">
        <v>2317240</v>
      </c>
      <c r="F145" s="4">
        <v>5477113</v>
      </c>
      <c r="G145" s="4">
        <f t="shared" si="33"/>
        <v>21065819</v>
      </c>
      <c r="H145" s="8">
        <f t="shared" si="34"/>
        <v>0</v>
      </c>
      <c r="I145" s="8">
        <f t="shared" si="35"/>
        <v>0</v>
      </c>
      <c r="J145" s="8">
        <f t="shared" si="36"/>
        <v>0</v>
      </c>
      <c r="K145" s="8">
        <f t="shared" si="37"/>
        <v>0</v>
      </c>
      <c r="L145" s="8">
        <f t="shared" si="38"/>
        <v>0</v>
      </c>
    </row>
    <row r="146" spans="2:12" x14ac:dyDescent="0.3">
      <c r="B146" s="3">
        <v>43609</v>
      </c>
      <c r="C146" s="4">
        <v>8052789</v>
      </c>
      <c r="D146" s="4">
        <v>6039592</v>
      </c>
      <c r="E146" s="4">
        <v>2460574</v>
      </c>
      <c r="F146" s="4">
        <v>5815903</v>
      </c>
      <c r="G146" s="4">
        <f t="shared" si="33"/>
        <v>22368858</v>
      </c>
      <c r="H146" s="8">
        <f t="shared" si="34"/>
        <v>8.4210476712358373E-2</v>
      </c>
      <c r="I146" s="8">
        <f t="shared" si="35"/>
        <v>8.4210618908869384E-2</v>
      </c>
      <c r="J146" s="8">
        <f t="shared" si="36"/>
        <v>8.4210266574192394E-2</v>
      </c>
      <c r="K146" s="8">
        <f t="shared" si="37"/>
        <v>8.421040072644792E-2</v>
      </c>
      <c r="L146" s="8">
        <f t="shared" si="38"/>
        <v>8.4210472233876565E-2</v>
      </c>
    </row>
    <row r="147" spans="2:12" x14ac:dyDescent="0.3">
      <c r="B147" s="3">
        <v>43610</v>
      </c>
      <c r="C147" s="4">
        <v>16968325</v>
      </c>
      <c r="D147" s="4">
        <v>12726244</v>
      </c>
      <c r="E147" s="4">
        <v>5184766</v>
      </c>
      <c r="F147" s="4">
        <v>12254901</v>
      </c>
      <c r="G147" s="4">
        <f t="shared" si="33"/>
        <v>47134236</v>
      </c>
      <c r="H147" s="12">
        <f t="shared" si="34"/>
        <v>4.9999969059999483E-2</v>
      </c>
      <c r="I147" s="12">
        <f t="shared" si="35"/>
        <v>5.0000033002668642E-2</v>
      </c>
      <c r="J147" s="12">
        <f t="shared" si="36"/>
        <v>5.0000081006555064E-2</v>
      </c>
      <c r="K147" s="12">
        <f t="shared" si="37"/>
        <v>4.9999935739998946E-2</v>
      </c>
      <c r="L147" s="12">
        <f t="shared" si="38"/>
        <v>4.9999989975439529E-2</v>
      </c>
    </row>
    <row r="148" spans="2:12" x14ac:dyDescent="0.3">
      <c r="B148" s="3">
        <v>43611</v>
      </c>
      <c r="C148" s="4">
        <v>16968325</v>
      </c>
      <c r="D148" s="4">
        <v>12726244</v>
      </c>
      <c r="E148" s="4">
        <v>5184766</v>
      </c>
      <c r="F148" s="4">
        <v>12254901</v>
      </c>
      <c r="G148" s="4">
        <f t="shared" si="33"/>
        <v>47134236</v>
      </c>
      <c r="H148" s="12">
        <f t="shared" si="34"/>
        <v>0</v>
      </c>
      <c r="I148" s="12">
        <f t="shared" si="35"/>
        <v>0</v>
      </c>
      <c r="J148" s="12">
        <f t="shared" si="36"/>
        <v>0</v>
      </c>
      <c r="K148" s="12">
        <f t="shared" si="37"/>
        <v>0</v>
      </c>
      <c r="L148" s="12">
        <f t="shared" si="38"/>
        <v>0</v>
      </c>
    </row>
    <row r="149" spans="2:12" x14ac:dyDescent="0.3">
      <c r="B149" s="3">
        <v>43612</v>
      </c>
      <c r="C149" s="4">
        <v>7583695</v>
      </c>
      <c r="D149" s="4">
        <v>5687771</v>
      </c>
      <c r="E149" s="4">
        <v>2317240</v>
      </c>
      <c r="F149" s="4">
        <v>5477113</v>
      </c>
      <c r="G149" s="4">
        <f t="shared" si="33"/>
        <v>21065819</v>
      </c>
      <c r="H149" s="8">
        <f t="shared" si="34"/>
        <v>-5.8252364491358177E-2</v>
      </c>
      <c r="I149" s="8">
        <f t="shared" si="35"/>
        <v>-5.8252444867136766E-2</v>
      </c>
      <c r="J149" s="8">
        <f t="shared" si="36"/>
        <v>-5.8252261464194932E-2</v>
      </c>
      <c r="K149" s="8">
        <f t="shared" si="37"/>
        <v>-5.825234705599458E-2</v>
      </c>
      <c r="L149" s="8">
        <f t="shared" si="38"/>
        <v>-5.8252370326638991E-2</v>
      </c>
    </row>
    <row r="150" spans="2:12" x14ac:dyDescent="0.3">
      <c r="B150" s="3">
        <v>43613</v>
      </c>
      <c r="C150" s="4">
        <v>8130972</v>
      </c>
      <c r="D150" s="4">
        <v>6098229</v>
      </c>
      <c r="E150" s="4">
        <v>2484463</v>
      </c>
      <c r="F150" s="4">
        <v>5872368</v>
      </c>
      <c r="G150" s="4">
        <f t="shared" si="33"/>
        <v>22586032</v>
      </c>
      <c r="H150" s="8">
        <f t="shared" si="34"/>
        <v>9.7088102022790945E-3</v>
      </c>
      <c r="I150" s="8">
        <f t="shared" si="35"/>
        <v>9.7087684068726254E-3</v>
      </c>
      <c r="J150" s="8">
        <f t="shared" si="36"/>
        <v>9.7087102440325257E-3</v>
      </c>
      <c r="K150" s="8">
        <f t="shared" si="37"/>
        <v>9.708724509332356E-3</v>
      </c>
      <c r="L150" s="8">
        <f t="shared" si="38"/>
        <v>9.7087656419474477E-3</v>
      </c>
    </row>
    <row r="151" spans="2:12" x14ac:dyDescent="0.3">
      <c r="B151" s="3">
        <v>43614</v>
      </c>
      <c r="C151" s="4">
        <v>7427330</v>
      </c>
      <c r="D151" s="4">
        <v>5570497</v>
      </c>
      <c r="E151" s="4">
        <v>2269462</v>
      </c>
      <c r="F151" s="4">
        <v>5364183</v>
      </c>
      <c r="G151" s="4">
        <f t="shared" si="33"/>
        <v>20631472</v>
      </c>
      <c r="H151" s="8">
        <f t="shared" si="34"/>
        <v>-5.9405877901186677E-2</v>
      </c>
      <c r="I151" s="8">
        <f t="shared" si="35"/>
        <v>-5.9405962327588657E-2</v>
      </c>
      <c r="J151" s="8">
        <f t="shared" si="36"/>
        <v>-5.9405768245637036E-2</v>
      </c>
      <c r="K151" s="8">
        <f t="shared" si="37"/>
        <v>-5.9405857260765527E-2</v>
      </c>
      <c r="L151" s="8">
        <f t="shared" si="38"/>
        <v>-5.9405883267696247E-2</v>
      </c>
    </row>
    <row r="152" spans="2:12" x14ac:dyDescent="0.3">
      <c r="B152" s="3">
        <v>43615</v>
      </c>
      <c r="C152" s="4">
        <v>7740060</v>
      </c>
      <c r="D152" s="4">
        <v>5805045</v>
      </c>
      <c r="E152" s="4">
        <v>2365018</v>
      </c>
      <c r="F152" s="4">
        <v>5590043</v>
      </c>
      <c r="G152" s="4">
        <f t="shared" si="33"/>
        <v>21500166</v>
      </c>
      <c r="H152" s="8">
        <f t="shared" si="34"/>
        <v>2.0618577092037516E-2</v>
      </c>
      <c r="I152" s="8">
        <f t="shared" si="35"/>
        <v>2.0618621952255056E-2</v>
      </c>
      <c r="J152" s="8">
        <f t="shared" si="36"/>
        <v>2.0618494415770572E-2</v>
      </c>
      <c r="K152" s="8">
        <f t="shared" si="37"/>
        <v>2.0618526585082231E-2</v>
      </c>
      <c r="L152" s="8">
        <f t="shared" si="38"/>
        <v>2.0618566978098496E-2</v>
      </c>
    </row>
    <row r="153" spans="2:12" x14ac:dyDescent="0.3">
      <c r="B153" s="3">
        <v>43616</v>
      </c>
      <c r="C153" s="4">
        <v>8052789</v>
      </c>
      <c r="D153" s="4">
        <v>6039592</v>
      </c>
      <c r="E153" s="4">
        <v>2460574</v>
      </c>
      <c r="F153" s="4">
        <v>5815903</v>
      </c>
      <c r="G153" s="4">
        <f t="shared" si="33"/>
        <v>22368858</v>
      </c>
      <c r="H153" s="8">
        <f t="shared" si="34"/>
        <v>0</v>
      </c>
      <c r="I153" s="8">
        <f t="shared" si="35"/>
        <v>0</v>
      </c>
      <c r="J153" s="8">
        <f t="shared" si="36"/>
        <v>0</v>
      </c>
      <c r="K153" s="8">
        <f t="shared" si="37"/>
        <v>0</v>
      </c>
      <c r="L153" s="8">
        <f t="shared" si="38"/>
        <v>0</v>
      </c>
    </row>
    <row r="154" spans="2:12" x14ac:dyDescent="0.3">
      <c r="B154" s="3">
        <v>43617</v>
      </c>
      <c r="C154" s="4">
        <v>16806722</v>
      </c>
      <c r="D154" s="4">
        <v>12605042</v>
      </c>
      <c r="E154" s="4">
        <v>5135387</v>
      </c>
      <c r="F154" s="4">
        <v>12138188</v>
      </c>
      <c r="G154" s="4">
        <f t="shared" si="33"/>
        <v>46685339</v>
      </c>
      <c r="H154" s="12">
        <f t="shared" si="34"/>
        <v>-9.5238039111108508E-3</v>
      </c>
      <c r="I154" s="12">
        <f t="shared" si="35"/>
        <v>-9.523784079575992E-3</v>
      </c>
      <c r="J154" s="12">
        <f t="shared" si="36"/>
        <v>-9.5238627934220998E-3</v>
      </c>
      <c r="K154" s="12">
        <f t="shared" si="37"/>
        <v>-9.5237815466644449E-3</v>
      </c>
      <c r="L154" s="12">
        <f t="shared" si="38"/>
        <v>-9.5237992188946796E-3</v>
      </c>
    </row>
    <row r="155" spans="2:12" x14ac:dyDescent="0.3">
      <c r="B155" s="3">
        <v>43618</v>
      </c>
      <c r="C155" s="4">
        <v>15675500</v>
      </c>
      <c r="D155" s="4">
        <v>11756625</v>
      </c>
      <c r="E155" s="4">
        <v>4789736</v>
      </c>
      <c r="F155" s="4">
        <v>11321195</v>
      </c>
      <c r="G155" s="4">
        <f t="shared" si="33"/>
        <v>43543056</v>
      </c>
      <c r="H155" s="12">
        <f t="shared" si="34"/>
        <v>-7.6190490222222906E-2</v>
      </c>
      <c r="I155" s="12">
        <f t="shared" si="35"/>
        <v>-7.6190508369948007E-2</v>
      </c>
      <c r="J155" s="12">
        <f t="shared" si="36"/>
        <v>-7.6190516601906455E-2</v>
      </c>
      <c r="K155" s="12">
        <f t="shared" si="37"/>
        <v>-7.6190415573328618E-2</v>
      </c>
      <c r="L155" s="12">
        <f t="shared" si="38"/>
        <v>-7.6190478615162038E-2</v>
      </c>
    </row>
    <row r="156" spans="2:12" x14ac:dyDescent="0.3">
      <c r="B156" s="3">
        <v>43619</v>
      </c>
      <c r="C156" s="4">
        <v>7740060</v>
      </c>
      <c r="D156" s="4">
        <v>5805045</v>
      </c>
      <c r="E156" s="4">
        <v>2365018</v>
      </c>
      <c r="F156" s="4">
        <v>5590043</v>
      </c>
      <c r="G156" s="4">
        <f t="shared" si="33"/>
        <v>21500166</v>
      </c>
      <c r="H156" s="8">
        <f t="shared" si="34"/>
        <v>2.0618577092037516E-2</v>
      </c>
      <c r="I156" s="8">
        <f t="shared" si="35"/>
        <v>2.0618621952255056E-2</v>
      </c>
      <c r="J156" s="8">
        <f t="shared" si="36"/>
        <v>2.0618494415770572E-2</v>
      </c>
      <c r="K156" s="8">
        <f t="shared" si="37"/>
        <v>2.0618526585082231E-2</v>
      </c>
      <c r="L156" s="8">
        <f t="shared" si="38"/>
        <v>2.0618566978098496E-2</v>
      </c>
    </row>
    <row r="157" spans="2:12" x14ac:dyDescent="0.3">
      <c r="B157" s="3">
        <v>43620</v>
      </c>
      <c r="C157" s="4">
        <v>8052789</v>
      </c>
      <c r="D157" s="4">
        <v>6039592</v>
      </c>
      <c r="E157" s="4">
        <v>2460574</v>
      </c>
      <c r="F157" s="4">
        <v>5815903</v>
      </c>
      <c r="G157" s="4">
        <f t="shared" si="33"/>
        <v>22368858</v>
      </c>
      <c r="H157" s="8">
        <f t="shared" si="34"/>
        <v>-9.6154555691496668E-3</v>
      </c>
      <c r="I157" s="8">
        <f t="shared" si="35"/>
        <v>-9.6154145736410124E-3</v>
      </c>
      <c r="J157" s="8">
        <f t="shared" si="36"/>
        <v>-9.615357523939827E-3</v>
      </c>
      <c r="K157" s="8">
        <f t="shared" si="37"/>
        <v>-9.6153715162264897E-3</v>
      </c>
      <c r="L157" s="8">
        <f t="shared" si="38"/>
        <v>-9.6154118616319506E-3</v>
      </c>
    </row>
    <row r="158" spans="2:12" x14ac:dyDescent="0.3">
      <c r="B158" s="3">
        <v>43621</v>
      </c>
      <c r="C158" s="4">
        <v>8052789</v>
      </c>
      <c r="D158" s="4">
        <v>6039592</v>
      </c>
      <c r="E158" s="4">
        <v>2460574</v>
      </c>
      <c r="F158" s="4">
        <v>5815903</v>
      </c>
      <c r="G158" s="4">
        <f t="shared" si="33"/>
        <v>22368858</v>
      </c>
      <c r="H158" s="8">
        <f t="shared" si="34"/>
        <v>8.4210476712358373E-2</v>
      </c>
      <c r="I158" s="8">
        <f t="shared" si="35"/>
        <v>8.4210618908869384E-2</v>
      </c>
      <c r="J158" s="8">
        <f t="shared" si="36"/>
        <v>8.4210266574192394E-2</v>
      </c>
      <c r="K158" s="8">
        <f t="shared" si="37"/>
        <v>8.421040072644792E-2</v>
      </c>
      <c r="L158" s="8">
        <f t="shared" si="38"/>
        <v>8.4210472233876565E-2</v>
      </c>
    </row>
    <row r="159" spans="2:12" x14ac:dyDescent="0.3">
      <c r="B159" s="3">
        <v>43622</v>
      </c>
      <c r="C159" s="4">
        <v>8052789</v>
      </c>
      <c r="D159" s="4">
        <v>6039592</v>
      </c>
      <c r="E159" s="4">
        <v>2460574</v>
      </c>
      <c r="F159" s="4">
        <v>5815903</v>
      </c>
      <c r="G159" s="4">
        <f t="shared" si="33"/>
        <v>22368858</v>
      </c>
      <c r="H159" s="8">
        <f t="shared" si="34"/>
        <v>4.0403950356973972E-2</v>
      </c>
      <c r="I159" s="8">
        <f t="shared" si="35"/>
        <v>4.0403993422962303E-2</v>
      </c>
      <c r="J159" s="8">
        <f t="shared" si="36"/>
        <v>4.0403920815824668E-2</v>
      </c>
      <c r="K159" s="8">
        <f t="shared" si="37"/>
        <v>4.0403982581171505E-2</v>
      </c>
      <c r="L159" s="8">
        <f t="shared" si="38"/>
        <v>4.0403967113556316E-2</v>
      </c>
    </row>
    <row r="160" spans="2:12" x14ac:dyDescent="0.3">
      <c r="B160" s="3">
        <v>43623</v>
      </c>
      <c r="C160" s="4">
        <v>7583695</v>
      </c>
      <c r="D160" s="4">
        <v>5687771</v>
      </c>
      <c r="E160" s="4">
        <v>2317240</v>
      </c>
      <c r="F160" s="4">
        <v>5477113</v>
      </c>
      <c r="G160" s="4">
        <f t="shared" si="33"/>
        <v>21065819</v>
      </c>
      <c r="H160" s="8">
        <f t="shared" si="34"/>
        <v>-5.8252364491358177E-2</v>
      </c>
      <c r="I160" s="8">
        <f t="shared" si="35"/>
        <v>-5.8252444867136766E-2</v>
      </c>
      <c r="J160" s="8">
        <f t="shared" si="36"/>
        <v>-5.8252261464194932E-2</v>
      </c>
      <c r="K160" s="8">
        <f t="shared" si="37"/>
        <v>-5.825234705599458E-2</v>
      </c>
      <c r="L160" s="8">
        <f t="shared" si="38"/>
        <v>-5.8252370326638991E-2</v>
      </c>
    </row>
    <row r="161" spans="2:12" x14ac:dyDescent="0.3">
      <c r="B161" s="3">
        <v>43624</v>
      </c>
      <c r="C161" s="4">
        <v>15352294</v>
      </c>
      <c r="D161" s="4">
        <v>11514221</v>
      </c>
      <c r="E161" s="4">
        <v>4690978</v>
      </c>
      <c r="F161" s="4">
        <v>11087768</v>
      </c>
      <c r="G161" s="4">
        <f t="shared" si="33"/>
        <v>42645261</v>
      </c>
      <c r="H161" s="12">
        <f t="shared" si="34"/>
        <v>-8.6538469548077201E-2</v>
      </c>
      <c r="I161" s="12">
        <f t="shared" si="35"/>
        <v>-8.6538466115384627E-2</v>
      </c>
      <c r="J161" s="12">
        <f t="shared" si="36"/>
        <v>-8.6538560774484963E-2</v>
      </c>
      <c r="K161" s="12">
        <f t="shared" si="37"/>
        <v>-8.6538452032543955E-2</v>
      </c>
      <c r="L161" s="12">
        <f t="shared" si="38"/>
        <v>-8.6538474102115903E-2</v>
      </c>
    </row>
    <row r="162" spans="2:12" x14ac:dyDescent="0.3">
      <c r="B162" s="3">
        <v>43625</v>
      </c>
      <c r="C162" s="4">
        <v>16160310</v>
      </c>
      <c r="D162" s="4">
        <v>12120232</v>
      </c>
      <c r="E162" s="4">
        <v>4937872</v>
      </c>
      <c r="F162" s="4">
        <v>11671335</v>
      </c>
      <c r="G162" s="4">
        <f t="shared" si="33"/>
        <v>44889749</v>
      </c>
      <c r="H162" s="12">
        <f t="shared" si="34"/>
        <v>3.0927881088322451E-2</v>
      </c>
      <c r="I162" s="12">
        <f t="shared" si="35"/>
        <v>3.0927838559110299E-2</v>
      </c>
      <c r="J162" s="12">
        <f t="shared" si="36"/>
        <v>3.0927800613645529E-2</v>
      </c>
      <c r="K162" s="12">
        <f t="shared" si="37"/>
        <v>3.0927830498458819E-2</v>
      </c>
      <c r="L162" s="12">
        <f t="shared" si="38"/>
        <v>3.0927847599856007E-2</v>
      </c>
    </row>
    <row r="163" spans="2:12" x14ac:dyDescent="0.3">
      <c r="B163" s="3">
        <v>43626</v>
      </c>
      <c r="C163" s="4">
        <v>7896424</v>
      </c>
      <c r="D163" s="4">
        <v>5922318</v>
      </c>
      <c r="E163" s="4">
        <v>2412796</v>
      </c>
      <c r="F163" s="4">
        <v>5702973</v>
      </c>
      <c r="G163" s="4">
        <f t="shared" si="33"/>
        <v>21934511</v>
      </c>
      <c r="H163" s="8">
        <f t="shared" si="34"/>
        <v>2.0201910579504601E-2</v>
      </c>
      <c r="I163" s="8">
        <f t="shared" si="35"/>
        <v>2.0201910579504601E-2</v>
      </c>
      <c r="J163" s="8">
        <f t="shared" si="36"/>
        <v>2.0201960407912223E-2</v>
      </c>
      <c r="K163" s="8">
        <f t="shared" si="37"/>
        <v>2.0201991290585752E-2</v>
      </c>
      <c r="L163" s="8">
        <f t="shared" si="38"/>
        <v>2.0201937045509322E-2</v>
      </c>
    </row>
    <row r="164" spans="2:12" x14ac:dyDescent="0.3">
      <c r="B164" s="3">
        <v>43627</v>
      </c>
      <c r="C164" s="4">
        <v>8052789</v>
      </c>
      <c r="D164" s="4">
        <v>6039592</v>
      </c>
      <c r="E164" s="4">
        <v>2460574</v>
      </c>
      <c r="F164" s="4">
        <v>5815903</v>
      </c>
      <c r="G164" s="4">
        <f t="shared" si="33"/>
        <v>22368858</v>
      </c>
      <c r="H164" s="8">
        <f t="shared" si="34"/>
        <v>0</v>
      </c>
      <c r="I164" s="8">
        <f t="shared" si="35"/>
        <v>0</v>
      </c>
      <c r="J164" s="8">
        <f t="shared" si="36"/>
        <v>0</v>
      </c>
      <c r="K164" s="8">
        <f t="shared" si="37"/>
        <v>0</v>
      </c>
      <c r="L164" s="8">
        <f t="shared" si="38"/>
        <v>0</v>
      </c>
    </row>
    <row r="165" spans="2:12" x14ac:dyDescent="0.3">
      <c r="B165" s="3">
        <v>43628</v>
      </c>
      <c r="C165" s="4">
        <v>7896424</v>
      </c>
      <c r="D165" s="4">
        <v>5922318</v>
      </c>
      <c r="E165" s="4">
        <v>2412796</v>
      </c>
      <c r="F165" s="4">
        <v>5702973</v>
      </c>
      <c r="G165" s="4">
        <f t="shared" si="33"/>
        <v>21934511</v>
      </c>
      <c r="H165" s="8">
        <f t="shared" si="34"/>
        <v>-1.9417496223979036E-2</v>
      </c>
      <c r="I165" s="8">
        <f t="shared" si="35"/>
        <v>-1.9417536813745029E-2</v>
      </c>
      <c r="J165" s="8">
        <f t="shared" si="36"/>
        <v>-1.941742048806494E-2</v>
      </c>
      <c r="K165" s="8">
        <f t="shared" si="37"/>
        <v>-1.9417449018664823E-2</v>
      </c>
      <c r="L165" s="8">
        <f t="shared" si="38"/>
        <v>-1.9417486578885645E-2</v>
      </c>
    </row>
    <row r="166" spans="2:12" x14ac:dyDescent="0.3">
      <c r="B166" s="3">
        <v>43629</v>
      </c>
      <c r="C166" s="4">
        <v>7818242</v>
      </c>
      <c r="D166" s="4">
        <v>5863681</v>
      </c>
      <c r="E166" s="4">
        <v>2388907</v>
      </c>
      <c r="F166" s="4">
        <v>5646508</v>
      </c>
      <c r="G166" s="4">
        <f t="shared" si="33"/>
        <v>21717338</v>
      </c>
      <c r="H166" s="8">
        <f t="shared" si="34"/>
        <v>-2.9126182245679089E-2</v>
      </c>
      <c r="I166" s="8">
        <f t="shared" si="35"/>
        <v>-2.9126305220617543E-2</v>
      </c>
      <c r="J166" s="8">
        <f t="shared" si="36"/>
        <v>-2.9126130732097466E-2</v>
      </c>
      <c r="K166" s="8">
        <f t="shared" si="37"/>
        <v>-2.912617352799729E-2</v>
      </c>
      <c r="L166" s="8">
        <f t="shared" si="38"/>
        <v>-2.9126207515823954E-2</v>
      </c>
    </row>
    <row r="167" spans="2:12" x14ac:dyDescent="0.3">
      <c r="B167" s="3">
        <v>43630</v>
      </c>
      <c r="C167" s="4">
        <v>8052789</v>
      </c>
      <c r="D167" s="4">
        <v>6039592</v>
      </c>
      <c r="E167" s="4">
        <v>2460574</v>
      </c>
      <c r="F167" s="4">
        <v>5815903</v>
      </c>
      <c r="G167" s="4">
        <f t="shared" si="33"/>
        <v>22368858</v>
      </c>
      <c r="H167" s="8">
        <f t="shared" si="34"/>
        <v>6.1855599414269768E-2</v>
      </c>
      <c r="I167" s="8">
        <f t="shared" si="35"/>
        <v>6.1855690040966804E-2</v>
      </c>
      <c r="J167" s="8">
        <f t="shared" si="36"/>
        <v>6.1855483247311493E-2</v>
      </c>
      <c r="K167" s="8">
        <f t="shared" si="37"/>
        <v>6.1855579755246914E-2</v>
      </c>
      <c r="L167" s="8">
        <f t="shared" si="38"/>
        <v>6.1855605993766494E-2</v>
      </c>
    </row>
    <row r="168" spans="2:12" x14ac:dyDescent="0.3">
      <c r="B168" s="3">
        <v>43631</v>
      </c>
      <c r="C168" s="4">
        <v>15998707</v>
      </c>
      <c r="D168" s="4">
        <v>11999030</v>
      </c>
      <c r="E168" s="4">
        <v>4888493</v>
      </c>
      <c r="F168" s="4">
        <v>11554621</v>
      </c>
      <c r="G168" s="4">
        <f t="shared" si="33"/>
        <v>44440851</v>
      </c>
      <c r="H168" s="12">
        <f t="shared" si="34"/>
        <v>4.2105303611303935E-2</v>
      </c>
      <c r="I168" s="12">
        <f t="shared" si="35"/>
        <v>4.2105236646057032E-2</v>
      </c>
      <c r="J168" s="12">
        <f t="shared" si="36"/>
        <v>4.210529232923288E-2</v>
      </c>
      <c r="K168" s="12">
        <f t="shared" si="37"/>
        <v>4.2105228031466657E-2</v>
      </c>
      <c r="L168" s="12">
        <f t="shared" si="38"/>
        <v>4.2105264638900852E-2</v>
      </c>
    </row>
    <row r="169" spans="2:12" x14ac:dyDescent="0.3">
      <c r="B169" s="3">
        <v>43632</v>
      </c>
      <c r="C169" s="4">
        <v>16483516</v>
      </c>
      <c r="D169" s="4">
        <v>12362637</v>
      </c>
      <c r="E169" s="4">
        <v>5036630</v>
      </c>
      <c r="F169" s="4">
        <v>11904761</v>
      </c>
      <c r="G169" s="4">
        <f t="shared" si="33"/>
        <v>45787544</v>
      </c>
      <c r="H169" s="12">
        <f t="shared" si="34"/>
        <v>1.9999987623999793E-2</v>
      </c>
      <c r="I169" s="12">
        <f t="shared" si="35"/>
        <v>2.0000029702401667E-2</v>
      </c>
      <c r="J169" s="12">
        <f t="shared" si="36"/>
        <v>2.0000113409177178E-2</v>
      </c>
      <c r="K169" s="12">
        <f t="shared" si="37"/>
        <v>1.9999940023998963E-2</v>
      </c>
      <c r="L169" s="12">
        <f t="shared" si="38"/>
        <v>2.000000044553607E-2</v>
      </c>
    </row>
    <row r="170" spans="2:12" x14ac:dyDescent="0.3">
      <c r="B170" s="3">
        <v>43633</v>
      </c>
      <c r="C170" s="4">
        <v>8130972</v>
      </c>
      <c r="D170" s="4">
        <v>6098229</v>
      </c>
      <c r="E170" s="4">
        <v>2484463</v>
      </c>
      <c r="F170" s="4">
        <v>5872368</v>
      </c>
      <c r="G170" s="4">
        <f t="shared" si="33"/>
        <v>22586032</v>
      </c>
      <c r="H170" s="8">
        <f t="shared" si="34"/>
        <v>2.9703065590196198E-2</v>
      </c>
      <c r="I170" s="8">
        <f t="shared" si="35"/>
        <v>2.9703065590196198E-2</v>
      </c>
      <c r="J170" s="8">
        <f t="shared" si="36"/>
        <v>2.9702884122818407E-2</v>
      </c>
      <c r="K170" s="8">
        <f t="shared" si="37"/>
        <v>2.9702928630382708E-2</v>
      </c>
      <c r="L170" s="8">
        <f t="shared" si="38"/>
        <v>2.9703010019234144E-2</v>
      </c>
    </row>
    <row r="171" spans="2:12" x14ac:dyDescent="0.3">
      <c r="B171" s="3">
        <v>43634</v>
      </c>
      <c r="C171" s="4">
        <v>7583695</v>
      </c>
      <c r="D171" s="4">
        <v>5687771</v>
      </c>
      <c r="E171" s="4">
        <v>2317240</v>
      </c>
      <c r="F171" s="4">
        <v>5477113</v>
      </c>
      <c r="G171" s="4">
        <f t="shared" si="33"/>
        <v>21065819</v>
      </c>
      <c r="H171" s="8">
        <f t="shared" si="34"/>
        <v>-5.8252364491358177E-2</v>
      </c>
      <c r="I171" s="8">
        <f t="shared" si="35"/>
        <v>-5.8252444867136766E-2</v>
      </c>
      <c r="J171" s="8">
        <f t="shared" si="36"/>
        <v>-5.8252261464194932E-2</v>
      </c>
      <c r="K171" s="8">
        <f t="shared" si="37"/>
        <v>-5.825234705599458E-2</v>
      </c>
      <c r="L171" s="8">
        <f t="shared" si="38"/>
        <v>-5.8252370326638991E-2</v>
      </c>
    </row>
    <row r="172" spans="2:12" x14ac:dyDescent="0.3">
      <c r="B172" s="3">
        <v>43635</v>
      </c>
      <c r="C172" s="4">
        <v>7974607</v>
      </c>
      <c r="D172" s="4">
        <v>5980955</v>
      </c>
      <c r="E172" s="4">
        <v>2436685</v>
      </c>
      <c r="F172" s="4">
        <v>5759438</v>
      </c>
      <c r="G172" s="4">
        <f t="shared" si="33"/>
        <v>22151685</v>
      </c>
      <c r="H172" s="8">
        <f t="shared" si="34"/>
        <v>9.9010640765997415E-3</v>
      </c>
      <c r="I172" s="8">
        <f t="shared" si="35"/>
        <v>9.9010218633988067E-3</v>
      </c>
      <c r="J172" s="8">
        <f t="shared" si="36"/>
        <v>9.9009613742728764E-3</v>
      </c>
      <c r="K172" s="8">
        <f t="shared" si="37"/>
        <v>9.9009762101276433E-3</v>
      </c>
      <c r="L172" s="8">
        <f t="shared" si="38"/>
        <v>9.9010185364971637E-3</v>
      </c>
    </row>
    <row r="173" spans="2:12" x14ac:dyDescent="0.3">
      <c r="B173" s="3">
        <v>43636</v>
      </c>
      <c r="C173" s="4">
        <v>3674574</v>
      </c>
      <c r="D173" s="4">
        <v>2755930</v>
      </c>
      <c r="E173" s="4">
        <v>1122786</v>
      </c>
      <c r="F173" s="4">
        <v>2653859</v>
      </c>
      <c r="G173" s="4">
        <f t="shared" si="33"/>
        <v>10207149</v>
      </c>
      <c r="H173" s="8">
        <f t="shared" si="34"/>
        <v>-0.52999996674444205</v>
      </c>
      <c r="I173" s="8">
        <f t="shared" si="35"/>
        <v>-0.53000001193789359</v>
      </c>
      <c r="J173" s="8">
        <f t="shared" si="36"/>
        <v>-0.53000012139442854</v>
      </c>
      <c r="K173" s="8">
        <f t="shared" si="37"/>
        <v>-0.52999995749585405</v>
      </c>
      <c r="L173" s="8">
        <f t="shared" si="38"/>
        <v>-0.52999999355353777</v>
      </c>
    </row>
    <row r="174" spans="2:12" x14ac:dyDescent="0.3">
      <c r="B174" s="3">
        <v>43637</v>
      </c>
      <c r="C174" s="4">
        <v>7583695</v>
      </c>
      <c r="D174" s="4">
        <v>5687771</v>
      </c>
      <c r="E174" s="4">
        <v>2317240</v>
      </c>
      <c r="F174" s="4">
        <v>5477113</v>
      </c>
      <c r="G174" s="4">
        <f t="shared" si="33"/>
        <v>21065819</v>
      </c>
      <c r="H174" s="8">
        <f t="shared" si="34"/>
        <v>-5.8252364491358177E-2</v>
      </c>
      <c r="I174" s="8">
        <f t="shared" si="35"/>
        <v>-5.8252444867136766E-2</v>
      </c>
      <c r="J174" s="8">
        <f t="shared" si="36"/>
        <v>-5.8252261464194932E-2</v>
      </c>
      <c r="K174" s="8">
        <f t="shared" si="37"/>
        <v>-5.825234705599458E-2</v>
      </c>
      <c r="L174" s="8">
        <f t="shared" si="38"/>
        <v>-5.8252370326638991E-2</v>
      </c>
    </row>
    <row r="175" spans="2:12" x14ac:dyDescent="0.3">
      <c r="B175" s="3">
        <v>43638</v>
      </c>
      <c r="C175" s="4">
        <v>16160310</v>
      </c>
      <c r="D175" s="4">
        <v>12120232</v>
      </c>
      <c r="E175" s="4">
        <v>4937872</v>
      </c>
      <c r="F175" s="4">
        <v>11671335</v>
      </c>
      <c r="G175" s="4">
        <f t="shared" si="33"/>
        <v>44889749</v>
      </c>
      <c r="H175" s="12">
        <f t="shared" si="34"/>
        <v>1.0101003787368557E-2</v>
      </c>
      <c r="I175" s="12">
        <f t="shared" si="35"/>
        <v>1.010098316280561E-2</v>
      </c>
      <c r="J175" s="12">
        <f t="shared" si="36"/>
        <v>1.0101067956934884E-2</v>
      </c>
      <c r="K175" s="12">
        <f t="shared" si="37"/>
        <v>1.0101066923787538E-2</v>
      </c>
      <c r="L175" s="12">
        <f t="shared" si="38"/>
        <v>1.0101021692856316E-2</v>
      </c>
    </row>
    <row r="176" spans="2:12" x14ac:dyDescent="0.3">
      <c r="B176" s="3">
        <v>43639</v>
      </c>
      <c r="C176" s="4">
        <v>15675500</v>
      </c>
      <c r="D176" s="4">
        <v>11756625</v>
      </c>
      <c r="E176" s="4">
        <v>4789736</v>
      </c>
      <c r="F176" s="4">
        <v>11321195</v>
      </c>
      <c r="G176" s="4">
        <f t="shared" si="33"/>
        <v>43543056</v>
      </c>
      <c r="H176" s="12">
        <f t="shared" si="34"/>
        <v>-4.9019638771242713E-2</v>
      </c>
      <c r="I176" s="12">
        <f t="shared" si="35"/>
        <v>-4.9019638771242713E-2</v>
      </c>
      <c r="J176" s="12">
        <f t="shared" si="36"/>
        <v>-4.9019681811052207E-2</v>
      </c>
      <c r="K176" s="12">
        <f t="shared" si="37"/>
        <v>-4.9019547725485668E-2</v>
      </c>
      <c r="L176" s="12">
        <f t="shared" si="38"/>
        <v>-4.9019619833725936E-2</v>
      </c>
    </row>
    <row r="177" spans="2:12" x14ac:dyDescent="0.3">
      <c r="B177" s="3">
        <v>43640</v>
      </c>
      <c r="C177" s="4">
        <v>7661877</v>
      </c>
      <c r="D177" s="4">
        <v>5746408</v>
      </c>
      <c r="E177" s="4">
        <v>2341129</v>
      </c>
      <c r="F177" s="4">
        <v>5533578</v>
      </c>
      <c r="G177" s="4">
        <f t="shared" si="33"/>
        <v>21282992</v>
      </c>
      <c r="H177" s="8">
        <f t="shared" si="34"/>
        <v>-5.7692364455319778E-2</v>
      </c>
      <c r="I177" s="8">
        <f t="shared" si="35"/>
        <v>-5.7692323459811012E-2</v>
      </c>
      <c r="J177" s="8">
        <f t="shared" si="36"/>
        <v>-5.769214514363874E-2</v>
      </c>
      <c r="K177" s="8">
        <f t="shared" si="37"/>
        <v>-5.7692229097359049E-2</v>
      </c>
      <c r="L177" s="8">
        <f t="shared" si="38"/>
        <v>-5.7692294069183969E-2</v>
      </c>
    </row>
    <row r="178" spans="2:12" x14ac:dyDescent="0.3">
      <c r="B178" s="3">
        <v>43641</v>
      </c>
      <c r="C178" s="4">
        <v>8130972</v>
      </c>
      <c r="D178" s="4">
        <v>6098229</v>
      </c>
      <c r="E178" s="4">
        <v>2484463</v>
      </c>
      <c r="F178" s="4">
        <v>5872368</v>
      </c>
      <c r="G178" s="4">
        <f t="shared" si="33"/>
        <v>22586032</v>
      </c>
      <c r="H178" s="8">
        <f t="shared" si="34"/>
        <v>7.2164953891209915E-2</v>
      </c>
      <c r="I178" s="8">
        <f t="shared" si="35"/>
        <v>7.2165001017094443E-2</v>
      </c>
      <c r="J178" s="8">
        <f t="shared" si="36"/>
        <v>7.2164730455196668E-2</v>
      </c>
      <c r="K178" s="8">
        <f t="shared" si="37"/>
        <v>7.2164843047788141E-2</v>
      </c>
      <c r="L178" s="8">
        <f t="shared" si="38"/>
        <v>7.2164913217948046E-2</v>
      </c>
    </row>
    <row r="179" spans="2:12" x14ac:dyDescent="0.3">
      <c r="B179" s="3">
        <v>43642</v>
      </c>
      <c r="C179" s="4">
        <v>8052789</v>
      </c>
      <c r="D179" s="4">
        <v>6039592</v>
      </c>
      <c r="E179" s="4">
        <v>2460574</v>
      </c>
      <c r="F179" s="4">
        <v>5815903</v>
      </c>
      <c r="G179" s="4">
        <f t="shared" si="33"/>
        <v>22368858</v>
      </c>
      <c r="H179" s="8">
        <f t="shared" si="34"/>
        <v>9.803868704752583E-3</v>
      </c>
      <c r="I179" s="8">
        <f t="shared" si="35"/>
        <v>9.8039527132371962E-3</v>
      </c>
      <c r="J179" s="8">
        <f t="shared" si="36"/>
        <v>9.8038934043587211E-3</v>
      </c>
      <c r="K179" s="8">
        <f t="shared" si="37"/>
        <v>9.803907950741042E-3</v>
      </c>
      <c r="L179" s="8">
        <f t="shared" si="38"/>
        <v>9.8039043079567456E-3</v>
      </c>
    </row>
    <row r="180" spans="2:12" x14ac:dyDescent="0.3">
      <c r="B180" s="3">
        <v>43643</v>
      </c>
      <c r="C180" s="4">
        <v>8052789</v>
      </c>
      <c r="D180" s="4">
        <v>6039592</v>
      </c>
      <c r="E180" s="4">
        <v>2460574</v>
      </c>
      <c r="F180" s="4">
        <v>5815903</v>
      </c>
      <c r="G180" s="4">
        <f t="shared" si="33"/>
        <v>22368858</v>
      </c>
      <c r="H180" s="8">
        <f t="shared" si="34"/>
        <v>1.1914891358835065</v>
      </c>
      <c r="I180" s="8">
        <f t="shared" si="35"/>
        <v>1.1914896241921964</v>
      </c>
      <c r="J180" s="8">
        <f t="shared" si="36"/>
        <v>1.1914897406985836</v>
      </c>
      <c r="K180" s="8">
        <f t="shared" si="37"/>
        <v>1.1914890730818781</v>
      </c>
      <c r="L180" s="8">
        <f t="shared" si="38"/>
        <v>1.1914893179280521</v>
      </c>
    </row>
    <row r="181" spans="2:12" x14ac:dyDescent="0.3">
      <c r="B181" s="3">
        <v>43644</v>
      </c>
      <c r="C181" s="4">
        <v>7661877</v>
      </c>
      <c r="D181" s="4">
        <v>5746408</v>
      </c>
      <c r="E181" s="4">
        <v>2341129</v>
      </c>
      <c r="F181" s="4">
        <v>5533578</v>
      </c>
      <c r="G181" s="4">
        <f t="shared" si="33"/>
        <v>21282992</v>
      </c>
      <c r="H181" s="8">
        <f t="shared" si="34"/>
        <v>1.0309222615097369E-2</v>
      </c>
      <c r="I181" s="8">
        <f t="shared" si="35"/>
        <v>1.0309310976127639E-2</v>
      </c>
      <c r="J181" s="8">
        <f t="shared" si="36"/>
        <v>1.0309247207885175E-2</v>
      </c>
      <c r="K181" s="8">
        <f t="shared" si="37"/>
        <v>1.0309263292541226E-2</v>
      </c>
      <c r="L181" s="8">
        <f t="shared" si="38"/>
        <v>1.0309259753916944E-2</v>
      </c>
    </row>
    <row r="182" spans="2:12" x14ac:dyDescent="0.3">
      <c r="B182" s="3">
        <v>43645</v>
      </c>
      <c r="C182" s="4">
        <v>16806722</v>
      </c>
      <c r="D182" s="4">
        <v>12605042</v>
      </c>
      <c r="E182" s="4">
        <v>5135387</v>
      </c>
      <c r="F182" s="4">
        <v>12138188</v>
      </c>
      <c r="G182" s="4">
        <f t="shared" si="33"/>
        <v>46685339</v>
      </c>
      <c r="H182" s="12">
        <f t="shared" si="34"/>
        <v>3.9999975247999586E-2</v>
      </c>
      <c r="I182" s="12">
        <f t="shared" si="35"/>
        <v>4.0000059404803556E-2</v>
      </c>
      <c r="J182" s="12">
        <f t="shared" si="36"/>
        <v>4.0000024301966475E-2</v>
      </c>
      <c r="K182" s="12">
        <f t="shared" si="37"/>
        <v>3.9999965727999465E-2</v>
      </c>
      <c r="L182" s="12">
        <f t="shared" si="38"/>
        <v>4.0000000891072141E-2</v>
      </c>
    </row>
    <row r="183" spans="2:12" x14ac:dyDescent="0.3">
      <c r="B183" s="3">
        <v>43646</v>
      </c>
      <c r="C183" s="4">
        <v>15837104</v>
      </c>
      <c r="D183" s="4">
        <v>11877828</v>
      </c>
      <c r="E183" s="4">
        <v>4839115</v>
      </c>
      <c r="F183" s="4">
        <v>11437908</v>
      </c>
      <c r="G183" s="4">
        <f t="shared" si="33"/>
        <v>43991955</v>
      </c>
      <c r="H183" s="12">
        <f t="shared" si="34"/>
        <v>1.030933622531971E-2</v>
      </c>
      <c r="I183" s="12">
        <f t="shared" si="35"/>
        <v>1.030933622531971E-2</v>
      </c>
      <c r="J183" s="12">
        <f t="shared" si="36"/>
        <v>1.0309336464473295E-2</v>
      </c>
      <c r="K183" s="12">
        <f t="shared" si="37"/>
        <v>1.0309247389520326E-2</v>
      </c>
      <c r="L183" s="12">
        <f t="shared" si="38"/>
        <v>1.0309313154317934E-2</v>
      </c>
    </row>
    <row r="184" spans="2:12" x14ac:dyDescent="0.3">
      <c r="B184" s="3">
        <v>43647</v>
      </c>
      <c r="C184" s="4">
        <v>7740060</v>
      </c>
      <c r="D184" s="4">
        <v>5805045</v>
      </c>
      <c r="E184" s="4">
        <v>2365018</v>
      </c>
      <c r="F184" s="4">
        <v>5590043</v>
      </c>
      <c r="G184" s="4">
        <f t="shared" si="33"/>
        <v>21500166</v>
      </c>
      <c r="H184" s="8">
        <f t="shared" si="34"/>
        <v>1.0204157545207204E-2</v>
      </c>
      <c r="I184" s="8">
        <f t="shared" si="35"/>
        <v>1.0204113595832398E-2</v>
      </c>
      <c r="J184" s="8">
        <f t="shared" si="36"/>
        <v>1.0204051122343127E-2</v>
      </c>
      <c r="K184" s="8">
        <f t="shared" si="37"/>
        <v>1.0204066880416196E-2</v>
      </c>
      <c r="L184" s="8">
        <f t="shared" si="38"/>
        <v>1.0204110399515187E-2</v>
      </c>
    </row>
    <row r="185" spans="2:12" x14ac:dyDescent="0.3">
      <c r="B185" s="3">
        <v>43648</v>
      </c>
      <c r="C185" s="4">
        <v>7896424</v>
      </c>
      <c r="D185" s="4">
        <v>5922318</v>
      </c>
      <c r="E185" s="4">
        <v>2412796</v>
      </c>
      <c r="F185" s="4">
        <v>5702973</v>
      </c>
      <c r="G185" s="4">
        <f t="shared" si="33"/>
        <v>21934511</v>
      </c>
      <c r="H185" s="8">
        <f t="shared" si="34"/>
        <v>-2.8846243720922926E-2</v>
      </c>
      <c r="I185" s="8">
        <f t="shared" si="35"/>
        <v>-2.8846243720922926E-2</v>
      </c>
      <c r="J185" s="8">
        <f t="shared" si="36"/>
        <v>-2.884607257181937E-2</v>
      </c>
      <c r="K185" s="8">
        <f t="shared" si="37"/>
        <v>-2.8846114548679469E-2</v>
      </c>
      <c r="L185" s="8">
        <f t="shared" si="38"/>
        <v>-2.8846191309743974E-2</v>
      </c>
    </row>
    <row r="186" spans="2:12" x14ac:dyDescent="0.3">
      <c r="B186" s="3">
        <v>43649</v>
      </c>
      <c r="C186" s="4">
        <v>7974607</v>
      </c>
      <c r="D186" s="4">
        <v>5980955</v>
      </c>
      <c r="E186" s="4">
        <v>2436685</v>
      </c>
      <c r="F186" s="4">
        <v>5759438</v>
      </c>
      <c r="G186" s="4">
        <f t="shared" si="33"/>
        <v>22151685</v>
      </c>
      <c r="H186" s="8">
        <f t="shared" si="34"/>
        <v>-9.7086860217000526E-3</v>
      </c>
      <c r="I186" s="8">
        <f t="shared" si="35"/>
        <v>-9.7087684068725144E-3</v>
      </c>
      <c r="J186" s="8">
        <f t="shared" si="36"/>
        <v>-9.7087102440325257E-3</v>
      </c>
      <c r="K186" s="8">
        <f t="shared" si="37"/>
        <v>-9.708724509332467E-3</v>
      </c>
      <c r="L186" s="8">
        <f t="shared" si="38"/>
        <v>-9.7087209369383087E-3</v>
      </c>
    </row>
    <row r="187" spans="2:12" x14ac:dyDescent="0.3">
      <c r="B187" s="3">
        <v>43650</v>
      </c>
      <c r="C187" s="4">
        <v>8052789</v>
      </c>
      <c r="D187" s="4">
        <v>6039592</v>
      </c>
      <c r="E187" s="4">
        <v>2460574</v>
      </c>
      <c r="F187" s="4">
        <v>5815903</v>
      </c>
      <c r="G187" s="4">
        <f t="shared" si="33"/>
        <v>22368858</v>
      </c>
      <c r="H187" s="8">
        <f t="shared" si="34"/>
        <v>0</v>
      </c>
      <c r="I187" s="8">
        <f t="shared" si="35"/>
        <v>0</v>
      </c>
      <c r="J187" s="8">
        <f t="shared" si="36"/>
        <v>0</v>
      </c>
      <c r="K187" s="8">
        <f t="shared" si="37"/>
        <v>0</v>
      </c>
      <c r="L187" s="8">
        <f t="shared" si="38"/>
        <v>0</v>
      </c>
    </row>
    <row r="188" spans="2:12" x14ac:dyDescent="0.3">
      <c r="B188" s="3">
        <v>43651</v>
      </c>
      <c r="C188" s="4">
        <v>7427330</v>
      </c>
      <c r="D188" s="4">
        <v>5570497</v>
      </c>
      <c r="E188" s="4">
        <v>2269462</v>
      </c>
      <c r="F188" s="4">
        <v>5364183</v>
      </c>
      <c r="G188" s="4">
        <f t="shared" si="33"/>
        <v>20631472</v>
      </c>
      <c r="H188" s="8">
        <f t="shared" si="34"/>
        <v>-3.0612211602979222E-2</v>
      </c>
      <c r="I188" s="8">
        <f t="shared" si="35"/>
        <v>-3.0612340787497194E-2</v>
      </c>
      <c r="J188" s="8">
        <f t="shared" si="36"/>
        <v>-3.0612153367029271E-2</v>
      </c>
      <c r="K188" s="8">
        <f t="shared" si="37"/>
        <v>-3.0612200641248699E-2</v>
      </c>
      <c r="L188" s="8">
        <f t="shared" si="38"/>
        <v>-3.0612237226795957E-2</v>
      </c>
    </row>
    <row r="189" spans="2:12" x14ac:dyDescent="0.3">
      <c r="B189" s="3">
        <v>43652</v>
      </c>
      <c r="C189" s="4">
        <v>16160310</v>
      </c>
      <c r="D189" s="4">
        <v>12120232</v>
      </c>
      <c r="E189" s="4">
        <v>4937872</v>
      </c>
      <c r="F189" s="4">
        <v>11671335</v>
      </c>
      <c r="G189" s="4">
        <f t="shared" si="33"/>
        <v>44889749</v>
      </c>
      <c r="H189" s="12">
        <f t="shared" si="34"/>
        <v>-3.8461515576922123E-2</v>
      </c>
      <c r="I189" s="12">
        <f t="shared" si="35"/>
        <v>-3.8461593384615411E-2</v>
      </c>
      <c r="J189" s="12">
        <f t="shared" si="36"/>
        <v>-3.8461560930072025E-2</v>
      </c>
      <c r="K189" s="12">
        <f t="shared" si="37"/>
        <v>-3.846150677514637E-2</v>
      </c>
      <c r="L189" s="12">
        <f t="shared" si="38"/>
        <v>-3.8461539285384649E-2</v>
      </c>
    </row>
    <row r="190" spans="2:12" x14ac:dyDescent="0.3">
      <c r="B190" s="3">
        <v>43653</v>
      </c>
      <c r="C190" s="4">
        <v>15675500</v>
      </c>
      <c r="D190" s="4">
        <v>11756625</v>
      </c>
      <c r="E190" s="4">
        <v>4789736</v>
      </c>
      <c r="F190" s="4">
        <v>11321195</v>
      </c>
      <c r="G190" s="4">
        <f t="shared" si="33"/>
        <v>43543056</v>
      </c>
      <c r="H190" s="12">
        <f t="shared" si="34"/>
        <v>-1.0204138332361778E-2</v>
      </c>
      <c r="I190" s="12">
        <f t="shared" si="35"/>
        <v>-1.0204138332361778E-2</v>
      </c>
      <c r="J190" s="12">
        <f t="shared" si="36"/>
        <v>-1.020413856665936E-2</v>
      </c>
      <c r="K190" s="12">
        <f t="shared" si="37"/>
        <v>-1.0204051300290229E-2</v>
      </c>
      <c r="L190" s="12">
        <f t="shared" si="38"/>
        <v>-1.0204115729796515E-2</v>
      </c>
    </row>
    <row r="191" spans="2:12" x14ac:dyDescent="0.3">
      <c r="B191" s="3">
        <v>43654</v>
      </c>
      <c r="C191" s="4">
        <v>7661877</v>
      </c>
      <c r="D191" s="4">
        <v>5746408</v>
      </c>
      <c r="E191" s="4">
        <v>2341129</v>
      </c>
      <c r="F191" s="4">
        <v>5533578</v>
      </c>
      <c r="G191" s="4">
        <f t="shared" si="33"/>
        <v>21282992</v>
      </c>
      <c r="H191" s="8">
        <f t="shared" si="34"/>
        <v>-1.0101084487717182E-2</v>
      </c>
      <c r="I191" s="8">
        <f t="shared" si="35"/>
        <v>-1.0101041421728851E-2</v>
      </c>
      <c r="J191" s="8">
        <f t="shared" si="36"/>
        <v>-1.0100980203956111E-2</v>
      </c>
      <c r="K191" s="8">
        <f t="shared" si="37"/>
        <v>-1.0100995645292876E-2</v>
      </c>
      <c r="L191" s="8">
        <f t="shared" si="38"/>
        <v>-1.0101038289657804E-2</v>
      </c>
    </row>
    <row r="192" spans="2:12" x14ac:dyDescent="0.3">
      <c r="B192" s="3">
        <v>43655</v>
      </c>
      <c r="C192" s="4">
        <v>8209154</v>
      </c>
      <c r="D192" s="4">
        <v>6156866</v>
      </c>
      <c r="E192" s="4">
        <v>2508352</v>
      </c>
      <c r="F192" s="4">
        <v>5928833</v>
      </c>
      <c r="G192" s="4">
        <f t="shared" si="33"/>
        <v>22803205</v>
      </c>
      <c r="H192" s="8">
        <f t="shared" si="34"/>
        <v>3.9604003027193135E-2</v>
      </c>
      <c r="I192" s="8">
        <f t="shared" si="35"/>
        <v>3.9604087453595005E-2</v>
      </c>
      <c r="J192" s="8">
        <f t="shared" si="36"/>
        <v>3.9603845497091283E-2</v>
      </c>
      <c r="K192" s="8">
        <f t="shared" si="37"/>
        <v>3.9603904840510351E-2</v>
      </c>
      <c r="L192" s="8">
        <f t="shared" si="38"/>
        <v>3.9603982965473961E-2</v>
      </c>
    </row>
    <row r="193" spans="2:12" x14ac:dyDescent="0.3">
      <c r="B193" s="3">
        <v>43656</v>
      </c>
      <c r="C193" s="4">
        <v>8209154</v>
      </c>
      <c r="D193" s="4">
        <v>6156866</v>
      </c>
      <c r="E193" s="4">
        <v>2508352</v>
      </c>
      <c r="F193" s="4">
        <v>5928833</v>
      </c>
      <c r="G193" s="4">
        <f t="shared" si="33"/>
        <v>22803205</v>
      </c>
      <c r="H193" s="8">
        <f t="shared" si="34"/>
        <v>2.9411731512286376E-2</v>
      </c>
      <c r="I193" s="8">
        <f t="shared" si="35"/>
        <v>2.9411858139711811E-2</v>
      </c>
      <c r="J193" s="8">
        <f t="shared" si="36"/>
        <v>2.9411680213076385E-2</v>
      </c>
      <c r="K193" s="8">
        <f t="shared" si="37"/>
        <v>2.9411723852223126E-2</v>
      </c>
      <c r="L193" s="8">
        <f t="shared" si="38"/>
        <v>2.9411758067162896E-2</v>
      </c>
    </row>
    <row r="194" spans="2:12" x14ac:dyDescent="0.3">
      <c r="B194" s="3">
        <v>43657</v>
      </c>
      <c r="C194" s="4">
        <v>7740060</v>
      </c>
      <c r="D194" s="4">
        <v>5805045</v>
      </c>
      <c r="E194" s="4">
        <v>2365018</v>
      </c>
      <c r="F194" s="4">
        <v>5590043</v>
      </c>
      <c r="G194" s="4">
        <f t="shared" si="33"/>
        <v>21500166</v>
      </c>
      <c r="H194" s="8">
        <f t="shared" si="34"/>
        <v>-3.8834868267379141E-2</v>
      </c>
      <c r="I194" s="8">
        <f t="shared" si="35"/>
        <v>-3.8834908053391737E-2</v>
      </c>
      <c r="J194" s="8">
        <f t="shared" si="36"/>
        <v>-3.8834840976129992E-2</v>
      </c>
      <c r="K194" s="8">
        <f t="shared" si="37"/>
        <v>-3.8834898037329757E-2</v>
      </c>
      <c r="L194" s="8">
        <f t="shared" si="38"/>
        <v>-3.8834883747753235E-2</v>
      </c>
    </row>
    <row r="195" spans="2:12" x14ac:dyDescent="0.3">
      <c r="B195" s="3">
        <v>43658</v>
      </c>
      <c r="C195" s="4">
        <v>7505512</v>
      </c>
      <c r="D195" s="4">
        <v>5629134</v>
      </c>
      <c r="E195" s="4">
        <v>2293351</v>
      </c>
      <c r="F195" s="4">
        <v>5420648</v>
      </c>
      <c r="G195" s="4">
        <f t="shared" si="33"/>
        <v>20848645</v>
      </c>
      <c r="H195" s="8">
        <f t="shared" si="34"/>
        <v>1.0526259099838065E-2</v>
      </c>
      <c r="I195" s="8">
        <f t="shared" si="35"/>
        <v>1.0526349803258173E-2</v>
      </c>
      <c r="J195" s="8">
        <f t="shared" si="36"/>
        <v>1.0526283321774077E-2</v>
      </c>
      <c r="K195" s="8">
        <f t="shared" si="37"/>
        <v>1.0526300090806018E-2</v>
      </c>
      <c r="L195" s="8">
        <f t="shared" si="38"/>
        <v>1.0526296911824717E-2</v>
      </c>
    </row>
    <row r="196" spans="2:12" x14ac:dyDescent="0.3">
      <c r="B196" s="3">
        <v>43659</v>
      </c>
      <c r="C196" s="4">
        <v>16160310</v>
      </c>
      <c r="D196" s="4">
        <v>12120232</v>
      </c>
      <c r="E196" s="4">
        <v>4937872</v>
      </c>
      <c r="F196" s="4">
        <v>11671335</v>
      </c>
      <c r="G196" s="4">
        <f t="shared" ref="G196:G259" si="39">SUM(C196:F196)</f>
        <v>44889749</v>
      </c>
      <c r="H196" s="12">
        <f t="shared" si="34"/>
        <v>0</v>
      </c>
      <c r="I196" s="12">
        <f t="shared" si="35"/>
        <v>0</v>
      </c>
      <c r="J196" s="12">
        <f t="shared" si="36"/>
        <v>0</v>
      </c>
      <c r="K196" s="12">
        <f t="shared" si="37"/>
        <v>0</v>
      </c>
      <c r="L196" s="12">
        <f t="shared" si="38"/>
        <v>0</v>
      </c>
    </row>
    <row r="197" spans="2:12" x14ac:dyDescent="0.3">
      <c r="B197" s="3">
        <v>43660</v>
      </c>
      <c r="C197" s="4">
        <v>15513897</v>
      </c>
      <c r="D197" s="4">
        <v>11635423</v>
      </c>
      <c r="E197" s="4">
        <v>4740357</v>
      </c>
      <c r="F197" s="4">
        <v>11204481</v>
      </c>
      <c r="G197" s="4">
        <f t="shared" si="39"/>
        <v>43094158</v>
      </c>
      <c r="H197" s="12">
        <f t="shared" si="34"/>
        <v>-1.0309272431501371E-2</v>
      </c>
      <c r="I197" s="12">
        <f t="shared" si="35"/>
        <v>-1.0309251166895295E-2</v>
      </c>
      <c r="J197" s="12">
        <f t="shared" si="36"/>
        <v>-1.0309336464473184E-2</v>
      </c>
      <c r="K197" s="12">
        <f t="shared" si="37"/>
        <v>-1.0309335719418278E-2</v>
      </c>
      <c r="L197" s="12">
        <f t="shared" si="38"/>
        <v>-1.0309290188543541E-2</v>
      </c>
    </row>
    <row r="198" spans="2:12" x14ac:dyDescent="0.3">
      <c r="B198" s="3">
        <v>43661</v>
      </c>
      <c r="C198" s="4">
        <v>7740060</v>
      </c>
      <c r="D198" s="4">
        <v>5805045</v>
      </c>
      <c r="E198" s="4">
        <v>2365018</v>
      </c>
      <c r="F198" s="4">
        <v>5590043</v>
      </c>
      <c r="G198" s="4">
        <f t="shared" si="39"/>
        <v>21500166</v>
      </c>
      <c r="H198" s="8">
        <f t="shared" si="34"/>
        <v>1.0204157545207204E-2</v>
      </c>
      <c r="I198" s="8">
        <f t="shared" si="35"/>
        <v>1.0204113595832398E-2</v>
      </c>
      <c r="J198" s="8">
        <f t="shared" si="36"/>
        <v>1.0204051122343127E-2</v>
      </c>
      <c r="K198" s="8">
        <f t="shared" si="37"/>
        <v>1.0204066880416196E-2</v>
      </c>
      <c r="L198" s="8">
        <f t="shared" si="38"/>
        <v>1.0204110399515187E-2</v>
      </c>
    </row>
    <row r="199" spans="2:12" x14ac:dyDescent="0.3">
      <c r="B199" s="3">
        <v>43662</v>
      </c>
      <c r="C199" s="4">
        <v>7427330</v>
      </c>
      <c r="D199" s="4">
        <v>5570497</v>
      </c>
      <c r="E199" s="4">
        <v>2269462</v>
      </c>
      <c r="F199" s="4">
        <v>5364183</v>
      </c>
      <c r="G199" s="4">
        <f t="shared" si="39"/>
        <v>20631472</v>
      </c>
      <c r="H199" s="8">
        <f t="shared" si="34"/>
        <v>-9.5238072035193855E-2</v>
      </c>
      <c r="I199" s="8">
        <f t="shared" si="35"/>
        <v>-9.5238226721192198E-2</v>
      </c>
      <c r="J199" s="8">
        <f t="shared" si="36"/>
        <v>-9.5237829459342227E-2</v>
      </c>
      <c r="K199" s="8">
        <f t="shared" si="37"/>
        <v>-9.5237966729708856E-2</v>
      </c>
      <c r="L199" s="8">
        <f t="shared" si="38"/>
        <v>-9.5238059737655312E-2</v>
      </c>
    </row>
    <row r="200" spans="2:12" x14ac:dyDescent="0.3">
      <c r="B200" s="3">
        <v>43663</v>
      </c>
      <c r="C200" s="4">
        <v>7740060</v>
      </c>
      <c r="D200" s="4">
        <v>5805045</v>
      </c>
      <c r="E200" s="4">
        <v>2365018</v>
      </c>
      <c r="F200" s="4">
        <v>5590043</v>
      </c>
      <c r="G200" s="4">
        <f t="shared" si="39"/>
        <v>21500166</v>
      </c>
      <c r="H200" s="8">
        <f t="shared" si="34"/>
        <v>-5.7142794495023463E-2</v>
      </c>
      <c r="I200" s="8">
        <f t="shared" si="35"/>
        <v>-5.7142871064596812E-2</v>
      </c>
      <c r="J200" s="8">
        <f t="shared" si="36"/>
        <v>-5.7142697675605314E-2</v>
      </c>
      <c r="K200" s="8">
        <f t="shared" si="37"/>
        <v>-5.7142780037825358E-2</v>
      </c>
      <c r="L200" s="8">
        <f t="shared" si="38"/>
        <v>-5.714280075980549E-2</v>
      </c>
    </row>
    <row r="201" spans="2:12" x14ac:dyDescent="0.3">
      <c r="B201" s="3">
        <v>43664</v>
      </c>
      <c r="C201" s="4">
        <v>7974607</v>
      </c>
      <c r="D201" s="4">
        <v>5980955</v>
      </c>
      <c r="E201" s="4">
        <v>2436685</v>
      </c>
      <c r="F201" s="4">
        <v>5759438</v>
      </c>
      <c r="G201" s="4">
        <f t="shared" si="39"/>
        <v>22151685</v>
      </c>
      <c r="H201" s="8">
        <f t="shared" si="34"/>
        <v>3.0302995067221783E-2</v>
      </c>
      <c r="I201" s="8">
        <f t="shared" si="35"/>
        <v>3.0302952001233452E-2</v>
      </c>
      <c r="J201" s="8">
        <f t="shared" si="36"/>
        <v>3.0302940611868445E-2</v>
      </c>
      <c r="K201" s="8">
        <f t="shared" si="37"/>
        <v>3.0302986935878629E-2</v>
      </c>
      <c r="L201" s="8">
        <f t="shared" si="38"/>
        <v>3.0302975335167126E-2</v>
      </c>
    </row>
    <row r="202" spans="2:12" x14ac:dyDescent="0.3">
      <c r="B202" s="3">
        <v>43665</v>
      </c>
      <c r="C202" s="4">
        <v>8130972</v>
      </c>
      <c r="D202" s="4">
        <v>6098229</v>
      </c>
      <c r="E202" s="4">
        <v>2484463</v>
      </c>
      <c r="F202" s="4">
        <v>5872368</v>
      </c>
      <c r="G202" s="4">
        <f t="shared" si="39"/>
        <v>22586032</v>
      </c>
      <c r="H202" s="8">
        <f t="shared" si="34"/>
        <v>8.3333422156942838E-2</v>
      </c>
      <c r="I202" s="8">
        <f t="shared" si="35"/>
        <v>8.3333422156942838E-2</v>
      </c>
      <c r="J202" s="8">
        <f t="shared" si="36"/>
        <v>8.3333078974827668E-2</v>
      </c>
      <c r="K202" s="8">
        <f t="shared" si="37"/>
        <v>8.3333210346807185E-2</v>
      </c>
      <c r="L202" s="8">
        <f t="shared" si="38"/>
        <v>8.3333329336271023E-2</v>
      </c>
    </row>
    <row r="203" spans="2:12" x14ac:dyDescent="0.3">
      <c r="B203" s="3">
        <v>43666</v>
      </c>
      <c r="C203" s="4">
        <v>15998707</v>
      </c>
      <c r="D203" s="4">
        <v>11999030</v>
      </c>
      <c r="E203" s="4">
        <v>4888493</v>
      </c>
      <c r="F203" s="4">
        <v>11554621</v>
      </c>
      <c r="G203" s="4">
        <f t="shared" si="39"/>
        <v>44440851</v>
      </c>
      <c r="H203" s="12">
        <f t="shared" ref="H203:H266" si="40">IFERROR(C203/C196-1,0)</f>
        <v>-9.9999938119998966E-3</v>
      </c>
      <c r="I203" s="12">
        <f t="shared" ref="I203:I266" si="41">IFERROR(D203/D196-1,0)</f>
        <v>-9.9999735978650861E-3</v>
      </c>
      <c r="J203" s="12">
        <f t="shared" ref="J203:J266" si="42">IFERROR(E203/E196-1,0)</f>
        <v>-1.0000056704588589E-2</v>
      </c>
      <c r="K203" s="12">
        <f t="shared" ref="K203:K266" si="43">IFERROR(F203/F196-1,0)</f>
        <v>-1.0000055692000909E-2</v>
      </c>
      <c r="L203" s="12">
        <f t="shared" ref="L203:L266" si="44">IFERROR(G203/G196-1,0)</f>
        <v>-1.0000011361168459E-2</v>
      </c>
    </row>
    <row r="204" spans="2:12" x14ac:dyDescent="0.3">
      <c r="B204" s="3">
        <v>43667</v>
      </c>
      <c r="C204" s="4">
        <v>15352294</v>
      </c>
      <c r="D204" s="4">
        <v>11514221</v>
      </c>
      <c r="E204" s="4">
        <v>4690978</v>
      </c>
      <c r="F204" s="4">
        <v>11087768</v>
      </c>
      <c r="G204" s="4">
        <f t="shared" si="39"/>
        <v>42645261</v>
      </c>
      <c r="H204" s="12">
        <f t="shared" si="40"/>
        <v>-1.0416660623697616E-2</v>
      </c>
      <c r="I204" s="12">
        <f t="shared" si="41"/>
        <v>-1.0416638913772203E-2</v>
      </c>
      <c r="J204" s="12">
        <f t="shared" si="42"/>
        <v>-1.0416725997641096E-2</v>
      </c>
      <c r="K204" s="12">
        <f t="shared" si="43"/>
        <v>-1.0416635986976952E-2</v>
      </c>
      <c r="L204" s="12">
        <f t="shared" si="44"/>
        <v>-1.0416655547603404E-2</v>
      </c>
    </row>
    <row r="205" spans="2:12" x14ac:dyDescent="0.3">
      <c r="B205" s="3">
        <v>43668</v>
      </c>
      <c r="C205" s="4">
        <v>7740060</v>
      </c>
      <c r="D205" s="4">
        <v>5805045</v>
      </c>
      <c r="E205" s="4">
        <v>2365018</v>
      </c>
      <c r="F205" s="4">
        <v>5590043</v>
      </c>
      <c r="G205" s="4">
        <f t="shared" si="39"/>
        <v>21500166</v>
      </c>
      <c r="H205" s="8">
        <f t="shared" si="40"/>
        <v>0</v>
      </c>
      <c r="I205" s="8">
        <f t="shared" si="41"/>
        <v>0</v>
      </c>
      <c r="J205" s="8">
        <f t="shared" si="42"/>
        <v>0</v>
      </c>
      <c r="K205" s="8">
        <f t="shared" si="43"/>
        <v>0</v>
      </c>
      <c r="L205" s="8">
        <f t="shared" si="44"/>
        <v>0</v>
      </c>
    </row>
    <row r="206" spans="2:12" x14ac:dyDescent="0.3">
      <c r="B206" s="3">
        <v>43669</v>
      </c>
      <c r="C206" s="4">
        <v>7661877</v>
      </c>
      <c r="D206" s="4">
        <v>5746408</v>
      </c>
      <c r="E206" s="4">
        <v>2341129</v>
      </c>
      <c r="F206" s="4">
        <v>5533578</v>
      </c>
      <c r="G206" s="4">
        <f t="shared" si="39"/>
        <v>21282992</v>
      </c>
      <c r="H206" s="8">
        <f t="shared" si="40"/>
        <v>3.1578911937398813E-2</v>
      </c>
      <c r="I206" s="8">
        <f t="shared" si="41"/>
        <v>3.1579049409774296E-2</v>
      </c>
      <c r="J206" s="8">
        <f t="shared" si="42"/>
        <v>3.1578849965322231E-2</v>
      </c>
      <c r="K206" s="8">
        <f t="shared" si="43"/>
        <v>3.1578900272418053E-2</v>
      </c>
      <c r="L206" s="8">
        <f t="shared" si="44"/>
        <v>3.1578939205113343E-2</v>
      </c>
    </row>
    <row r="207" spans="2:12" x14ac:dyDescent="0.3">
      <c r="B207" s="3">
        <v>43670</v>
      </c>
      <c r="C207" s="4">
        <v>7896424</v>
      </c>
      <c r="D207" s="4">
        <v>5922318</v>
      </c>
      <c r="E207" s="4">
        <v>2412796</v>
      </c>
      <c r="F207" s="4">
        <v>5702973</v>
      </c>
      <c r="G207" s="4">
        <f t="shared" si="39"/>
        <v>21934511</v>
      </c>
      <c r="H207" s="8">
        <f t="shared" si="40"/>
        <v>2.0201910579504601E-2</v>
      </c>
      <c r="I207" s="8">
        <f t="shared" si="41"/>
        <v>2.0201910579504601E-2</v>
      </c>
      <c r="J207" s="8">
        <f t="shared" si="42"/>
        <v>2.0201960407912223E-2</v>
      </c>
      <c r="K207" s="8">
        <f t="shared" si="43"/>
        <v>2.0201991290585752E-2</v>
      </c>
      <c r="L207" s="8">
        <f t="shared" si="44"/>
        <v>2.0201937045509322E-2</v>
      </c>
    </row>
    <row r="208" spans="2:12" x14ac:dyDescent="0.3">
      <c r="B208" s="3">
        <v>43671</v>
      </c>
      <c r="C208" s="4">
        <v>7427330</v>
      </c>
      <c r="D208" s="4">
        <v>5570497</v>
      </c>
      <c r="E208" s="4">
        <v>2269462</v>
      </c>
      <c r="F208" s="4">
        <v>5364183</v>
      </c>
      <c r="G208" s="4">
        <f t="shared" si="39"/>
        <v>20631472</v>
      </c>
      <c r="H208" s="8">
        <f t="shared" si="40"/>
        <v>-6.8627457127354408E-2</v>
      </c>
      <c r="I208" s="8">
        <f t="shared" si="41"/>
        <v>-6.8627501795281876E-2</v>
      </c>
      <c r="J208" s="8">
        <f t="shared" si="42"/>
        <v>-6.8627253830511492E-2</v>
      </c>
      <c r="K208" s="8">
        <f t="shared" si="43"/>
        <v>-6.8627355655187183E-2</v>
      </c>
      <c r="L208" s="8">
        <f t="shared" si="44"/>
        <v>-6.8627420442282427E-2</v>
      </c>
    </row>
    <row r="209" spans="2:12" x14ac:dyDescent="0.3">
      <c r="B209" s="3">
        <v>43672</v>
      </c>
      <c r="C209" s="4">
        <v>7583695</v>
      </c>
      <c r="D209" s="4">
        <v>5687771</v>
      </c>
      <c r="E209" s="4">
        <v>2317240</v>
      </c>
      <c r="F209" s="4">
        <v>5477113</v>
      </c>
      <c r="G209" s="4">
        <f t="shared" si="39"/>
        <v>21065819</v>
      </c>
      <c r="H209" s="8">
        <f t="shared" si="40"/>
        <v>-6.7307697037943259E-2</v>
      </c>
      <c r="I209" s="8">
        <f t="shared" si="41"/>
        <v>-6.7307738033452025E-2</v>
      </c>
      <c r="J209" s="8">
        <f t="shared" si="42"/>
        <v>-6.7307502667578456E-2</v>
      </c>
      <c r="K209" s="8">
        <f t="shared" si="43"/>
        <v>-6.7307600613585539E-2</v>
      </c>
      <c r="L209" s="8">
        <f t="shared" si="44"/>
        <v>-6.7307661655664042E-2</v>
      </c>
    </row>
    <row r="210" spans="2:12" x14ac:dyDescent="0.3">
      <c r="B210" s="3">
        <v>43673</v>
      </c>
      <c r="C210" s="4">
        <v>16160310</v>
      </c>
      <c r="D210" s="4">
        <v>12120232</v>
      </c>
      <c r="E210" s="4">
        <v>4937872</v>
      </c>
      <c r="F210" s="4">
        <v>11671335</v>
      </c>
      <c r="G210" s="4">
        <f t="shared" si="39"/>
        <v>44889749</v>
      </c>
      <c r="H210" s="12">
        <f t="shared" si="40"/>
        <v>1.0101003787368557E-2</v>
      </c>
      <c r="I210" s="12">
        <f t="shared" si="41"/>
        <v>1.010098316280561E-2</v>
      </c>
      <c r="J210" s="12">
        <f t="shared" si="42"/>
        <v>1.0101067956934884E-2</v>
      </c>
      <c r="K210" s="12">
        <f t="shared" si="43"/>
        <v>1.0101066923787538E-2</v>
      </c>
      <c r="L210" s="12">
        <f t="shared" si="44"/>
        <v>1.0101021692856316E-2</v>
      </c>
    </row>
    <row r="211" spans="2:12" x14ac:dyDescent="0.3">
      <c r="B211" s="3">
        <v>43674</v>
      </c>
      <c r="C211" s="4">
        <v>15675500</v>
      </c>
      <c r="D211" s="4">
        <v>11756625</v>
      </c>
      <c r="E211" s="4">
        <v>4789736</v>
      </c>
      <c r="F211" s="4">
        <v>11321195</v>
      </c>
      <c r="G211" s="4">
        <f t="shared" si="39"/>
        <v>43543056</v>
      </c>
      <c r="H211" s="12">
        <f t="shared" si="40"/>
        <v>2.1052619237229342E-2</v>
      </c>
      <c r="I211" s="12">
        <f t="shared" si="41"/>
        <v>2.1052574898466903E-2</v>
      </c>
      <c r="J211" s="12">
        <f t="shared" si="42"/>
        <v>2.1052752752197978E-2</v>
      </c>
      <c r="K211" s="12">
        <f t="shared" si="43"/>
        <v>2.105265911047205E-2</v>
      </c>
      <c r="L211" s="12">
        <f t="shared" si="44"/>
        <v>2.1052632319450426E-2</v>
      </c>
    </row>
    <row r="212" spans="2:12" x14ac:dyDescent="0.3">
      <c r="B212" s="3">
        <v>43675</v>
      </c>
      <c r="C212" s="4">
        <v>7740060</v>
      </c>
      <c r="D212" s="4">
        <v>5805045</v>
      </c>
      <c r="E212" s="4">
        <v>2365018</v>
      </c>
      <c r="F212" s="4">
        <v>5590043</v>
      </c>
      <c r="G212" s="4">
        <f t="shared" si="39"/>
        <v>21500166</v>
      </c>
      <c r="H212" s="8">
        <f t="shared" si="40"/>
        <v>0</v>
      </c>
      <c r="I212" s="8">
        <f t="shared" si="41"/>
        <v>0</v>
      </c>
      <c r="J212" s="8">
        <f t="shared" si="42"/>
        <v>0</v>
      </c>
      <c r="K212" s="8">
        <f t="shared" si="43"/>
        <v>0</v>
      </c>
      <c r="L212" s="8">
        <f t="shared" si="44"/>
        <v>0</v>
      </c>
    </row>
    <row r="213" spans="2:12" x14ac:dyDescent="0.3">
      <c r="B213" s="3">
        <v>43676</v>
      </c>
      <c r="C213" s="4">
        <v>7505512</v>
      </c>
      <c r="D213" s="4">
        <v>5629134</v>
      </c>
      <c r="E213" s="4">
        <v>2293351</v>
      </c>
      <c r="F213" s="4">
        <v>5420648</v>
      </c>
      <c r="G213" s="4">
        <f t="shared" si="39"/>
        <v>20848645</v>
      </c>
      <c r="H213" s="8">
        <f t="shared" si="40"/>
        <v>-2.0408184574093213E-2</v>
      </c>
      <c r="I213" s="8">
        <f t="shared" si="41"/>
        <v>-2.0408227191664796E-2</v>
      </c>
      <c r="J213" s="8">
        <f t="shared" si="42"/>
        <v>-2.0408102244686255E-2</v>
      </c>
      <c r="K213" s="8">
        <f t="shared" si="43"/>
        <v>-2.0408133760832503E-2</v>
      </c>
      <c r="L213" s="8">
        <f t="shared" si="44"/>
        <v>-2.0408173813155628E-2</v>
      </c>
    </row>
    <row r="214" spans="2:12" x14ac:dyDescent="0.3">
      <c r="B214" s="3">
        <v>43677</v>
      </c>
      <c r="C214" s="4">
        <v>8052789</v>
      </c>
      <c r="D214" s="4">
        <v>6039592</v>
      </c>
      <c r="E214" s="4">
        <v>2460574</v>
      </c>
      <c r="F214" s="4">
        <v>5815903</v>
      </c>
      <c r="G214" s="4">
        <f t="shared" si="39"/>
        <v>22368858</v>
      </c>
      <c r="H214" s="8">
        <f t="shared" si="40"/>
        <v>1.9802001513596457E-2</v>
      </c>
      <c r="I214" s="8">
        <f t="shared" si="41"/>
        <v>1.9802043726797613E-2</v>
      </c>
      <c r="J214" s="8">
        <f t="shared" si="42"/>
        <v>1.9801922748545753E-2</v>
      </c>
      <c r="K214" s="8">
        <f t="shared" si="43"/>
        <v>1.9801952420255287E-2</v>
      </c>
      <c r="L214" s="8">
        <f t="shared" si="44"/>
        <v>1.980199148273698E-2</v>
      </c>
    </row>
    <row r="215" spans="2:12" x14ac:dyDescent="0.3">
      <c r="B215" s="3">
        <v>43678</v>
      </c>
      <c r="C215" s="4">
        <v>7974607</v>
      </c>
      <c r="D215" s="4">
        <v>5980955</v>
      </c>
      <c r="E215" s="4">
        <v>2436685</v>
      </c>
      <c r="F215" s="4">
        <v>5759438</v>
      </c>
      <c r="G215" s="4">
        <f t="shared" si="39"/>
        <v>22151685</v>
      </c>
      <c r="H215" s="8">
        <f t="shared" si="40"/>
        <v>7.3684217612520309E-2</v>
      </c>
      <c r="I215" s="8">
        <f t="shared" si="41"/>
        <v>7.3684269105611211E-2</v>
      </c>
      <c r="J215" s="8">
        <f t="shared" si="42"/>
        <v>7.3683983252418317E-2</v>
      </c>
      <c r="K215" s="8">
        <f t="shared" si="43"/>
        <v>7.3684100635641903E-2</v>
      </c>
      <c r="L215" s="8">
        <f t="shared" si="44"/>
        <v>7.3684175322051626E-2</v>
      </c>
    </row>
    <row r="216" spans="2:12" x14ac:dyDescent="0.3">
      <c r="B216" s="3">
        <v>43679</v>
      </c>
      <c r="C216" s="4">
        <v>8209154</v>
      </c>
      <c r="D216" s="4">
        <v>6156866</v>
      </c>
      <c r="E216" s="4">
        <v>2508352</v>
      </c>
      <c r="F216" s="4">
        <v>5928833</v>
      </c>
      <c r="G216" s="4">
        <f t="shared" si="39"/>
        <v>22803205</v>
      </c>
      <c r="H216" s="8">
        <f t="shared" si="40"/>
        <v>8.2474176506307284E-2</v>
      </c>
      <c r="I216" s="8">
        <f t="shared" si="41"/>
        <v>8.247431199322186E-2</v>
      </c>
      <c r="J216" s="8">
        <f t="shared" si="42"/>
        <v>8.2473977663081843E-2</v>
      </c>
      <c r="K216" s="8">
        <f t="shared" si="43"/>
        <v>8.2474106340329367E-2</v>
      </c>
      <c r="L216" s="8">
        <f t="shared" si="44"/>
        <v>8.247417297186499E-2</v>
      </c>
    </row>
    <row r="217" spans="2:12" x14ac:dyDescent="0.3">
      <c r="B217" s="3">
        <v>43680</v>
      </c>
      <c r="C217" s="4">
        <v>16321913</v>
      </c>
      <c r="D217" s="4">
        <v>12241435</v>
      </c>
      <c r="E217" s="4">
        <v>4987251</v>
      </c>
      <c r="F217" s="4">
        <v>11788048</v>
      </c>
      <c r="G217" s="4">
        <f t="shared" si="39"/>
        <v>45338647</v>
      </c>
      <c r="H217" s="12">
        <f t="shared" si="40"/>
        <v>9.9999938119998966E-3</v>
      </c>
      <c r="I217" s="12">
        <f t="shared" si="41"/>
        <v>1.0000056104536581E-2</v>
      </c>
      <c r="J217" s="12">
        <f t="shared" si="42"/>
        <v>1.0000056704588589E-2</v>
      </c>
      <c r="K217" s="12">
        <f t="shared" si="43"/>
        <v>9.9999700119994817E-3</v>
      </c>
      <c r="L217" s="12">
        <f t="shared" si="44"/>
        <v>1.0000011361168459E-2</v>
      </c>
    </row>
    <row r="218" spans="2:12" x14ac:dyDescent="0.3">
      <c r="B218" s="3">
        <v>43681</v>
      </c>
      <c r="C218" s="4">
        <v>15837104</v>
      </c>
      <c r="D218" s="4">
        <v>11877828</v>
      </c>
      <c r="E218" s="4">
        <v>4839115</v>
      </c>
      <c r="F218" s="4">
        <v>11437908</v>
      </c>
      <c r="G218" s="4">
        <f t="shared" si="39"/>
        <v>43991955</v>
      </c>
      <c r="H218" s="12">
        <f t="shared" si="40"/>
        <v>1.030933622531971E-2</v>
      </c>
      <c r="I218" s="12">
        <f t="shared" si="41"/>
        <v>1.030933622531971E-2</v>
      </c>
      <c r="J218" s="12">
        <f t="shared" si="42"/>
        <v>1.0309336464473295E-2</v>
      </c>
      <c r="K218" s="12">
        <f t="shared" si="43"/>
        <v>1.0309247389520326E-2</v>
      </c>
      <c r="L218" s="12">
        <f t="shared" si="44"/>
        <v>1.0309313154317934E-2</v>
      </c>
    </row>
    <row r="219" spans="2:12" x14ac:dyDescent="0.3">
      <c r="B219" s="3">
        <v>43682</v>
      </c>
      <c r="C219" s="4">
        <v>8052789</v>
      </c>
      <c r="D219" s="4">
        <v>6039592</v>
      </c>
      <c r="E219" s="4">
        <v>2460574</v>
      </c>
      <c r="F219" s="4">
        <v>5815903</v>
      </c>
      <c r="G219" s="4">
        <f t="shared" si="39"/>
        <v>22368858</v>
      </c>
      <c r="H219" s="8">
        <f t="shared" si="40"/>
        <v>4.0403950356973972E-2</v>
      </c>
      <c r="I219" s="8">
        <f t="shared" si="41"/>
        <v>4.0403993422962303E-2</v>
      </c>
      <c r="J219" s="8">
        <f t="shared" si="42"/>
        <v>4.0403920815824668E-2</v>
      </c>
      <c r="K219" s="8">
        <f t="shared" si="43"/>
        <v>4.0403982581171505E-2</v>
      </c>
      <c r="L219" s="8">
        <f t="shared" si="44"/>
        <v>4.0403967113556316E-2</v>
      </c>
    </row>
    <row r="220" spans="2:12" x14ac:dyDescent="0.3">
      <c r="B220" s="3">
        <v>43683</v>
      </c>
      <c r="C220" s="4">
        <v>8130972</v>
      </c>
      <c r="D220" s="4">
        <v>6098229</v>
      </c>
      <c r="E220" s="4">
        <v>2484463</v>
      </c>
      <c r="F220" s="4">
        <v>5872368</v>
      </c>
      <c r="G220" s="4">
        <f t="shared" si="39"/>
        <v>22586032</v>
      </c>
      <c r="H220" s="8">
        <f t="shared" si="40"/>
        <v>8.3333422156942838E-2</v>
      </c>
      <c r="I220" s="8">
        <f t="shared" si="41"/>
        <v>8.3333422156942838E-2</v>
      </c>
      <c r="J220" s="8">
        <f t="shared" si="42"/>
        <v>8.3333078974827668E-2</v>
      </c>
      <c r="K220" s="8">
        <f t="shared" si="43"/>
        <v>8.3333210346807185E-2</v>
      </c>
      <c r="L220" s="8">
        <f t="shared" si="44"/>
        <v>8.3333329336271023E-2</v>
      </c>
    </row>
    <row r="221" spans="2:12" x14ac:dyDescent="0.3">
      <c r="B221" s="3">
        <v>43684</v>
      </c>
      <c r="C221" s="4">
        <v>8130972</v>
      </c>
      <c r="D221" s="4">
        <v>6098229</v>
      </c>
      <c r="E221" s="4">
        <v>2484463</v>
      </c>
      <c r="F221" s="4">
        <v>5872368</v>
      </c>
      <c r="G221" s="4">
        <f t="shared" si="39"/>
        <v>22586032</v>
      </c>
      <c r="H221" s="8">
        <f t="shared" si="40"/>
        <v>9.7088102022790945E-3</v>
      </c>
      <c r="I221" s="8">
        <f t="shared" si="41"/>
        <v>9.7087684068726254E-3</v>
      </c>
      <c r="J221" s="8">
        <f t="shared" si="42"/>
        <v>9.7087102440325257E-3</v>
      </c>
      <c r="K221" s="8">
        <f t="shared" si="43"/>
        <v>9.708724509332356E-3</v>
      </c>
      <c r="L221" s="8">
        <f t="shared" si="44"/>
        <v>9.7087656419474477E-3</v>
      </c>
    </row>
    <row r="222" spans="2:12" x14ac:dyDescent="0.3">
      <c r="B222" s="3">
        <v>43685</v>
      </c>
      <c r="C222" s="4">
        <v>7505512</v>
      </c>
      <c r="D222" s="4">
        <v>5629134</v>
      </c>
      <c r="E222" s="4">
        <v>2293351</v>
      </c>
      <c r="F222" s="4">
        <v>5420648</v>
      </c>
      <c r="G222" s="4">
        <f t="shared" si="39"/>
        <v>20848645</v>
      </c>
      <c r="H222" s="8">
        <f t="shared" si="40"/>
        <v>-5.8823588422601936E-2</v>
      </c>
      <c r="I222" s="8">
        <f t="shared" si="41"/>
        <v>-5.8823549082044568E-2</v>
      </c>
      <c r="J222" s="8">
        <f t="shared" si="42"/>
        <v>-5.8823360426152771E-2</v>
      </c>
      <c r="K222" s="8">
        <f t="shared" si="43"/>
        <v>-5.8823447704446141E-2</v>
      </c>
      <c r="L222" s="8">
        <f t="shared" si="44"/>
        <v>-5.8823516134325682E-2</v>
      </c>
    </row>
    <row r="223" spans="2:12" x14ac:dyDescent="0.3">
      <c r="B223" s="3">
        <v>43686</v>
      </c>
      <c r="C223" s="4">
        <v>8130972</v>
      </c>
      <c r="D223" s="4">
        <v>6098229</v>
      </c>
      <c r="E223" s="4">
        <v>2484463</v>
      </c>
      <c r="F223" s="4">
        <v>5872368</v>
      </c>
      <c r="G223" s="4">
        <f t="shared" si="39"/>
        <v>22586032</v>
      </c>
      <c r="H223" s="8">
        <f t="shared" si="40"/>
        <v>-9.5237584774265915E-3</v>
      </c>
      <c r="I223" s="8">
        <f t="shared" si="41"/>
        <v>-9.5238389141488744E-3</v>
      </c>
      <c r="J223" s="8">
        <f t="shared" si="42"/>
        <v>-9.523782945934256E-3</v>
      </c>
      <c r="K223" s="8">
        <f t="shared" si="43"/>
        <v>-9.5237966729708745E-3</v>
      </c>
      <c r="L223" s="8">
        <f t="shared" si="44"/>
        <v>-9.5237928177200892E-3</v>
      </c>
    </row>
    <row r="224" spans="2:12" x14ac:dyDescent="0.3">
      <c r="B224" s="3">
        <v>43687</v>
      </c>
      <c r="C224" s="4">
        <v>16806722</v>
      </c>
      <c r="D224" s="4">
        <v>12605042</v>
      </c>
      <c r="E224" s="4">
        <v>5135387</v>
      </c>
      <c r="F224" s="4">
        <v>12138188</v>
      </c>
      <c r="G224" s="4">
        <f t="shared" si="39"/>
        <v>46685339</v>
      </c>
      <c r="H224" s="12">
        <f t="shared" si="40"/>
        <v>2.9702952098813462E-2</v>
      </c>
      <c r="I224" s="12">
        <f t="shared" si="41"/>
        <v>2.9702971914648879E-2</v>
      </c>
      <c r="J224" s="12">
        <f t="shared" si="42"/>
        <v>2.9702936547609138E-2</v>
      </c>
      <c r="K224" s="12">
        <f t="shared" si="43"/>
        <v>2.9702966937358966E-2</v>
      </c>
      <c r="L224" s="12">
        <f t="shared" si="44"/>
        <v>2.9702959596478395E-2</v>
      </c>
    </row>
    <row r="225" spans="2:12" x14ac:dyDescent="0.3">
      <c r="B225" s="3">
        <v>43688</v>
      </c>
      <c r="C225" s="4">
        <v>15837104</v>
      </c>
      <c r="D225" s="4">
        <v>11877828</v>
      </c>
      <c r="E225" s="4">
        <v>4839115</v>
      </c>
      <c r="F225" s="4">
        <v>11437908</v>
      </c>
      <c r="G225" s="4">
        <f t="shared" si="39"/>
        <v>43991955</v>
      </c>
      <c r="H225" s="12">
        <f t="shared" si="40"/>
        <v>0</v>
      </c>
      <c r="I225" s="12">
        <f t="shared" si="41"/>
        <v>0</v>
      </c>
      <c r="J225" s="12">
        <f t="shared" si="42"/>
        <v>0</v>
      </c>
      <c r="K225" s="12">
        <f t="shared" si="43"/>
        <v>0</v>
      </c>
      <c r="L225" s="12">
        <f t="shared" si="44"/>
        <v>0</v>
      </c>
    </row>
    <row r="226" spans="2:12" x14ac:dyDescent="0.3">
      <c r="B226" s="3">
        <v>43689</v>
      </c>
      <c r="C226" s="4">
        <v>7427330</v>
      </c>
      <c r="D226" s="4">
        <v>5570497</v>
      </c>
      <c r="E226" s="4">
        <v>2269462</v>
      </c>
      <c r="F226" s="4">
        <v>5364183</v>
      </c>
      <c r="G226" s="4">
        <f t="shared" si="39"/>
        <v>20631472</v>
      </c>
      <c r="H226" s="8">
        <f t="shared" si="40"/>
        <v>-7.7669860715337213E-2</v>
      </c>
      <c r="I226" s="8">
        <f t="shared" si="41"/>
        <v>-7.7669981680881794E-2</v>
      </c>
      <c r="J226" s="8">
        <f t="shared" si="42"/>
        <v>-7.7669681952259872E-2</v>
      </c>
      <c r="K226" s="8">
        <f t="shared" si="43"/>
        <v>-7.7669796074659403E-2</v>
      </c>
      <c r="L226" s="8">
        <f t="shared" si="44"/>
        <v>-7.7669856905524637E-2</v>
      </c>
    </row>
    <row r="227" spans="2:12" x14ac:dyDescent="0.3">
      <c r="B227" s="3">
        <v>43690</v>
      </c>
      <c r="C227" s="4">
        <v>7505512</v>
      </c>
      <c r="D227" s="4">
        <v>5629134</v>
      </c>
      <c r="E227" s="4">
        <v>2293351</v>
      </c>
      <c r="F227" s="4">
        <v>5420648</v>
      </c>
      <c r="G227" s="4">
        <f t="shared" si="39"/>
        <v>20848645</v>
      </c>
      <c r="H227" s="8">
        <f t="shared" si="40"/>
        <v>-7.6923152607092926E-2</v>
      </c>
      <c r="I227" s="8">
        <f t="shared" si="41"/>
        <v>-7.6923152607092926E-2</v>
      </c>
      <c r="J227" s="8">
        <f t="shared" si="42"/>
        <v>-7.6922860191518283E-2</v>
      </c>
      <c r="K227" s="8">
        <f t="shared" si="43"/>
        <v>-7.6922972129812028E-2</v>
      </c>
      <c r="L227" s="8">
        <f t="shared" si="44"/>
        <v>-7.6923073517295992E-2</v>
      </c>
    </row>
    <row r="228" spans="2:12" x14ac:dyDescent="0.3">
      <c r="B228" s="3">
        <v>43691</v>
      </c>
      <c r="C228" s="4">
        <v>8130972</v>
      </c>
      <c r="D228" s="4">
        <v>6098229</v>
      </c>
      <c r="E228" s="4">
        <v>2484463</v>
      </c>
      <c r="F228" s="4">
        <v>5872368</v>
      </c>
      <c r="G228" s="4">
        <f t="shared" si="39"/>
        <v>22586032</v>
      </c>
      <c r="H228" s="8">
        <f t="shared" si="40"/>
        <v>0</v>
      </c>
      <c r="I228" s="8">
        <f t="shared" si="41"/>
        <v>0</v>
      </c>
      <c r="J228" s="8">
        <f t="shared" si="42"/>
        <v>0</v>
      </c>
      <c r="K228" s="8">
        <f t="shared" si="43"/>
        <v>0</v>
      </c>
      <c r="L228" s="8">
        <f t="shared" si="44"/>
        <v>0</v>
      </c>
    </row>
    <row r="229" spans="2:12" x14ac:dyDescent="0.3">
      <c r="B229" s="3">
        <v>43692</v>
      </c>
      <c r="C229" s="4">
        <v>7896424</v>
      </c>
      <c r="D229" s="4">
        <v>5922318</v>
      </c>
      <c r="E229" s="4">
        <v>2412796</v>
      </c>
      <c r="F229" s="4">
        <v>5702973</v>
      </c>
      <c r="G229" s="4">
        <f t="shared" si="39"/>
        <v>21934511</v>
      </c>
      <c r="H229" s="8">
        <f t="shared" si="40"/>
        <v>5.2083322230382256E-2</v>
      </c>
      <c r="I229" s="8">
        <f t="shared" si="41"/>
        <v>5.2083322230382256E-2</v>
      </c>
      <c r="J229" s="8">
        <f t="shared" si="42"/>
        <v>5.2083174359267348E-2</v>
      </c>
      <c r="K229" s="8">
        <f t="shared" si="43"/>
        <v>5.2083256466754602E-2</v>
      </c>
      <c r="L229" s="8">
        <f t="shared" si="44"/>
        <v>5.2083288866014987E-2</v>
      </c>
    </row>
    <row r="230" spans="2:12" x14ac:dyDescent="0.3">
      <c r="B230" s="3">
        <v>43693</v>
      </c>
      <c r="C230" s="4">
        <v>7661877</v>
      </c>
      <c r="D230" s="4">
        <v>5746408</v>
      </c>
      <c r="E230" s="4">
        <v>2341129</v>
      </c>
      <c r="F230" s="4">
        <v>5533578</v>
      </c>
      <c r="G230" s="4">
        <f t="shared" si="39"/>
        <v>21282992</v>
      </c>
      <c r="H230" s="8">
        <f t="shared" si="40"/>
        <v>-5.7692364455319778E-2</v>
      </c>
      <c r="I230" s="8">
        <f t="shared" si="41"/>
        <v>-5.7692323459811012E-2</v>
      </c>
      <c r="J230" s="8">
        <f t="shared" si="42"/>
        <v>-5.769214514363874E-2</v>
      </c>
      <c r="K230" s="8">
        <f t="shared" si="43"/>
        <v>-5.7692229097359049E-2</v>
      </c>
      <c r="L230" s="8">
        <f t="shared" si="44"/>
        <v>-5.7692294069183969E-2</v>
      </c>
    </row>
    <row r="231" spans="2:12" x14ac:dyDescent="0.3">
      <c r="B231" s="3">
        <v>43694</v>
      </c>
      <c r="C231" s="4">
        <v>16806722</v>
      </c>
      <c r="D231" s="4">
        <v>12605042</v>
      </c>
      <c r="E231" s="4">
        <v>5135387</v>
      </c>
      <c r="F231" s="4">
        <v>12138188</v>
      </c>
      <c r="G231" s="4">
        <f t="shared" si="39"/>
        <v>46685339</v>
      </c>
      <c r="H231" s="12">
        <f t="shared" si="40"/>
        <v>0</v>
      </c>
      <c r="I231" s="12">
        <f t="shared" si="41"/>
        <v>0</v>
      </c>
      <c r="J231" s="12">
        <f t="shared" si="42"/>
        <v>0</v>
      </c>
      <c r="K231" s="12">
        <f t="shared" si="43"/>
        <v>0</v>
      </c>
      <c r="L231" s="12">
        <f t="shared" si="44"/>
        <v>0</v>
      </c>
    </row>
    <row r="232" spans="2:12" x14ac:dyDescent="0.3">
      <c r="B232" s="3">
        <v>43695</v>
      </c>
      <c r="C232" s="4">
        <v>16321913</v>
      </c>
      <c r="D232" s="4">
        <v>12241435</v>
      </c>
      <c r="E232" s="4">
        <v>4987251</v>
      </c>
      <c r="F232" s="4">
        <v>11788048</v>
      </c>
      <c r="G232" s="4">
        <f t="shared" si="39"/>
        <v>45338647</v>
      </c>
      <c r="H232" s="12">
        <f t="shared" si="40"/>
        <v>3.0612225568513063E-2</v>
      </c>
      <c r="I232" s="12">
        <f t="shared" si="41"/>
        <v>3.0612246616132266E-2</v>
      </c>
      <c r="J232" s="12">
        <f t="shared" si="42"/>
        <v>3.0612209050621786E-2</v>
      </c>
      <c r="K232" s="12">
        <f t="shared" si="43"/>
        <v>3.0612241329445844E-2</v>
      </c>
      <c r="L232" s="12">
        <f t="shared" si="44"/>
        <v>3.0612233532244737E-2</v>
      </c>
    </row>
    <row r="233" spans="2:12" x14ac:dyDescent="0.3">
      <c r="B233" s="3">
        <v>43696</v>
      </c>
      <c r="C233" s="4">
        <v>7583695</v>
      </c>
      <c r="D233" s="4">
        <v>5687771</v>
      </c>
      <c r="E233" s="4">
        <v>2317240</v>
      </c>
      <c r="F233" s="4">
        <v>5477113</v>
      </c>
      <c r="G233" s="4">
        <f t="shared" si="39"/>
        <v>21065819</v>
      </c>
      <c r="H233" s="8">
        <f t="shared" si="40"/>
        <v>2.1052652837560748E-2</v>
      </c>
      <c r="I233" s="8">
        <f t="shared" si="41"/>
        <v>2.1052699606516345E-2</v>
      </c>
      <c r="J233" s="8">
        <f t="shared" si="42"/>
        <v>2.1052566643548154E-2</v>
      </c>
      <c r="K233" s="8">
        <f t="shared" si="43"/>
        <v>2.1052600181612036E-2</v>
      </c>
      <c r="L233" s="8">
        <f t="shared" si="44"/>
        <v>2.1052642293288626E-2</v>
      </c>
    </row>
    <row r="234" spans="2:12" x14ac:dyDescent="0.3">
      <c r="B234" s="3">
        <v>43697</v>
      </c>
      <c r="C234" s="4">
        <v>7896424</v>
      </c>
      <c r="D234" s="4">
        <v>5922318</v>
      </c>
      <c r="E234" s="4">
        <v>2412796</v>
      </c>
      <c r="F234" s="4">
        <v>5702973</v>
      </c>
      <c r="G234" s="4">
        <f t="shared" si="39"/>
        <v>21934511</v>
      </c>
      <c r="H234" s="8">
        <f t="shared" si="40"/>
        <v>5.2083322230382256E-2</v>
      </c>
      <c r="I234" s="8">
        <f t="shared" si="41"/>
        <v>5.2083322230382256E-2</v>
      </c>
      <c r="J234" s="8">
        <f t="shared" si="42"/>
        <v>5.2083174359267348E-2</v>
      </c>
      <c r="K234" s="8">
        <f t="shared" si="43"/>
        <v>5.2083256466754602E-2</v>
      </c>
      <c r="L234" s="8">
        <f t="shared" si="44"/>
        <v>5.2083288866014987E-2</v>
      </c>
    </row>
    <row r="235" spans="2:12" x14ac:dyDescent="0.3">
      <c r="B235" s="3">
        <v>43698</v>
      </c>
      <c r="C235" s="4">
        <v>8052789</v>
      </c>
      <c r="D235" s="4">
        <v>6039592</v>
      </c>
      <c r="E235" s="4">
        <v>2460574</v>
      </c>
      <c r="F235" s="4">
        <v>5815903</v>
      </c>
      <c r="G235" s="4">
        <f t="shared" si="39"/>
        <v>22368858</v>
      </c>
      <c r="H235" s="8">
        <f t="shared" si="40"/>
        <v>-9.6154555691496668E-3</v>
      </c>
      <c r="I235" s="8">
        <f t="shared" si="41"/>
        <v>-9.6154145736410124E-3</v>
      </c>
      <c r="J235" s="8">
        <f t="shared" si="42"/>
        <v>-9.615357523939827E-3</v>
      </c>
      <c r="K235" s="8">
        <f t="shared" si="43"/>
        <v>-9.6153715162264897E-3</v>
      </c>
      <c r="L235" s="8">
        <f t="shared" si="44"/>
        <v>-9.6154118616319506E-3</v>
      </c>
    </row>
    <row r="236" spans="2:12" x14ac:dyDescent="0.3">
      <c r="B236" s="3">
        <v>43699</v>
      </c>
      <c r="C236" s="4">
        <v>7896424</v>
      </c>
      <c r="D236" s="4">
        <v>5922318</v>
      </c>
      <c r="E236" s="4">
        <v>2412796</v>
      </c>
      <c r="F236" s="4">
        <v>5702973</v>
      </c>
      <c r="G236" s="4">
        <f t="shared" si="39"/>
        <v>21934511</v>
      </c>
      <c r="H236" s="8">
        <f t="shared" si="40"/>
        <v>0</v>
      </c>
      <c r="I236" s="8">
        <f t="shared" si="41"/>
        <v>0</v>
      </c>
      <c r="J236" s="8">
        <f t="shared" si="42"/>
        <v>0</v>
      </c>
      <c r="K236" s="8">
        <f t="shared" si="43"/>
        <v>0</v>
      </c>
      <c r="L236" s="8">
        <f t="shared" si="44"/>
        <v>0</v>
      </c>
    </row>
    <row r="237" spans="2:12" x14ac:dyDescent="0.3">
      <c r="B237" s="3">
        <v>43700</v>
      </c>
      <c r="C237" s="4">
        <v>7505512</v>
      </c>
      <c r="D237" s="4">
        <v>5629134</v>
      </c>
      <c r="E237" s="4">
        <v>2293351</v>
      </c>
      <c r="F237" s="4">
        <v>5420648</v>
      </c>
      <c r="G237" s="4">
        <f t="shared" si="39"/>
        <v>20848645</v>
      </c>
      <c r="H237" s="8">
        <f t="shared" si="40"/>
        <v>-2.0408184574093213E-2</v>
      </c>
      <c r="I237" s="8">
        <f t="shared" si="41"/>
        <v>-2.0408227191664796E-2</v>
      </c>
      <c r="J237" s="8">
        <f t="shared" si="42"/>
        <v>-2.0408102244686255E-2</v>
      </c>
      <c r="K237" s="8">
        <f t="shared" si="43"/>
        <v>-2.0408133760832503E-2</v>
      </c>
      <c r="L237" s="8">
        <f t="shared" si="44"/>
        <v>-2.0408173813155628E-2</v>
      </c>
    </row>
    <row r="238" spans="2:12" x14ac:dyDescent="0.3">
      <c r="B238" s="3">
        <v>43701</v>
      </c>
      <c r="C238" s="4">
        <v>15513897</v>
      </c>
      <c r="D238" s="4">
        <v>11635423</v>
      </c>
      <c r="E238" s="4">
        <v>4740357</v>
      </c>
      <c r="F238" s="4">
        <v>11204481</v>
      </c>
      <c r="G238" s="4">
        <f t="shared" si="39"/>
        <v>43094158</v>
      </c>
      <c r="H238" s="12">
        <f t="shared" si="40"/>
        <v>-7.6923090653846726E-2</v>
      </c>
      <c r="I238" s="12">
        <f t="shared" si="41"/>
        <v>-7.6923107435897475E-2</v>
      </c>
      <c r="J238" s="12">
        <f t="shared" si="42"/>
        <v>-7.6923121860144161E-2</v>
      </c>
      <c r="K238" s="12">
        <f t="shared" si="43"/>
        <v>-7.69230959349122E-2</v>
      </c>
      <c r="L238" s="12">
        <f t="shared" si="44"/>
        <v>-7.6923099990770072E-2</v>
      </c>
    </row>
    <row r="239" spans="2:12" x14ac:dyDescent="0.3">
      <c r="B239" s="3">
        <v>43702</v>
      </c>
      <c r="C239" s="4">
        <v>15998707</v>
      </c>
      <c r="D239" s="4">
        <v>11999030</v>
      </c>
      <c r="E239" s="4">
        <v>4888493</v>
      </c>
      <c r="F239" s="4">
        <v>11554621</v>
      </c>
      <c r="G239" s="4">
        <f t="shared" si="39"/>
        <v>44440851</v>
      </c>
      <c r="H239" s="12">
        <f t="shared" si="40"/>
        <v>-1.9801968065875641E-2</v>
      </c>
      <c r="I239" s="12">
        <f t="shared" si="41"/>
        <v>-1.9802008506355717E-2</v>
      </c>
      <c r="J239" s="12">
        <f t="shared" si="42"/>
        <v>-1.980209137258182E-2</v>
      </c>
      <c r="K239" s="12">
        <f t="shared" si="43"/>
        <v>-1.980200623546835E-2</v>
      </c>
      <c r="L239" s="12">
        <f t="shared" si="44"/>
        <v>-1.9802002472636637E-2</v>
      </c>
    </row>
    <row r="240" spans="2:12" x14ac:dyDescent="0.3">
      <c r="B240" s="3">
        <v>43703</v>
      </c>
      <c r="C240" s="4">
        <v>8052789</v>
      </c>
      <c r="D240" s="4">
        <v>6039592</v>
      </c>
      <c r="E240" s="4">
        <v>2460574</v>
      </c>
      <c r="F240" s="4">
        <v>5815903</v>
      </c>
      <c r="G240" s="4">
        <f t="shared" si="39"/>
        <v>22368858</v>
      </c>
      <c r="H240" s="8">
        <f t="shared" si="40"/>
        <v>6.1855599414269768E-2</v>
      </c>
      <c r="I240" s="8">
        <f t="shared" si="41"/>
        <v>6.1855690040966804E-2</v>
      </c>
      <c r="J240" s="8">
        <f t="shared" si="42"/>
        <v>6.1855483247311493E-2</v>
      </c>
      <c r="K240" s="8">
        <f t="shared" si="43"/>
        <v>6.1855579755246914E-2</v>
      </c>
      <c r="L240" s="8">
        <f t="shared" si="44"/>
        <v>6.1855605993766494E-2</v>
      </c>
    </row>
    <row r="241" spans="2:12" x14ac:dyDescent="0.3">
      <c r="B241" s="3">
        <v>43704</v>
      </c>
      <c r="C241" s="4">
        <v>7505512</v>
      </c>
      <c r="D241" s="4">
        <v>5629134</v>
      </c>
      <c r="E241" s="4">
        <v>2293351</v>
      </c>
      <c r="F241" s="4">
        <v>5420648</v>
      </c>
      <c r="G241" s="4">
        <f t="shared" si="39"/>
        <v>20848645</v>
      </c>
      <c r="H241" s="8">
        <f t="shared" si="40"/>
        <v>-4.9504940464189851E-2</v>
      </c>
      <c r="I241" s="8">
        <f t="shared" si="41"/>
        <v>-4.9504940464189851E-2</v>
      </c>
      <c r="J241" s="8">
        <f t="shared" si="42"/>
        <v>-4.950480687136416E-2</v>
      </c>
      <c r="K241" s="8">
        <f t="shared" si="43"/>
        <v>-4.9504881050637994E-2</v>
      </c>
      <c r="L241" s="8">
        <f t="shared" si="44"/>
        <v>-4.950491032145643E-2</v>
      </c>
    </row>
    <row r="242" spans="2:12" x14ac:dyDescent="0.3">
      <c r="B242" s="3">
        <v>43705</v>
      </c>
      <c r="C242" s="4">
        <v>7896424</v>
      </c>
      <c r="D242" s="4">
        <v>5922318</v>
      </c>
      <c r="E242" s="4">
        <v>2412796</v>
      </c>
      <c r="F242" s="4">
        <v>5702973</v>
      </c>
      <c r="G242" s="4">
        <f t="shared" si="39"/>
        <v>21934511</v>
      </c>
      <c r="H242" s="8">
        <f t="shared" si="40"/>
        <v>-1.9417496223979036E-2</v>
      </c>
      <c r="I242" s="8">
        <f t="shared" si="41"/>
        <v>-1.9417536813745029E-2</v>
      </c>
      <c r="J242" s="8">
        <f t="shared" si="42"/>
        <v>-1.941742048806494E-2</v>
      </c>
      <c r="K242" s="8">
        <f t="shared" si="43"/>
        <v>-1.9417449018664823E-2</v>
      </c>
      <c r="L242" s="8">
        <f t="shared" si="44"/>
        <v>-1.9417486578885645E-2</v>
      </c>
    </row>
    <row r="243" spans="2:12" x14ac:dyDescent="0.3">
      <c r="B243" s="3">
        <v>43706</v>
      </c>
      <c r="C243" s="4">
        <v>7661877</v>
      </c>
      <c r="D243" s="4">
        <v>5746408</v>
      </c>
      <c r="E243" s="4">
        <v>2341129</v>
      </c>
      <c r="F243" s="4">
        <v>5533578</v>
      </c>
      <c r="G243" s="4">
        <f t="shared" si="39"/>
        <v>21282992</v>
      </c>
      <c r="H243" s="8">
        <f t="shared" si="40"/>
        <v>-2.9702938950593283E-2</v>
      </c>
      <c r="I243" s="8">
        <f t="shared" si="41"/>
        <v>-2.9702896737392348E-2</v>
      </c>
      <c r="J243" s="8">
        <f t="shared" si="42"/>
        <v>-2.9702884122818518E-2</v>
      </c>
      <c r="K243" s="8">
        <f t="shared" si="43"/>
        <v>-2.9702928630382819E-2</v>
      </c>
      <c r="L243" s="8">
        <f t="shared" si="44"/>
        <v>-2.970291883871945E-2</v>
      </c>
    </row>
    <row r="244" spans="2:12" x14ac:dyDescent="0.3">
      <c r="B244" s="3">
        <v>43707</v>
      </c>
      <c r="C244" s="4">
        <v>7896424</v>
      </c>
      <c r="D244" s="4">
        <v>5922318</v>
      </c>
      <c r="E244" s="4">
        <v>2412796</v>
      </c>
      <c r="F244" s="4">
        <v>5702973</v>
      </c>
      <c r="G244" s="4">
        <f t="shared" si="39"/>
        <v>21934511</v>
      </c>
      <c r="H244" s="8">
        <f t="shared" si="40"/>
        <v>5.2083322230382256E-2</v>
      </c>
      <c r="I244" s="8">
        <f t="shared" si="41"/>
        <v>5.2083322230382256E-2</v>
      </c>
      <c r="J244" s="8">
        <f t="shared" si="42"/>
        <v>5.2083174359267348E-2</v>
      </c>
      <c r="K244" s="8">
        <f t="shared" si="43"/>
        <v>5.2083256466754602E-2</v>
      </c>
      <c r="L244" s="8">
        <f t="shared" si="44"/>
        <v>5.2083288866014987E-2</v>
      </c>
    </row>
    <row r="245" spans="2:12" x14ac:dyDescent="0.3">
      <c r="B245" s="3">
        <v>43708</v>
      </c>
      <c r="C245" s="4">
        <v>16321913</v>
      </c>
      <c r="D245" s="4">
        <v>12241435</v>
      </c>
      <c r="E245" s="4">
        <v>4987251</v>
      </c>
      <c r="F245" s="4">
        <v>11788048</v>
      </c>
      <c r="G245" s="4">
        <f t="shared" si="39"/>
        <v>45338647</v>
      </c>
      <c r="H245" s="12">
        <f t="shared" si="40"/>
        <v>5.2083367576824857E-2</v>
      </c>
      <c r="I245" s="12">
        <f t="shared" si="41"/>
        <v>5.2083366457755798E-2</v>
      </c>
      <c r="J245" s="12">
        <f t="shared" si="42"/>
        <v>5.2083419033629674E-2</v>
      </c>
      <c r="K245" s="12">
        <f t="shared" si="43"/>
        <v>5.2083358434897642E-2</v>
      </c>
      <c r="L245" s="12">
        <f t="shared" si="44"/>
        <v>5.2083370558023256E-2</v>
      </c>
    </row>
    <row r="246" spans="2:12" x14ac:dyDescent="0.3">
      <c r="B246" s="3">
        <v>43709</v>
      </c>
      <c r="C246" s="4">
        <v>15352294</v>
      </c>
      <c r="D246" s="4">
        <v>11514221</v>
      </c>
      <c r="E246" s="4">
        <v>4690978</v>
      </c>
      <c r="F246" s="4">
        <v>11087768</v>
      </c>
      <c r="G246" s="4">
        <f t="shared" si="39"/>
        <v>42645261</v>
      </c>
      <c r="H246" s="12">
        <f t="shared" si="40"/>
        <v>-4.0404077654525472E-2</v>
      </c>
      <c r="I246" s="12">
        <f t="shared" si="41"/>
        <v>-4.0404015991292619E-2</v>
      </c>
      <c r="J246" s="12">
        <f t="shared" si="42"/>
        <v>-4.0404067265719767E-2</v>
      </c>
      <c r="K246" s="12">
        <f t="shared" si="43"/>
        <v>-4.0404008058767094E-2</v>
      </c>
      <c r="L246" s="12">
        <f t="shared" si="44"/>
        <v>-4.0404041767787002E-2</v>
      </c>
    </row>
    <row r="247" spans="2:12" x14ac:dyDescent="0.3">
      <c r="B247" s="3">
        <v>43710</v>
      </c>
      <c r="C247" s="4">
        <v>8209154</v>
      </c>
      <c r="D247" s="4">
        <v>6156866</v>
      </c>
      <c r="E247" s="4">
        <v>2508352</v>
      </c>
      <c r="F247" s="4">
        <v>5928833</v>
      </c>
      <c r="G247" s="4">
        <f t="shared" si="39"/>
        <v>22803205</v>
      </c>
      <c r="H247" s="8">
        <f t="shared" si="40"/>
        <v>1.9417496223979036E-2</v>
      </c>
      <c r="I247" s="8">
        <f t="shared" si="41"/>
        <v>1.9417536813745029E-2</v>
      </c>
      <c r="J247" s="8">
        <f t="shared" si="42"/>
        <v>1.9417420488065051E-2</v>
      </c>
      <c r="K247" s="8">
        <f t="shared" si="43"/>
        <v>1.9417449018664934E-2</v>
      </c>
      <c r="L247" s="8">
        <f t="shared" si="44"/>
        <v>1.9417486578885645E-2</v>
      </c>
    </row>
    <row r="248" spans="2:12" x14ac:dyDescent="0.3">
      <c r="B248" s="3">
        <v>43711</v>
      </c>
      <c r="C248" s="4">
        <v>8130972</v>
      </c>
      <c r="D248" s="4">
        <v>6098229</v>
      </c>
      <c r="E248" s="4">
        <v>2484463</v>
      </c>
      <c r="F248" s="4">
        <v>5872368</v>
      </c>
      <c r="G248" s="4">
        <f t="shared" si="39"/>
        <v>22586032</v>
      </c>
      <c r="H248" s="8">
        <f t="shared" si="40"/>
        <v>8.3333422156942838E-2</v>
      </c>
      <c r="I248" s="8">
        <f t="shared" si="41"/>
        <v>8.3333422156942838E-2</v>
      </c>
      <c r="J248" s="8">
        <f t="shared" si="42"/>
        <v>8.3333078974827668E-2</v>
      </c>
      <c r="K248" s="8">
        <f t="shared" si="43"/>
        <v>8.3333210346807185E-2</v>
      </c>
      <c r="L248" s="8">
        <f t="shared" si="44"/>
        <v>8.3333329336271023E-2</v>
      </c>
    </row>
    <row r="249" spans="2:12" x14ac:dyDescent="0.3">
      <c r="B249" s="3">
        <v>43712</v>
      </c>
      <c r="C249" s="4">
        <v>8052789</v>
      </c>
      <c r="D249" s="4">
        <v>6039592</v>
      </c>
      <c r="E249" s="4">
        <v>2460574</v>
      </c>
      <c r="F249" s="4">
        <v>5815903</v>
      </c>
      <c r="G249" s="4">
        <f t="shared" si="39"/>
        <v>22368858</v>
      </c>
      <c r="H249" s="8">
        <f t="shared" si="40"/>
        <v>1.9802001513596457E-2</v>
      </c>
      <c r="I249" s="8">
        <f t="shared" si="41"/>
        <v>1.9802043726797613E-2</v>
      </c>
      <c r="J249" s="8">
        <f t="shared" si="42"/>
        <v>1.9801922748545753E-2</v>
      </c>
      <c r="K249" s="8">
        <f t="shared" si="43"/>
        <v>1.9801952420255287E-2</v>
      </c>
      <c r="L249" s="8">
        <f t="shared" si="44"/>
        <v>1.980199148273698E-2</v>
      </c>
    </row>
    <row r="250" spans="2:12" x14ac:dyDescent="0.3">
      <c r="B250" s="3">
        <v>43713</v>
      </c>
      <c r="C250" s="4">
        <v>7427330</v>
      </c>
      <c r="D250" s="4">
        <v>5570497</v>
      </c>
      <c r="E250" s="4">
        <v>2269462</v>
      </c>
      <c r="F250" s="4">
        <v>5364183</v>
      </c>
      <c r="G250" s="4">
        <f t="shared" si="39"/>
        <v>20631472</v>
      </c>
      <c r="H250" s="8">
        <f t="shared" si="40"/>
        <v>-3.0612211602979222E-2</v>
      </c>
      <c r="I250" s="8">
        <f t="shared" si="41"/>
        <v>-3.0612340787497194E-2</v>
      </c>
      <c r="J250" s="8">
        <f t="shared" si="42"/>
        <v>-3.0612153367029271E-2</v>
      </c>
      <c r="K250" s="8">
        <f t="shared" si="43"/>
        <v>-3.0612200641248699E-2</v>
      </c>
      <c r="L250" s="8">
        <f t="shared" si="44"/>
        <v>-3.0612237226795957E-2</v>
      </c>
    </row>
    <row r="251" spans="2:12" x14ac:dyDescent="0.3">
      <c r="B251" s="3">
        <v>43714</v>
      </c>
      <c r="C251" s="4">
        <v>7505512</v>
      </c>
      <c r="D251" s="4">
        <v>5629134</v>
      </c>
      <c r="E251" s="4">
        <v>2293351</v>
      </c>
      <c r="F251" s="4">
        <v>5420648</v>
      </c>
      <c r="G251" s="4">
        <f t="shared" si="39"/>
        <v>20848645</v>
      </c>
      <c r="H251" s="8">
        <f t="shared" si="40"/>
        <v>-4.9504940464189851E-2</v>
      </c>
      <c r="I251" s="8">
        <f t="shared" si="41"/>
        <v>-4.9504940464189851E-2</v>
      </c>
      <c r="J251" s="8">
        <f t="shared" si="42"/>
        <v>-4.950480687136416E-2</v>
      </c>
      <c r="K251" s="8">
        <f t="shared" si="43"/>
        <v>-4.9504881050637994E-2</v>
      </c>
      <c r="L251" s="8">
        <f t="shared" si="44"/>
        <v>-4.950491032145643E-2</v>
      </c>
    </row>
    <row r="252" spans="2:12" x14ac:dyDescent="0.3">
      <c r="B252" s="3">
        <v>43715</v>
      </c>
      <c r="C252" s="4">
        <v>16806722</v>
      </c>
      <c r="D252" s="4">
        <v>12605042</v>
      </c>
      <c r="E252" s="4">
        <v>5135387</v>
      </c>
      <c r="F252" s="4">
        <v>12138188</v>
      </c>
      <c r="G252" s="4">
        <f t="shared" si="39"/>
        <v>46685339</v>
      </c>
      <c r="H252" s="12">
        <f t="shared" si="40"/>
        <v>2.9702952098813462E-2</v>
      </c>
      <c r="I252" s="12">
        <f t="shared" si="41"/>
        <v>2.9702971914648879E-2</v>
      </c>
      <c r="J252" s="12">
        <f t="shared" si="42"/>
        <v>2.9702936547609138E-2</v>
      </c>
      <c r="K252" s="12">
        <f t="shared" si="43"/>
        <v>2.9702966937358966E-2</v>
      </c>
      <c r="L252" s="12">
        <f t="shared" si="44"/>
        <v>2.9702959596478395E-2</v>
      </c>
    </row>
    <row r="253" spans="2:12" x14ac:dyDescent="0.3">
      <c r="B253" s="3">
        <v>43716</v>
      </c>
      <c r="C253" s="4">
        <v>15513897</v>
      </c>
      <c r="D253" s="4">
        <v>11635423</v>
      </c>
      <c r="E253" s="4">
        <v>4740357</v>
      </c>
      <c r="F253" s="4">
        <v>11204481</v>
      </c>
      <c r="G253" s="4">
        <f t="shared" si="39"/>
        <v>43094158</v>
      </c>
      <c r="H253" s="12">
        <f t="shared" si="40"/>
        <v>1.052630961861456E-2</v>
      </c>
      <c r="I253" s="12">
        <f t="shared" si="41"/>
        <v>1.052628744923334E-2</v>
      </c>
      <c r="J253" s="12">
        <f t="shared" si="42"/>
        <v>1.0526376376098989E-2</v>
      </c>
      <c r="K253" s="12">
        <f t="shared" si="43"/>
        <v>1.0526284460497415E-2</v>
      </c>
      <c r="L253" s="12">
        <f t="shared" si="44"/>
        <v>1.0526304435092948E-2</v>
      </c>
    </row>
    <row r="254" spans="2:12" x14ac:dyDescent="0.3">
      <c r="B254" s="3">
        <v>43717</v>
      </c>
      <c r="C254" s="4">
        <v>7818242</v>
      </c>
      <c r="D254" s="4">
        <v>5863681</v>
      </c>
      <c r="E254" s="4">
        <v>2388907</v>
      </c>
      <c r="F254" s="4">
        <v>5646508</v>
      </c>
      <c r="G254" s="4">
        <f t="shared" si="39"/>
        <v>21717338</v>
      </c>
      <c r="H254" s="8">
        <f t="shared" si="40"/>
        <v>-4.7619036017596983E-2</v>
      </c>
      <c r="I254" s="8">
        <f t="shared" si="41"/>
        <v>-4.7619194570744261E-2</v>
      </c>
      <c r="J254" s="8">
        <f t="shared" si="42"/>
        <v>-4.7618914729671169E-2</v>
      </c>
      <c r="K254" s="8">
        <f t="shared" si="43"/>
        <v>-4.7618983364854484E-2</v>
      </c>
      <c r="L254" s="8">
        <f t="shared" si="44"/>
        <v>-4.7619051795569911E-2</v>
      </c>
    </row>
    <row r="255" spans="2:12" x14ac:dyDescent="0.3">
      <c r="B255" s="3">
        <v>43718</v>
      </c>
      <c r="C255" s="4">
        <v>8052789</v>
      </c>
      <c r="D255" s="4">
        <v>6039592</v>
      </c>
      <c r="E255" s="4">
        <v>2460574</v>
      </c>
      <c r="F255" s="4">
        <v>5815903</v>
      </c>
      <c r="G255" s="4">
        <f t="shared" si="39"/>
        <v>22368858</v>
      </c>
      <c r="H255" s="8">
        <f t="shared" si="40"/>
        <v>-9.6154555691496668E-3</v>
      </c>
      <c r="I255" s="8">
        <f t="shared" si="41"/>
        <v>-9.6154145736410124E-3</v>
      </c>
      <c r="J255" s="8">
        <f t="shared" si="42"/>
        <v>-9.615357523939827E-3</v>
      </c>
      <c r="K255" s="8">
        <f t="shared" si="43"/>
        <v>-9.6153715162264897E-3</v>
      </c>
      <c r="L255" s="8">
        <f t="shared" si="44"/>
        <v>-9.6154118616319506E-3</v>
      </c>
    </row>
    <row r="256" spans="2:12" x14ac:dyDescent="0.3">
      <c r="B256" s="3">
        <v>43719</v>
      </c>
      <c r="C256" s="4">
        <v>7583695</v>
      </c>
      <c r="D256" s="4">
        <v>5687771</v>
      </c>
      <c r="E256" s="4">
        <v>2317240</v>
      </c>
      <c r="F256" s="4">
        <v>5477113</v>
      </c>
      <c r="G256" s="4">
        <f t="shared" si="39"/>
        <v>21065819</v>
      </c>
      <c r="H256" s="8">
        <f t="shared" si="40"/>
        <v>-5.8252364491358177E-2</v>
      </c>
      <c r="I256" s="8">
        <f t="shared" si="41"/>
        <v>-5.8252444867136766E-2</v>
      </c>
      <c r="J256" s="8">
        <f t="shared" si="42"/>
        <v>-5.8252261464194932E-2</v>
      </c>
      <c r="K256" s="8">
        <f t="shared" si="43"/>
        <v>-5.825234705599458E-2</v>
      </c>
      <c r="L256" s="8">
        <f t="shared" si="44"/>
        <v>-5.8252370326638991E-2</v>
      </c>
    </row>
    <row r="257" spans="2:12" x14ac:dyDescent="0.3">
      <c r="B257" s="3">
        <v>43720</v>
      </c>
      <c r="C257" s="4">
        <v>7505512</v>
      </c>
      <c r="D257" s="4">
        <v>5629134</v>
      </c>
      <c r="E257" s="4">
        <v>2293351</v>
      </c>
      <c r="F257" s="4">
        <v>5420648</v>
      </c>
      <c r="G257" s="4">
        <f t="shared" si="39"/>
        <v>20848645</v>
      </c>
      <c r="H257" s="8">
        <f t="shared" si="40"/>
        <v>1.0526259099838065E-2</v>
      </c>
      <c r="I257" s="8">
        <f t="shared" si="41"/>
        <v>1.0526349803258173E-2</v>
      </c>
      <c r="J257" s="8">
        <f t="shared" si="42"/>
        <v>1.0526283321774077E-2</v>
      </c>
      <c r="K257" s="8">
        <f t="shared" si="43"/>
        <v>1.0526300090806018E-2</v>
      </c>
      <c r="L257" s="8">
        <f t="shared" si="44"/>
        <v>1.0526296911824717E-2</v>
      </c>
    </row>
    <row r="258" spans="2:12" x14ac:dyDescent="0.3">
      <c r="B258" s="3">
        <v>43721</v>
      </c>
      <c r="C258" s="4">
        <v>8209154</v>
      </c>
      <c r="D258" s="4">
        <v>6156866</v>
      </c>
      <c r="E258" s="4">
        <v>2508352</v>
      </c>
      <c r="F258" s="4">
        <v>5928833</v>
      </c>
      <c r="G258" s="4">
        <f t="shared" si="39"/>
        <v>22803205</v>
      </c>
      <c r="H258" s="8">
        <f t="shared" si="40"/>
        <v>9.3750033308853453E-2</v>
      </c>
      <c r="I258" s="8">
        <f t="shared" si="41"/>
        <v>9.3750122132463032E-2</v>
      </c>
      <c r="J258" s="8">
        <f t="shared" si="42"/>
        <v>9.3749713846681182E-2</v>
      </c>
      <c r="K258" s="8">
        <f t="shared" si="43"/>
        <v>9.3749861640158194E-2</v>
      </c>
      <c r="L258" s="8">
        <f t="shared" si="44"/>
        <v>9.3749977516524474E-2</v>
      </c>
    </row>
    <row r="259" spans="2:12" x14ac:dyDescent="0.3">
      <c r="B259" s="3">
        <v>43722</v>
      </c>
      <c r="C259" s="4">
        <v>15998707</v>
      </c>
      <c r="D259" s="4">
        <v>11999030</v>
      </c>
      <c r="E259" s="4">
        <v>4888493</v>
      </c>
      <c r="F259" s="4">
        <v>11554621</v>
      </c>
      <c r="G259" s="4">
        <f t="shared" si="39"/>
        <v>44440851</v>
      </c>
      <c r="H259" s="12">
        <f t="shared" si="40"/>
        <v>-4.8076894471152709E-2</v>
      </c>
      <c r="I259" s="12">
        <f t="shared" si="41"/>
        <v>-4.8076952064102563E-2</v>
      </c>
      <c r="J259" s="12">
        <f t="shared" si="42"/>
        <v>-4.8076999844412938E-2</v>
      </c>
      <c r="K259" s="12">
        <f t="shared" si="43"/>
        <v>-4.8076945257397585E-2</v>
      </c>
      <c r="L259" s="12">
        <f t="shared" si="44"/>
        <v>-4.8076934816731254E-2</v>
      </c>
    </row>
    <row r="260" spans="2:12" x14ac:dyDescent="0.3">
      <c r="B260" s="3">
        <v>43723</v>
      </c>
      <c r="C260" s="4">
        <v>16645119</v>
      </c>
      <c r="D260" s="4">
        <v>12483839</v>
      </c>
      <c r="E260" s="4">
        <v>5086008</v>
      </c>
      <c r="F260" s="4">
        <v>12021475</v>
      </c>
      <c r="G260" s="4">
        <f t="shared" ref="G260:G323" si="45">SUM(C260:F260)</f>
        <v>46236441</v>
      </c>
      <c r="H260" s="12">
        <f t="shared" si="40"/>
        <v>7.2916688824220088E-2</v>
      </c>
      <c r="I260" s="12">
        <f t="shared" si="41"/>
        <v>7.2916644285300203E-2</v>
      </c>
      <c r="J260" s="12">
        <f t="shared" si="42"/>
        <v>7.2916660074336281E-2</v>
      </c>
      <c r="K260" s="12">
        <f t="shared" si="43"/>
        <v>7.291671965885782E-2</v>
      </c>
      <c r="L260" s="12">
        <f t="shared" si="44"/>
        <v>7.2916681653230064E-2</v>
      </c>
    </row>
    <row r="261" spans="2:12" x14ac:dyDescent="0.3">
      <c r="B261" s="3">
        <v>43724</v>
      </c>
      <c r="C261" s="4">
        <v>7427330</v>
      </c>
      <c r="D261" s="4">
        <v>5570497</v>
      </c>
      <c r="E261" s="4">
        <v>2269462</v>
      </c>
      <c r="F261" s="4">
        <v>5364183</v>
      </c>
      <c r="G261" s="4">
        <f t="shared" si="45"/>
        <v>20631472</v>
      </c>
      <c r="H261" s="8">
        <f t="shared" si="40"/>
        <v>-4.9999987209400798E-2</v>
      </c>
      <c r="I261" s="8">
        <f t="shared" si="41"/>
        <v>-4.9999991472933103E-2</v>
      </c>
      <c r="J261" s="8">
        <f t="shared" si="42"/>
        <v>-4.9999853489482882E-2</v>
      </c>
      <c r="K261" s="8">
        <f t="shared" si="43"/>
        <v>-4.9999929159756817E-2</v>
      </c>
      <c r="L261" s="8">
        <f t="shared" si="44"/>
        <v>-4.9999958558456847E-2</v>
      </c>
    </row>
    <row r="262" spans="2:12" x14ac:dyDescent="0.3">
      <c r="B262" s="3">
        <v>43725</v>
      </c>
      <c r="C262" s="4">
        <v>8052789</v>
      </c>
      <c r="D262" s="4">
        <v>6039592</v>
      </c>
      <c r="E262" s="4">
        <v>2460574</v>
      </c>
      <c r="F262" s="4">
        <v>5815903</v>
      </c>
      <c r="G262" s="4">
        <f t="shared" si="45"/>
        <v>22368858</v>
      </c>
      <c r="H262" s="8">
        <f t="shared" si="40"/>
        <v>0</v>
      </c>
      <c r="I262" s="8">
        <f t="shared" si="41"/>
        <v>0</v>
      </c>
      <c r="J262" s="8">
        <f t="shared" si="42"/>
        <v>0</v>
      </c>
      <c r="K262" s="8">
        <f t="shared" si="43"/>
        <v>0</v>
      </c>
      <c r="L262" s="8">
        <f t="shared" si="44"/>
        <v>0</v>
      </c>
    </row>
    <row r="263" spans="2:12" x14ac:dyDescent="0.3">
      <c r="B263" s="3">
        <v>43726</v>
      </c>
      <c r="C263" s="4">
        <v>7740060</v>
      </c>
      <c r="D263" s="4">
        <v>5805045</v>
      </c>
      <c r="E263" s="4">
        <v>2365018</v>
      </c>
      <c r="F263" s="4">
        <v>5590043</v>
      </c>
      <c r="G263" s="4">
        <f t="shared" si="45"/>
        <v>21500166</v>
      </c>
      <c r="H263" s="8">
        <f t="shared" si="40"/>
        <v>2.0618577092037516E-2</v>
      </c>
      <c r="I263" s="8">
        <f t="shared" si="41"/>
        <v>2.0618621952255056E-2</v>
      </c>
      <c r="J263" s="8">
        <f t="shared" si="42"/>
        <v>2.0618494415770572E-2</v>
      </c>
      <c r="K263" s="8">
        <f t="shared" si="43"/>
        <v>2.0618526585082231E-2</v>
      </c>
      <c r="L263" s="8">
        <f t="shared" si="44"/>
        <v>2.0618566978098496E-2</v>
      </c>
    </row>
    <row r="264" spans="2:12" x14ac:dyDescent="0.3">
      <c r="B264" s="3">
        <v>43727</v>
      </c>
      <c r="C264" s="4">
        <v>7661877</v>
      </c>
      <c r="D264" s="4">
        <v>5746408</v>
      </c>
      <c r="E264" s="4">
        <v>2341129</v>
      </c>
      <c r="F264" s="4">
        <v>5533578</v>
      </c>
      <c r="G264" s="4">
        <f t="shared" si="45"/>
        <v>21282992</v>
      </c>
      <c r="H264" s="8">
        <f t="shared" si="40"/>
        <v>2.0833355539235709E-2</v>
      </c>
      <c r="I264" s="8">
        <f t="shared" si="41"/>
        <v>2.0833399951040388E-2</v>
      </c>
      <c r="J264" s="8">
        <f t="shared" si="42"/>
        <v>2.0833269743706806E-2</v>
      </c>
      <c r="K264" s="8">
        <f t="shared" si="43"/>
        <v>2.0833302586701796E-2</v>
      </c>
      <c r="L264" s="8">
        <f t="shared" si="44"/>
        <v>2.0833344325254632E-2</v>
      </c>
    </row>
    <row r="265" spans="2:12" x14ac:dyDescent="0.3">
      <c r="B265" s="3">
        <v>43728</v>
      </c>
      <c r="C265" s="4">
        <v>7661877</v>
      </c>
      <c r="D265" s="4">
        <v>5746408</v>
      </c>
      <c r="E265" s="4">
        <v>2341129</v>
      </c>
      <c r="F265" s="4">
        <v>5533578</v>
      </c>
      <c r="G265" s="4">
        <f t="shared" si="45"/>
        <v>21282992</v>
      </c>
      <c r="H265" s="8">
        <f t="shared" si="40"/>
        <v>-6.6666674787682179E-2</v>
      </c>
      <c r="I265" s="8">
        <f t="shared" si="41"/>
        <v>-6.6666709978745686E-2</v>
      </c>
      <c r="J265" s="8">
        <f t="shared" si="42"/>
        <v>-6.666648062153957E-2</v>
      </c>
      <c r="K265" s="8">
        <f t="shared" si="43"/>
        <v>-6.6666576710796233E-2</v>
      </c>
      <c r="L265" s="8">
        <f t="shared" si="44"/>
        <v>-6.6666637431010201E-2</v>
      </c>
    </row>
    <row r="266" spans="2:12" x14ac:dyDescent="0.3">
      <c r="B266" s="3">
        <v>43729</v>
      </c>
      <c r="C266" s="4">
        <v>15837104</v>
      </c>
      <c r="D266" s="4">
        <v>11877828</v>
      </c>
      <c r="E266" s="4">
        <v>4839115</v>
      </c>
      <c r="F266" s="4">
        <v>11437908</v>
      </c>
      <c r="G266" s="4">
        <f t="shared" si="45"/>
        <v>43991955</v>
      </c>
      <c r="H266" s="12">
        <f t="shared" si="40"/>
        <v>-1.0101003787368557E-2</v>
      </c>
      <c r="I266" s="12">
        <f t="shared" si="41"/>
        <v>-1.010098316280561E-2</v>
      </c>
      <c r="J266" s="12">
        <f t="shared" si="42"/>
        <v>-1.0100863394915338E-2</v>
      </c>
      <c r="K266" s="12">
        <f t="shared" si="43"/>
        <v>-1.0100980378326518E-2</v>
      </c>
      <c r="L266" s="12">
        <f t="shared" si="44"/>
        <v>-1.0100976689217722E-2</v>
      </c>
    </row>
    <row r="267" spans="2:12" x14ac:dyDescent="0.3">
      <c r="B267" s="3">
        <v>43730</v>
      </c>
      <c r="C267" s="4">
        <v>16483516</v>
      </c>
      <c r="D267" s="4">
        <v>12362637</v>
      </c>
      <c r="E267" s="4">
        <v>5036630</v>
      </c>
      <c r="F267" s="4">
        <v>11904761</v>
      </c>
      <c r="G267" s="4">
        <f t="shared" si="45"/>
        <v>45787544</v>
      </c>
      <c r="H267" s="12">
        <f t="shared" ref="H267:H330" si="46">IFERROR(C267/C260-1,0)</f>
        <v>-9.7087320312939651E-3</v>
      </c>
      <c r="I267" s="12">
        <f t="shared" ref="I267:I330" si="47">IFERROR(D267/D260-1,0)</f>
        <v>-9.7087121998289394E-3</v>
      </c>
      <c r="J267" s="12">
        <f t="shared" ref="J267:J330" si="48">IFERROR(E267/E260-1,0)</f>
        <v>-9.7085966046455141E-3</v>
      </c>
      <c r="K267" s="12">
        <f t="shared" ref="K267:K330" si="49">IFERROR(F267/F260-1,0)</f>
        <v>-9.708791974362585E-3</v>
      </c>
      <c r="L267" s="12">
        <f t="shared" ref="L267:L330" si="50">IFERROR(G267/G260-1,0)</f>
        <v>-9.7087273650668937E-3</v>
      </c>
    </row>
    <row r="268" spans="2:12" x14ac:dyDescent="0.3">
      <c r="B268" s="3">
        <v>43731</v>
      </c>
      <c r="C268" s="4">
        <v>7505512</v>
      </c>
      <c r="D268" s="4">
        <v>5629134</v>
      </c>
      <c r="E268" s="4">
        <v>2293351</v>
      </c>
      <c r="F268" s="4">
        <v>5420648</v>
      </c>
      <c r="G268" s="4">
        <f t="shared" si="45"/>
        <v>20848645</v>
      </c>
      <c r="H268" s="8">
        <f t="shared" si="46"/>
        <v>1.0526259099838065E-2</v>
      </c>
      <c r="I268" s="8">
        <f t="shared" si="47"/>
        <v>1.0526349803258173E-2</v>
      </c>
      <c r="J268" s="8">
        <f t="shared" si="48"/>
        <v>1.0526283321774077E-2</v>
      </c>
      <c r="K268" s="8">
        <f t="shared" si="49"/>
        <v>1.0526300090806018E-2</v>
      </c>
      <c r="L268" s="8">
        <f t="shared" si="50"/>
        <v>1.0526296911824717E-2</v>
      </c>
    </row>
    <row r="269" spans="2:12" x14ac:dyDescent="0.3">
      <c r="B269" s="3">
        <v>43732</v>
      </c>
      <c r="C269" s="4">
        <v>7896424</v>
      </c>
      <c r="D269" s="4">
        <v>5922318</v>
      </c>
      <c r="E269" s="4">
        <v>2412796</v>
      </c>
      <c r="F269" s="4">
        <v>5702973</v>
      </c>
      <c r="G269" s="4">
        <f t="shared" si="45"/>
        <v>21934511</v>
      </c>
      <c r="H269" s="8">
        <f t="shared" si="46"/>
        <v>-1.9417496223979036E-2</v>
      </c>
      <c r="I269" s="8">
        <f t="shared" si="47"/>
        <v>-1.9417536813745029E-2</v>
      </c>
      <c r="J269" s="8">
        <f t="shared" si="48"/>
        <v>-1.941742048806494E-2</v>
      </c>
      <c r="K269" s="8">
        <f t="shared" si="49"/>
        <v>-1.9417449018664823E-2</v>
      </c>
      <c r="L269" s="8">
        <f t="shared" si="50"/>
        <v>-1.9417486578885645E-2</v>
      </c>
    </row>
    <row r="270" spans="2:12" x14ac:dyDescent="0.3">
      <c r="B270" s="3">
        <v>43733</v>
      </c>
      <c r="C270" s="4">
        <v>7661877</v>
      </c>
      <c r="D270" s="4">
        <v>5746408</v>
      </c>
      <c r="E270" s="4">
        <v>2341129</v>
      </c>
      <c r="F270" s="4">
        <v>5533578</v>
      </c>
      <c r="G270" s="4">
        <f t="shared" si="45"/>
        <v>21282992</v>
      </c>
      <c r="H270" s="8">
        <f t="shared" si="46"/>
        <v>-1.0101084487717182E-2</v>
      </c>
      <c r="I270" s="8">
        <f t="shared" si="47"/>
        <v>-1.0101041421728851E-2</v>
      </c>
      <c r="J270" s="8">
        <f t="shared" si="48"/>
        <v>-1.0100980203956111E-2</v>
      </c>
      <c r="K270" s="8">
        <f t="shared" si="49"/>
        <v>-1.0100995645292876E-2</v>
      </c>
      <c r="L270" s="8">
        <f t="shared" si="50"/>
        <v>-1.0101038289657804E-2</v>
      </c>
    </row>
    <row r="271" spans="2:12" x14ac:dyDescent="0.3">
      <c r="B271" s="3">
        <v>43734</v>
      </c>
      <c r="C271" s="4">
        <v>8052789</v>
      </c>
      <c r="D271" s="4">
        <v>6039592</v>
      </c>
      <c r="E271" s="4">
        <v>2460574</v>
      </c>
      <c r="F271" s="4">
        <v>5815903</v>
      </c>
      <c r="G271" s="4">
        <f t="shared" si="45"/>
        <v>22368858</v>
      </c>
      <c r="H271" s="8">
        <f t="shared" si="46"/>
        <v>5.1020396177072547E-2</v>
      </c>
      <c r="I271" s="8">
        <f t="shared" si="47"/>
        <v>5.1020393957407872E-2</v>
      </c>
      <c r="J271" s="8">
        <f t="shared" si="48"/>
        <v>5.1020255611715637E-2</v>
      </c>
      <c r="K271" s="8">
        <f t="shared" si="49"/>
        <v>5.1020334402081202E-2</v>
      </c>
      <c r="L271" s="8">
        <f t="shared" si="50"/>
        <v>5.1020364054076506E-2</v>
      </c>
    </row>
    <row r="272" spans="2:12" x14ac:dyDescent="0.3">
      <c r="B272" s="3">
        <v>43735</v>
      </c>
      <c r="C272" s="4">
        <v>7505512</v>
      </c>
      <c r="D272" s="4">
        <v>5629134</v>
      </c>
      <c r="E272" s="4">
        <v>2293351</v>
      </c>
      <c r="F272" s="4">
        <v>5420648</v>
      </c>
      <c r="G272" s="4">
        <f t="shared" si="45"/>
        <v>20848645</v>
      </c>
      <c r="H272" s="8">
        <f t="shared" si="46"/>
        <v>-2.0408184574093213E-2</v>
      </c>
      <c r="I272" s="8">
        <f t="shared" si="47"/>
        <v>-2.0408227191664796E-2</v>
      </c>
      <c r="J272" s="8">
        <f t="shared" si="48"/>
        <v>-2.0408102244686255E-2</v>
      </c>
      <c r="K272" s="8">
        <f t="shared" si="49"/>
        <v>-2.0408133760832503E-2</v>
      </c>
      <c r="L272" s="8">
        <f t="shared" si="50"/>
        <v>-2.0408173813155628E-2</v>
      </c>
    </row>
    <row r="273" spans="2:12" x14ac:dyDescent="0.3">
      <c r="B273" s="3">
        <v>43736</v>
      </c>
      <c r="C273" s="4">
        <v>15837104</v>
      </c>
      <c r="D273" s="4">
        <v>11877828</v>
      </c>
      <c r="E273" s="4">
        <v>4839115</v>
      </c>
      <c r="F273" s="4">
        <v>11437908</v>
      </c>
      <c r="G273" s="4">
        <f t="shared" si="45"/>
        <v>43991955</v>
      </c>
      <c r="H273" s="12">
        <f t="shared" si="46"/>
        <v>0</v>
      </c>
      <c r="I273" s="12">
        <f t="shared" si="47"/>
        <v>0</v>
      </c>
      <c r="J273" s="12">
        <f t="shared" si="48"/>
        <v>0</v>
      </c>
      <c r="K273" s="12">
        <f t="shared" si="49"/>
        <v>0</v>
      </c>
      <c r="L273" s="12">
        <f t="shared" si="50"/>
        <v>0</v>
      </c>
    </row>
    <row r="274" spans="2:12" x14ac:dyDescent="0.3">
      <c r="B274" s="3">
        <v>43737</v>
      </c>
      <c r="C274" s="4">
        <v>15352294</v>
      </c>
      <c r="D274" s="4">
        <v>11514221</v>
      </c>
      <c r="E274" s="4">
        <v>4690978</v>
      </c>
      <c r="F274" s="4">
        <v>11087768</v>
      </c>
      <c r="G274" s="4">
        <f t="shared" si="45"/>
        <v>42645261</v>
      </c>
      <c r="H274" s="12">
        <f t="shared" si="46"/>
        <v>-6.8627470013072456E-2</v>
      </c>
      <c r="I274" s="12">
        <f t="shared" si="47"/>
        <v>-6.8627429568626774E-2</v>
      </c>
      <c r="J274" s="12">
        <f t="shared" si="48"/>
        <v>-6.8627633953655565E-2</v>
      </c>
      <c r="K274" s="12">
        <f t="shared" si="49"/>
        <v>-6.8627417215683661E-2</v>
      </c>
      <c r="L274" s="12">
        <f t="shared" si="50"/>
        <v>-6.8627463399216215E-2</v>
      </c>
    </row>
    <row r="275" spans="2:12" x14ac:dyDescent="0.3">
      <c r="B275" s="3">
        <v>43738</v>
      </c>
      <c r="C275" s="4">
        <v>7818242</v>
      </c>
      <c r="D275" s="4">
        <v>5863681</v>
      </c>
      <c r="E275" s="4">
        <v>2388907</v>
      </c>
      <c r="F275" s="4">
        <v>5646508</v>
      </c>
      <c r="G275" s="4">
        <f t="shared" si="45"/>
        <v>21717338</v>
      </c>
      <c r="H275" s="8">
        <f t="shared" si="46"/>
        <v>4.1666711078471419E-2</v>
      </c>
      <c r="I275" s="8">
        <f t="shared" si="47"/>
        <v>4.166662225486184E-2</v>
      </c>
      <c r="J275" s="8">
        <f t="shared" si="48"/>
        <v>4.1666539487413834E-2</v>
      </c>
      <c r="K275" s="8">
        <f t="shared" si="49"/>
        <v>4.1666605173403592E-2</v>
      </c>
      <c r="L275" s="8">
        <f t="shared" si="50"/>
        <v>4.1666640685761536E-2</v>
      </c>
    </row>
    <row r="276" spans="2:12" x14ac:dyDescent="0.3">
      <c r="B276" s="3">
        <v>43739</v>
      </c>
      <c r="C276" s="4">
        <v>7896424</v>
      </c>
      <c r="D276" s="4">
        <v>5922318</v>
      </c>
      <c r="E276" s="4">
        <v>2412796</v>
      </c>
      <c r="F276" s="4">
        <v>5702973</v>
      </c>
      <c r="G276" s="4">
        <f t="shared" si="45"/>
        <v>21934511</v>
      </c>
      <c r="H276" s="8">
        <f t="shared" si="46"/>
        <v>0</v>
      </c>
      <c r="I276" s="8">
        <f t="shared" si="47"/>
        <v>0</v>
      </c>
      <c r="J276" s="8">
        <f t="shared" si="48"/>
        <v>0</v>
      </c>
      <c r="K276" s="8">
        <f t="shared" si="49"/>
        <v>0</v>
      </c>
      <c r="L276" s="8">
        <f t="shared" si="50"/>
        <v>0</v>
      </c>
    </row>
    <row r="277" spans="2:12" x14ac:dyDescent="0.3">
      <c r="B277" s="3">
        <v>43740</v>
      </c>
      <c r="C277" s="4">
        <v>7740060</v>
      </c>
      <c r="D277" s="4">
        <v>5805045</v>
      </c>
      <c r="E277" s="4">
        <v>2365018</v>
      </c>
      <c r="F277" s="4">
        <v>5590043</v>
      </c>
      <c r="G277" s="4">
        <f t="shared" si="45"/>
        <v>21500166</v>
      </c>
      <c r="H277" s="8">
        <f t="shared" si="46"/>
        <v>1.0204157545207204E-2</v>
      </c>
      <c r="I277" s="8">
        <f t="shared" si="47"/>
        <v>1.0204113595832398E-2</v>
      </c>
      <c r="J277" s="8">
        <f t="shared" si="48"/>
        <v>1.0204051122343127E-2</v>
      </c>
      <c r="K277" s="8">
        <f t="shared" si="49"/>
        <v>1.0204066880416196E-2</v>
      </c>
      <c r="L277" s="8">
        <f t="shared" si="50"/>
        <v>1.0204110399515187E-2</v>
      </c>
    </row>
    <row r="278" spans="2:12" x14ac:dyDescent="0.3">
      <c r="B278" s="3">
        <v>43741</v>
      </c>
      <c r="C278" s="4">
        <v>7661877</v>
      </c>
      <c r="D278" s="4">
        <v>5746408</v>
      </c>
      <c r="E278" s="4">
        <v>2341129</v>
      </c>
      <c r="F278" s="4">
        <v>5533578</v>
      </c>
      <c r="G278" s="4">
        <f t="shared" si="45"/>
        <v>21282992</v>
      </c>
      <c r="H278" s="8">
        <f t="shared" si="46"/>
        <v>-4.8543678469658125E-2</v>
      </c>
      <c r="I278" s="8">
        <f t="shared" si="47"/>
        <v>-4.8543676460264251E-2</v>
      </c>
      <c r="J278" s="8">
        <f t="shared" si="48"/>
        <v>-4.8543551220162406E-2</v>
      </c>
      <c r="K278" s="8">
        <f t="shared" si="49"/>
        <v>-4.8543622546662113E-2</v>
      </c>
      <c r="L278" s="8">
        <f t="shared" si="50"/>
        <v>-4.8543649389700683E-2</v>
      </c>
    </row>
    <row r="279" spans="2:12" x14ac:dyDescent="0.3">
      <c r="B279" s="3">
        <v>43742</v>
      </c>
      <c r="C279" s="4">
        <v>7583695</v>
      </c>
      <c r="D279" s="4">
        <v>5687771</v>
      </c>
      <c r="E279" s="4">
        <v>2317240</v>
      </c>
      <c r="F279" s="4">
        <v>5477113</v>
      </c>
      <c r="G279" s="4">
        <f t="shared" si="45"/>
        <v>21065819</v>
      </c>
      <c r="H279" s="8">
        <f t="shared" si="46"/>
        <v>1.0416744387324872E-2</v>
      </c>
      <c r="I279" s="8">
        <f t="shared" si="47"/>
        <v>1.0416699975520194E-2</v>
      </c>
      <c r="J279" s="8">
        <f t="shared" si="48"/>
        <v>1.0416634871853514E-2</v>
      </c>
      <c r="K279" s="8">
        <f t="shared" si="49"/>
        <v>1.0416651293351009E-2</v>
      </c>
      <c r="L279" s="8">
        <f t="shared" si="50"/>
        <v>1.0416696145001181E-2</v>
      </c>
    </row>
    <row r="280" spans="2:12" x14ac:dyDescent="0.3">
      <c r="B280" s="3">
        <v>43743</v>
      </c>
      <c r="C280" s="4">
        <v>16645119</v>
      </c>
      <c r="D280" s="4">
        <v>12483839</v>
      </c>
      <c r="E280" s="4">
        <v>5086008</v>
      </c>
      <c r="F280" s="4">
        <v>12021475</v>
      </c>
      <c r="G280" s="4">
        <f t="shared" si="45"/>
        <v>46236441</v>
      </c>
      <c r="H280" s="12">
        <f t="shared" si="46"/>
        <v>5.1020375947521623E-2</v>
      </c>
      <c r="I280" s="12">
        <f t="shared" si="47"/>
        <v>5.1020354899902642E-2</v>
      </c>
      <c r="J280" s="12">
        <f t="shared" si="48"/>
        <v>5.1020279534584212E-2</v>
      </c>
      <c r="K280" s="12">
        <f t="shared" si="49"/>
        <v>5.102043135860157E-2</v>
      </c>
      <c r="L280" s="12">
        <f t="shared" si="50"/>
        <v>5.1020374066121921E-2</v>
      </c>
    </row>
    <row r="281" spans="2:12" x14ac:dyDescent="0.3">
      <c r="B281" s="3">
        <v>43744</v>
      </c>
      <c r="C281" s="4">
        <v>15675500</v>
      </c>
      <c r="D281" s="4">
        <v>11756625</v>
      </c>
      <c r="E281" s="4">
        <v>4789736</v>
      </c>
      <c r="F281" s="4">
        <v>11321195</v>
      </c>
      <c r="G281" s="4">
        <f t="shared" si="45"/>
        <v>43543056</v>
      </c>
      <c r="H281" s="12">
        <f t="shared" si="46"/>
        <v>2.1052619237229342E-2</v>
      </c>
      <c r="I281" s="12">
        <f t="shared" si="47"/>
        <v>2.1052574898466903E-2</v>
      </c>
      <c r="J281" s="12">
        <f t="shared" si="48"/>
        <v>2.1052752752197978E-2</v>
      </c>
      <c r="K281" s="12">
        <f t="shared" si="49"/>
        <v>2.105265911047205E-2</v>
      </c>
      <c r="L281" s="12">
        <f t="shared" si="50"/>
        <v>2.1052632319450426E-2</v>
      </c>
    </row>
    <row r="282" spans="2:12" x14ac:dyDescent="0.3">
      <c r="B282" s="3">
        <v>43745</v>
      </c>
      <c r="C282" s="4">
        <v>7740060</v>
      </c>
      <c r="D282" s="4">
        <v>5805045</v>
      </c>
      <c r="E282" s="4">
        <v>2365018</v>
      </c>
      <c r="F282" s="4">
        <v>5590043</v>
      </c>
      <c r="G282" s="4">
        <f t="shared" si="45"/>
        <v>21500166</v>
      </c>
      <c r="H282" s="8">
        <f t="shared" si="46"/>
        <v>-9.9999462794833072E-3</v>
      </c>
      <c r="I282" s="8">
        <f t="shared" si="47"/>
        <v>-9.9998618615166901E-3</v>
      </c>
      <c r="J282" s="8">
        <f t="shared" si="48"/>
        <v>-9.9999706978965985E-3</v>
      </c>
      <c r="K282" s="8">
        <f t="shared" si="49"/>
        <v>-9.9999858319513857E-3</v>
      </c>
      <c r="L282" s="8">
        <f t="shared" si="50"/>
        <v>-9.9999364563004844E-3</v>
      </c>
    </row>
    <row r="283" spans="2:12" x14ac:dyDescent="0.3">
      <c r="B283" s="3">
        <v>43746</v>
      </c>
      <c r="C283" s="4">
        <v>8052789</v>
      </c>
      <c r="D283" s="4">
        <v>6039592</v>
      </c>
      <c r="E283" s="4">
        <v>2460574</v>
      </c>
      <c r="F283" s="4">
        <v>5815903</v>
      </c>
      <c r="G283" s="4">
        <f t="shared" si="45"/>
        <v>22368858</v>
      </c>
      <c r="H283" s="8">
        <f t="shared" si="46"/>
        <v>1.9802001513596457E-2</v>
      </c>
      <c r="I283" s="8">
        <f t="shared" si="47"/>
        <v>1.9802043726797613E-2</v>
      </c>
      <c r="J283" s="8">
        <f t="shared" si="48"/>
        <v>1.9801922748545753E-2</v>
      </c>
      <c r="K283" s="8">
        <f t="shared" si="49"/>
        <v>1.9801952420255287E-2</v>
      </c>
      <c r="L283" s="8">
        <f t="shared" si="50"/>
        <v>1.980199148273698E-2</v>
      </c>
    </row>
    <row r="284" spans="2:12" x14ac:dyDescent="0.3">
      <c r="B284" s="3">
        <v>43747</v>
      </c>
      <c r="C284" s="4">
        <v>7427330</v>
      </c>
      <c r="D284" s="4">
        <v>5570497</v>
      </c>
      <c r="E284" s="4">
        <v>2269462</v>
      </c>
      <c r="F284" s="4">
        <v>5364183</v>
      </c>
      <c r="G284" s="4">
        <f t="shared" si="45"/>
        <v>20631472</v>
      </c>
      <c r="H284" s="8">
        <f t="shared" si="46"/>
        <v>-4.0404079554938854E-2</v>
      </c>
      <c r="I284" s="8">
        <f t="shared" si="47"/>
        <v>-4.0404165686915405E-2</v>
      </c>
      <c r="J284" s="8">
        <f t="shared" si="48"/>
        <v>-4.0403920815824668E-2</v>
      </c>
      <c r="K284" s="8">
        <f t="shared" si="49"/>
        <v>-4.0403982581171505E-2</v>
      </c>
      <c r="L284" s="8">
        <f t="shared" si="50"/>
        <v>-4.0404060136093878E-2</v>
      </c>
    </row>
    <row r="285" spans="2:12" x14ac:dyDescent="0.3">
      <c r="B285" s="3">
        <v>43748</v>
      </c>
      <c r="C285" s="4">
        <v>7661877</v>
      </c>
      <c r="D285" s="4">
        <v>5746408</v>
      </c>
      <c r="E285" s="4">
        <v>2341129</v>
      </c>
      <c r="F285" s="4">
        <v>5533578</v>
      </c>
      <c r="G285" s="4">
        <f t="shared" si="45"/>
        <v>21282992</v>
      </c>
      <c r="H285" s="8">
        <f t="shared" si="46"/>
        <v>0</v>
      </c>
      <c r="I285" s="8">
        <f t="shared" si="47"/>
        <v>0</v>
      </c>
      <c r="J285" s="8">
        <f t="shared" si="48"/>
        <v>0</v>
      </c>
      <c r="K285" s="8">
        <f t="shared" si="49"/>
        <v>0</v>
      </c>
      <c r="L285" s="8">
        <f t="shared" si="50"/>
        <v>0</v>
      </c>
    </row>
    <row r="286" spans="2:12" x14ac:dyDescent="0.3">
      <c r="B286" s="3">
        <v>43749</v>
      </c>
      <c r="C286" s="4">
        <v>7661877</v>
      </c>
      <c r="D286" s="4">
        <v>5746408</v>
      </c>
      <c r="E286" s="4">
        <v>2341129</v>
      </c>
      <c r="F286" s="4">
        <v>5533578</v>
      </c>
      <c r="G286" s="4">
        <f t="shared" si="45"/>
        <v>21282992</v>
      </c>
      <c r="H286" s="8">
        <f t="shared" si="46"/>
        <v>1.0309222615097369E-2</v>
      </c>
      <c r="I286" s="8">
        <f t="shared" si="47"/>
        <v>1.0309310976127639E-2</v>
      </c>
      <c r="J286" s="8">
        <f t="shared" si="48"/>
        <v>1.0309247207885175E-2</v>
      </c>
      <c r="K286" s="8">
        <f t="shared" si="49"/>
        <v>1.0309263292541226E-2</v>
      </c>
      <c r="L286" s="8">
        <f t="shared" si="50"/>
        <v>1.0309259753916944E-2</v>
      </c>
    </row>
    <row r="287" spans="2:12" x14ac:dyDescent="0.3">
      <c r="B287" s="3">
        <v>43750</v>
      </c>
      <c r="C287" s="4">
        <v>16321913</v>
      </c>
      <c r="D287" s="4">
        <v>12241435</v>
      </c>
      <c r="E287" s="4">
        <v>4987251</v>
      </c>
      <c r="F287" s="4">
        <v>11788048</v>
      </c>
      <c r="G287" s="4">
        <f t="shared" si="45"/>
        <v>45338647</v>
      </c>
      <c r="H287" s="12">
        <f t="shared" si="46"/>
        <v>-1.941746406258793E-2</v>
      </c>
      <c r="I287" s="12">
        <f t="shared" si="47"/>
        <v>-1.9417424399657879E-2</v>
      </c>
      <c r="J287" s="12">
        <f t="shared" si="48"/>
        <v>-1.9417389827149356E-2</v>
      </c>
      <c r="K287" s="12">
        <f t="shared" si="49"/>
        <v>-1.9417500764257301E-2</v>
      </c>
      <c r="L287" s="12">
        <f t="shared" si="50"/>
        <v>-1.9417454730133787E-2</v>
      </c>
    </row>
    <row r="288" spans="2:12" x14ac:dyDescent="0.3">
      <c r="B288" s="3">
        <v>43751</v>
      </c>
      <c r="C288" s="4">
        <v>15675500</v>
      </c>
      <c r="D288" s="4">
        <v>11756625</v>
      </c>
      <c r="E288" s="4">
        <v>4789736</v>
      </c>
      <c r="F288" s="4">
        <v>11321195</v>
      </c>
      <c r="G288" s="4">
        <f t="shared" si="45"/>
        <v>43543056</v>
      </c>
      <c r="H288" s="12">
        <f t="shared" si="46"/>
        <v>0</v>
      </c>
      <c r="I288" s="12">
        <f t="shared" si="47"/>
        <v>0</v>
      </c>
      <c r="J288" s="12">
        <f t="shared" si="48"/>
        <v>0</v>
      </c>
      <c r="K288" s="12">
        <f t="shared" si="49"/>
        <v>0</v>
      </c>
      <c r="L288" s="12">
        <f t="shared" si="50"/>
        <v>0</v>
      </c>
    </row>
    <row r="289" spans="2:12" x14ac:dyDescent="0.3">
      <c r="B289" s="3">
        <v>43752</v>
      </c>
      <c r="C289" s="4">
        <v>7505512</v>
      </c>
      <c r="D289" s="4">
        <v>5629134</v>
      </c>
      <c r="E289" s="4">
        <v>2293351</v>
      </c>
      <c r="F289" s="4">
        <v>5420648</v>
      </c>
      <c r="G289" s="4">
        <f t="shared" si="45"/>
        <v>20848645</v>
      </c>
      <c r="H289" s="8">
        <f t="shared" si="46"/>
        <v>-3.0303124265186554E-2</v>
      </c>
      <c r="I289" s="8">
        <f t="shared" si="47"/>
        <v>-3.0303124265186554E-2</v>
      </c>
      <c r="J289" s="8">
        <f t="shared" si="48"/>
        <v>-3.0302940611868445E-2</v>
      </c>
      <c r="K289" s="8">
        <f t="shared" si="49"/>
        <v>-3.0302986935878629E-2</v>
      </c>
      <c r="L289" s="8">
        <f t="shared" si="50"/>
        <v>-3.0303068357704799E-2</v>
      </c>
    </row>
    <row r="290" spans="2:12" x14ac:dyDescent="0.3">
      <c r="B290" s="3">
        <v>43753</v>
      </c>
      <c r="C290" s="4">
        <v>7896424</v>
      </c>
      <c r="D290" s="4">
        <v>5922318</v>
      </c>
      <c r="E290" s="4">
        <v>2412796</v>
      </c>
      <c r="F290" s="4">
        <v>5702973</v>
      </c>
      <c r="G290" s="4">
        <f t="shared" si="45"/>
        <v>21934511</v>
      </c>
      <c r="H290" s="8">
        <f t="shared" si="46"/>
        <v>-1.9417496223979036E-2</v>
      </c>
      <c r="I290" s="8">
        <f t="shared" si="47"/>
        <v>-1.9417536813745029E-2</v>
      </c>
      <c r="J290" s="8">
        <f t="shared" si="48"/>
        <v>-1.941742048806494E-2</v>
      </c>
      <c r="K290" s="8">
        <f t="shared" si="49"/>
        <v>-1.9417449018664823E-2</v>
      </c>
      <c r="L290" s="8">
        <f t="shared" si="50"/>
        <v>-1.9417486578885645E-2</v>
      </c>
    </row>
    <row r="291" spans="2:12" x14ac:dyDescent="0.3">
      <c r="B291" s="3">
        <v>43754</v>
      </c>
      <c r="C291" s="4">
        <v>7427330</v>
      </c>
      <c r="D291" s="4">
        <v>5570497</v>
      </c>
      <c r="E291" s="4">
        <v>2269462</v>
      </c>
      <c r="F291" s="4">
        <v>5364183</v>
      </c>
      <c r="G291" s="4">
        <f t="shared" si="45"/>
        <v>20631472</v>
      </c>
      <c r="H291" s="8">
        <f t="shared" si="46"/>
        <v>0</v>
      </c>
      <c r="I291" s="8">
        <f t="shared" si="47"/>
        <v>0</v>
      </c>
      <c r="J291" s="8">
        <f t="shared" si="48"/>
        <v>0</v>
      </c>
      <c r="K291" s="8">
        <f t="shared" si="49"/>
        <v>0</v>
      </c>
      <c r="L291" s="8">
        <f t="shared" si="50"/>
        <v>0</v>
      </c>
    </row>
    <row r="292" spans="2:12" x14ac:dyDescent="0.3">
      <c r="B292" s="3">
        <v>43755</v>
      </c>
      <c r="C292" s="4">
        <v>7974607</v>
      </c>
      <c r="D292" s="4">
        <v>5980955</v>
      </c>
      <c r="E292" s="4">
        <v>2436685</v>
      </c>
      <c r="F292" s="4">
        <v>5759438</v>
      </c>
      <c r="G292" s="4">
        <f t="shared" si="45"/>
        <v>22151685</v>
      </c>
      <c r="H292" s="8">
        <f t="shared" si="46"/>
        <v>4.0816369148186427E-2</v>
      </c>
      <c r="I292" s="8">
        <f t="shared" si="47"/>
        <v>4.0816280361575474E-2</v>
      </c>
      <c r="J292" s="8">
        <f t="shared" si="48"/>
        <v>4.081620448937251E-2</v>
      </c>
      <c r="K292" s="8">
        <f t="shared" si="49"/>
        <v>4.0816267521665006E-2</v>
      </c>
      <c r="L292" s="8">
        <f t="shared" si="50"/>
        <v>4.0816300640436287E-2</v>
      </c>
    </row>
    <row r="293" spans="2:12" x14ac:dyDescent="0.3">
      <c r="B293" s="3">
        <v>43756</v>
      </c>
      <c r="C293" s="4">
        <v>7505512</v>
      </c>
      <c r="D293" s="4">
        <v>5629134</v>
      </c>
      <c r="E293" s="4">
        <v>2293351</v>
      </c>
      <c r="F293" s="4">
        <v>5420648</v>
      </c>
      <c r="G293" s="4">
        <f t="shared" si="45"/>
        <v>20848645</v>
      </c>
      <c r="H293" s="8">
        <f t="shared" si="46"/>
        <v>-2.0408184574093213E-2</v>
      </c>
      <c r="I293" s="8">
        <f t="shared" si="47"/>
        <v>-2.0408227191664796E-2</v>
      </c>
      <c r="J293" s="8">
        <f t="shared" si="48"/>
        <v>-2.0408102244686255E-2</v>
      </c>
      <c r="K293" s="8">
        <f t="shared" si="49"/>
        <v>-2.0408133760832503E-2</v>
      </c>
      <c r="L293" s="8">
        <f t="shared" si="50"/>
        <v>-2.0408173813155628E-2</v>
      </c>
    </row>
    <row r="294" spans="2:12" x14ac:dyDescent="0.3">
      <c r="B294" s="3">
        <v>43757</v>
      </c>
      <c r="C294" s="4">
        <v>16645119</v>
      </c>
      <c r="D294" s="4">
        <v>12483839</v>
      </c>
      <c r="E294" s="4">
        <v>5086008</v>
      </c>
      <c r="F294" s="4">
        <v>12021475</v>
      </c>
      <c r="G294" s="4">
        <f t="shared" si="45"/>
        <v>46236441</v>
      </c>
      <c r="H294" s="12">
        <f t="shared" si="46"/>
        <v>1.9801968065875641E-2</v>
      </c>
      <c r="I294" s="12">
        <f t="shared" si="47"/>
        <v>1.9801926816586546E-2</v>
      </c>
      <c r="J294" s="12">
        <f t="shared" si="48"/>
        <v>1.9801890861318228E-2</v>
      </c>
      <c r="K294" s="12">
        <f t="shared" si="49"/>
        <v>1.9802006235468239E-2</v>
      </c>
      <c r="L294" s="12">
        <f t="shared" si="50"/>
        <v>1.9801958360160077E-2</v>
      </c>
    </row>
    <row r="295" spans="2:12" x14ac:dyDescent="0.3">
      <c r="B295" s="3">
        <v>43758</v>
      </c>
      <c r="C295" s="4">
        <v>15513897</v>
      </c>
      <c r="D295" s="4">
        <v>11635423</v>
      </c>
      <c r="E295" s="4">
        <v>4740357</v>
      </c>
      <c r="F295" s="4">
        <v>11204481</v>
      </c>
      <c r="G295" s="4">
        <f t="shared" si="45"/>
        <v>43094158</v>
      </c>
      <c r="H295" s="12">
        <f t="shared" si="46"/>
        <v>-1.0309272431501371E-2</v>
      </c>
      <c r="I295" s="12">
        <f t="shared" si="47"/>
        <v>-1.0309251166895295E-2</v>
      </c>
      <c r="J295" s="12">
        <f t="shared" si="48"/>
        <v>-1.0309336464473184E-2</v>
      </c>
      <c r="K295" s="12">
        <f t="shared" si="49"/>
        <v>-1.0309335719418278E-2</v>
      </c>
      <c r="L295" s="12">
        <f t="shared" si="50"/>
        <v>-1.0309290188543541E-2</v>
      </c>
    </row>
    <row r="296" spans="2:12" x14ac:dyDescent="0.3">
      <c r="B296" s="3">
        <v>43759</v>
      </c>
      <c r="C296" s="4">
        <v>8209154</v>
      </c>
      <c r="D296" s="4">
        <v>6156866</v>
      </c>
      <c r="E296" s="4">
        <v>2508352</v>
      </c>
      <c r="F296" s="4">
        <v>5928833</v>
      </c>
      <c r="G296" s="4">
        <f t="shared" si="45"/>
        <v>22803205</v>
      </c>
      <c r="H296" s="8">
        <f t="shared" si="46"/>
        <v>9.3750033308853453E-2</v>
      </c>
      <c r="I296" s="8">
        <f t="shared" si="47"/>
        <v>9.3750122132463032E-2</v>
      </c>
      <c r="J296" s="8">
        <f t="shared" si="48"/>
        <v>9.3749713846681182E-2</v>
      </c>
      <c r="K296" s="8">
        <f t="shared" si="49"/>
        <v>9.3749861640158194E-2</v>
      </c>
      <c r="L296" s="8">
        <f t="shared" si="50"/>
        <v>9.3749977516524474E-2</v>
      </c>
    </row>
    <row r="297" spans="2:12" x14ac:dyDescent="0.3">
      <c r="B297" s="3">
        <v>43760</v>
      </c>
      <c r="C297" s="4">
        <v>7818242</v>
      </c>
      <c r="D297" s="4">
        <v>5863681</v>
      </c>
      <c r="E297" s="4">
        <v>2388907</v>
      </c>
      <c r="F297" s="4">
        <v>5646508</v>
      </c>
      <c r="G297" s="4">
        <f t="shared" si="45"/>
        <v>21717338</v>
      </c>
      <c r="H297" s="8">
        <f t="shared" si="46"/>
        <v>-9.9009374369968262E-3</v>
      </c>
      <c r="I297" s="8">
        <f t="shared" si="47"/>
        <v>-9.9010218633988067E-3</v>
      </c>
      <c r="J297" s="8">
        <f t="shared" si="48"/>
        <v>-9.9009613742728764E-3</v>
      </c>
      <c r="K297" s="8">
        <f t="shared" si="49"/>
        <v>-9.9009762101276433E-3</v>
      </c>
      <c r="L297" s="8">
        <f t="shared" si="50"/>
        <v>-9.9009729462398166E-3</v>
      </c>
    </row>
    <row r="298" spans="2:12" x14ac:dyDescent="0.3">
      <c r="B298" s="3">
        <v>43761</v>
      </c>
      <c r="C298" s="4">
        <v>7818242</v>
      </c>
      <c r="D298" s="4">
        <v>5863681</v>
      </c>
      <c r="E298" s="4">
        <v>2388907</v>
      </c>
      <c r="F298" s="4">
        <v>5646508</v>
      </c>
      <c r="G298" s="4">
        <f t="shared" si="45"/>
        <v>21717338</v>
      </c>
      <c r="H298" s="8">
        <f t="shared" si="46"/>
        <v>5.2631564774959561E-2</v>
      </c>
      <c r="I298" s="8">
        <f t="shared" si="47"/>
        <v>5.2631569499094866E-2</v>
      </c>
      <c r="J298" s="8">
        <f t="shared" si="48"/>
        <v>5.2631416608870385E-2</v>
      </c>
      <c r="K298" s="8">
        <f t="shared" si="49"/>
        <v>5.2631500454030089E-2</v>
      </c>
      <c r="L298" s="8">
        <f t="shared" si="50"/>
        <v>5.2631533028763E-2</v>
      </c>
    </row>
    <row r="299" spans="2:12" x14ac:dyDescent="0.3">
      <c r="B299" s="3">
        <v>43762</v>
      </c>
      <c r="C299" s="4">
        <v>7583695</v>
      </c>
      <c r="D299" s="4">
        <v>5687771</v>
      </c>
      <c r="E299" s="4">
        <v>2317240</v>
      </c>
      <c r="F299" s="4">
        <v>5477113</v>
      </c>
      <c r="G299" s="4">
        <f t="shared" si="45"/>
        <v>21065819</v>
      </c>
      <c r="H299" s="8">
        <f t="shared" si="46"/>
        <v>-4.9019594319820392E-2</v>
      </c>
      <c r="I299" s="8">
        <f t="shared" si="47"/>
        <v>-4.9019596368807372E-2</v>
      </c>
      <c r="J299" s="8">
        <f t="shared" si="48"/>
        <v>-4.9019467021793939E-2</v>
      </c>
      <c r="K299" s="8">
        <f t="shared" si="49"/>
        <v>-4.9019539753705099E-2</v>
      </c>
      <c r="L299" s="8">
        <f t="shared" si="50"/>
        <v>-4.9019566683076277E-2</v>
      </c>
    </row>
    <row r="300" spans="2:12" x14ac:dyDescent="0.3">
      <c r="B300" s="3">
        <v>43763</v>
      </c>
      <c r="C300" s="4">
        <v>7740060</v>
      </c>
      <c r="D300" s="4">
        <v>5805045</v>
      </c>
      <c r="E300" s="4">
        <v>2365018</v>
      </c>
      <c r="F300" s="4">
        <v>5590043</v>
      </c>
      <c r="G300" s="4">
        <f t="shared" si="45"/>
        <v>21500166</v>
      </c>
      <c r="H300" s="8">
        <f t="shared" si="46"/>
        <v>3.1250099926560582E-2</v>
      </c>
      <c r="I300" s="8">
        <f t="shared" si="47"/>
        <v>3.1250099926560582E-2</v>
      </c>
      <c r="J300" s="8">
        <f t="shared" si="48"/>
        <v>3.124990461556032E-2</v>
      </c>
      <c r="K300" s="8">
        <f t="shared" si="49"/>
        <v>3.1249953880052805E-2</v>
      </c>
      <c r="L300" s="8">
        <f t="shared" si="50"/>
        <v>3.1250040470256035E-2</v>
      </c>
    </row>
    <row r="301" spans="2:12" x14ac:dyDescent="0.3">
      <c r="B301" s="3">
        <v>43764</v>
      </c>
      <c r="C301" s="4">
        <v>15837104</v>
      </c>
      <c r="D301" s="4">
        <v>11877828</v>
      </c>
      <c r="E301" s="4">
        <v>4839115</v>
      </c>
      <c r="F301" s="4">
        <v>11437908</v>
      </c>
      <c r="G301" s="4">
        <f t="shared" si="45"/>
        <v>43991955</v>
      </c>
      <c r="H301" s="12">
        <f t="shared" si="46"/>
        <v>-4.8543660156469937E-2</v>
      </c>
      <c r="I301" s="12">
        <f t="shared" si="47"/>
        <v>-4.8543641102708923E-2</v>
      </c>
      <c r="J301" s="12">
        <f t="shared" si="48"/>
        <v>-4.8543572876802443E-2</v>
      </c>
      <c r="K301" s="12">
        <f t="shared" si="49"/>
        <v>-4.8543710318409317E-2</v>
      </c>
      <c r="L301" s="12">
        <f t="shared" si="50"/>
        <v>-4.8543658453296556E-2</v>
      </c>
    </row>
    <row r="302" spans="2:12" x14ac:dyDescent="0.3">
      <c r="B302" s="3">
        <v>43765</v>
      </c>
      <c r="C302" s="4">
        <v>15513897</v>
      </c>
      <c r="D302" s="4">
        <v>11635423</v>
      </c>
      <c r="E302" s="4">
        <v>4740357</v>
      </c>
      <c r="F302" s="4">
        <v>11204481</v>
      </c>
      <c r="G302" s="4">
        <f t="shared" si="45"/>
        <v>43094158</v>
      </c>
      <c r="H302" s="12">
        <f t="shared" si="46"/>
        <v>0</v>
      </c>
      <c r="I302" s="12">
        <f t="shared" si="47"/>
        <v>0</v>
      </c>
      <c r="J302" s="12">
        <f t="shared" si="48"/>
        <v>0</v>
      </c>
      <c r="K302" s="12">
        <f t="shared" si="49"/>
        <v>0</v>
      </c>
      <c r="L302" s="12">
        <f t="shared" si="50"/>
        <v>0</v>
      </c>
    </row>
    <row r="303" spans="2:12" x14ac:dyDescent="0.3">
      <c r="B303" s="3">
        <v>43766</v>
      </c>
      <c r="C303" s="4">
        <v>7583695</v>
      </c>
      <c r="D303" s="4">
        <v>5687771</v>
      </c>
      <c r="E303" s="4">
        <v>2317240</v>
      </c>
      <c r="F303" s="4">
        <v>5477113</v>
      </c>
      <c r="G303" s="4">
        <f t="shared" si="45"/>
        <v>21065819</v>
      </c>
      <c r="H303" s="8">
        <f t="shared" si="46"/>
        <v>-7.6190433265108659E-2</v>
      </c>
      <c r="I303" s="8">
        <f t="shared" si="47"/>
        <v>-7.6190548892894561E-2</v>
      </c>
      <c r="J303" s="8">
        <f t="shared" si="48"/>
        <v>-7.6190263567473826E-2</v>
      </c>
      <c r="K303" s="8">
        <f t="shared" si="49"/>
        <v>-7.6190373383767107E-2</v>
      </c>
      <c r="L303" s="8">
        <f t="shared" si="50"/>
        <v>-7.6190430248730401E-2</v>
      </c>
    </row>
    <row r="304" spans="2:12" x14ac:dyDescent="0.3">
      <c r="B304" s="3">
        <v>43767</v>
      </c>
      <c r="C304" s="4">
        <v>7974607</v>
      </c>
      <c r="D304" s="4">
        <v>5980955</v>
      </c>
      <c r="E304" s="4">
        <v>2436685</v>
      </c>
      <c r="F304" s="4">
        <v>5759438</v>
      </c>
      <c r="G304" s="4">
        <f t="shared" si="45"/>
        <v>22151685</v>
      </c>
      <c r="H304" s="8">
        <f t="shared" si="46"/>
        <v>2.0000020464958856E-2</v>
      </c>
      <c r="I304" s="8">
        <f t="shared" si="47"/>
        <v>2.0000064805708151E-2</v>
      </c>
      <c r="J304" s="8">
        <f t="shared" si="48"/>
        <v>1.9999941395793197E-2</v>
      </c>
      <c r="K304" s="8">
        <f t="shared" si="49"/>
        <v>1.9999971663902771E-2</v>
      </c>
      <c r="L304" s="8">
        <f t="shared" si="50"/>
        <v>2.000001105107807E-2</v>
      </c>
    </row>
    <row r="305" spans="2:12" x14ac:dyDescent="0.3">
      <c r="B305" s="3">
        <v>43768</v>
      </c>
      <c r="C305" s="4">
        <v>7740060</v>
      </c>
      <c r="D305" s="4">
        <v>5805045</v>
      </c>
      <c r="E305" s="4">
        <v>2365018</v>
      </c>
      <c r="F305" s="4">
        <v>5590043</v>
      </c>
      <c r="G305" s="4">
        <f t="shared" si="45"/>
        <v>21500166</v>
      </c>
      <c r="H305" s="8">
        <f t="shared" si="46"/>
        <v>-9.9999462794833072E-3</v>
      </c>
      <c r="I305" s="8">
        <f t="shared" si="47"/>
        <v>-9.9998618615166901E-3</v>
      </c>
      <c r="J305" s="8">
        <f t="shared" si="48"/>
        <v>-9.9999706978965985E-3</v>
      </c>
      <c r="K305" s="8">
        <f t="shared" si="49"/>
        <v>-9.9999858319513857E-3</v>
      </c>
      <c r="L305" s="8">
        <f t="shared" si="50"/>
        <v>-9.9999364563004844E-3</v>
      </c>
    </row>
    <row r="306" spans="2:12" x14ac:dyDescent="0.3">
      <c r="B306" s="3">
        <v>43769</v>
      </c>
      <c r="C306" s="4">
        <v>7427330</v>
      </c>
      <c r="D306" s="4">
        <v>5570497</v>
      </c>
      <c r="E306" s="4">
        <v>2269462</v>
      </c>
      <c r="F306" s="4">
        <v>5364183</v>
      </c>
      <c r="G306" s="4">
        <f t="shared" si="45"/>
        <v>20631472</v>
      </c>
      <c r="H306" s="8">
        <f t="shared" si="46"/>
        <v>-2.0618577092037627E-2</v>
      </c>
      <c r="I306" s="8">
        <f t="shared" si="47"/>
        <v>-2.0618621952255056E-2</v>
      </c>
      <c r="J306" s="8">
        <f t="shared" si="48"/>
        <v>-2.0618494415770461E-2</v>
      </c>
      <c r="K306" s="8">
        <f t="shared" si="49"/>
        <v>-2.0618526585082342E-2</v>
      </c>
      <c r="L306" s="8">
        <f t="shared" si="50"/>
        <v>-2.0618566978098496E-2</v>
      </c>
    </row>
    <row r="307" spans="2:12" x14ac:dyDescent="0.3">
      <c r="B307" s="3">
        <v>43770</v>
      </c>
      <c r="C307" s="4">
        <v>7583695</v>
      </c>
      <c r="D307" s="4">
        <v>5687771</v>
      </c>
      <c r="E307" s="4">
        <v>2317240</v>
      </c>
      <c r="F307" s="4">
        <v>5477113</v>
      </c>
      <c r="G307" s="4">
        <f t="shared" si="45"/>
        <v>21065819</v>
      </c>
      <c r="H307" s="8">
        <f t="shared" si="46"/>
        <v>-2.0202039777469372E-2</v>
      </c>
      <c r="I307" s="8">
        <f t="shared" si="47"/>
        <v>-2.0202082843457703E-2</v>
      </c>
      <c r="J307" s="8">
        <f t="shared" si="48"/>
        <v>-2.0201960407912334E-2</v>
      </c>
      <c r="K307" s="8">
        <f t="shared" si="49"/>
        <v>-2.0201991290585752E-2</v>
      </c>
      <c r="L307" s="8">
        <f t="shared" si="50"/>
        <v>-2.0202030068046883E-2</v>
      </c>
    </row>
    <row r="308" spans="2:12" x14ac:dyDescent="0.3">
      <c r="B308" s="3">
        <v>43771</v>
      </c>
      <c r="C308" s="4">
        <v>15352294</v>
      </c>
      <c r="D308" s="4">
        <v>11514221</v>
      </c>
      <c r="E308" s="4">
        <v>4690978</v>
      </c>
      <c r="F308" s="4">
        <v>11087768</v>
      </c>
      <c r="G308" s="4">
        <f t="shared" si="45"/>
        <v>42645261</v>
      </c>
      <c r="H308" s="12">
        <f t="shared" si="46"/>
        <v>-3.061228871137045E-2</v>
      </c>
      <c r="I308" s="12">
        <f t="shared" si="47"/>
        <v>-3.0612246616132155E-2</v>
      </c>
      <c r="J308" s="12">
        <f t="shared" si="48"/>
        <v>-3.061241569997819E-2</v>
      </c>
      <c r="K308" s="12">
        <f t="shared" si="49"/>
        <v>-3.0612241329445955E-2</v>
      </c>
      <c r="L308" s="12">
        <f t="shared" si="50"/>
        <v>-3.061227899510266E-2</v>
      </c>
    </row>
    <row r="309" spans="2:12" x14ac:dyDescent="0.3">
      <c r="B309" s="3">
        <v>43772</v>
      </c>
      <c r="C309" s="4">
        <v>16483516</v>
      </c>
      <c r="D309" s="4">
        <v>12362637</v>
      </c>
      <c r="E309" s="4">
        <v>5036630</v>
      </c>
      <c r="F309" s="4">
        <v>11904761</v>
      </c>
      <c r="G309" s="4">
        <f t="shared" si="45"/>
        <v>45787544</v>
      </c>
      <c r="H309" s="12">
        <f t="shared" si="46"/>
        <v>6.2500028200522362E-2</v>
      </c>
      <c r="I309" s="12">
        <f t="shared" si="47"/>
        <v>6.2500005371527889E-2</v>
      </c>
      <c r="J309" s="12">
        <f t="shared" si="48"/>
        <v>6.2500145031270771E-2</v>
      </c>
      <c r="K309" s="12">
        <f t="shared" si="49"/>
        <v>6.2499994421874705E-2</v>
      </c>
      <c r="L309" s="12">
        <f t="shared" si="50"/>
        <v>6.2500026105626771E-2</v>
      </c>
    </row>
    <row r="310" spans="2:12" x14ac:dyDescent="0.3">
      <c r="B310" s="3">
        <v>43773</v>
      </c>
      <c r="C310" s="4">
        <v>7661877</v>
      </c>
      <c r="D310" s="4">
        <v>5746408</v>
      </c>
      <c r="E310" s="4">
        <v>2341129</v>
      </c>
      <c r="F310" s="4">
        <v>5533578</v>
      </c>
      <c r="G310" s="4">
        <f t="shared" si="45"/>
        <v>21282992</v>
      </c>
      <c r="H310" s="8">
        <f t="shared" si="46"/>
        <v>1.0309222615097369E-2</v>
      </c>
      <c r="I310" s="8">
        <f t="shared" si="47"/>
        <v>1.0309310976127639E-2</v>
      </c>
      <c r="J310" s="8">
        <f t="shared" si="48"/>
        <v>1.0309247207885175E-2</v>
      </c>
      <c r="K310" s="8">
        <f t="shared" si="49"/>
        <v>1.0309263292541226E-2</v>
      </c>
      <c r="L310" s="8">
        <f t="shared" si="50"/>
        <v>1.0309259753916944E-2</v>
      </c>
    </row>
    <row r="311" spans="2:12" x14ac:dyDescent="0.3">
      <c r="B311" s="3">
        <v>43774</v>
      </c>
      <c r="C311" s="4">
        <v>7505512</v>
      </c>
      <c r="D311" s="4">
        <v>5629134</v>
      </c>
      <c r="E311" s="4">
        <v>2293351</v>
      </c>
      <c r="F311" s="4">
        <v>5420648</v>
      </c>
      <c r="G311" s="4">
        <f t="shared" si="45"/>
        <v>20848645</v>
      </c>
      <c r="H311" s="8">
        <f t="shared" si="46"/>
        <v>-5.8823588422601936E-2</v>
      </c>
      <c r="I311" s="8">
        <f t="shared" si="47"/>
        <v>-5.8823549082044568E-2</v>
      </c>
      <c r="J311" s="8">
        <f t="shared" si="48"/>
        <v>-5.8823360426152771E-2</v>
      </c>
      <c r="K311" s="8">
        <f t="shared" si="49"/>
        <v>-5.8823447704446141E-2</v>
      </c>
      <c r="L311" s="8">
        <f t="shared" si="50"/>
        <v>-5.8823516134325682E-2</v>
      </c>
    </row>
    <row r="312" spans="2:12" x14ac:dyDescent="0.3">
      <c r="B312" s="3">
        <v>43775</v>
      </c>
      <c r="C312" s="4">
        <v>7740060</v>
      </c>
      <c r="D312" s="4">
        <v>5805045</v>
      </c>
      <c r="E312" s="4">
        <v>2365018</v>
      </c>
      <c r="F312" s="4">
        <v>5590043</v>
      </c>
      <c r="G312" s="4">
        <f t="shared" si="45"/>
        <v>21500166</v>
      </c>
      <c r="H312" s="8">
        <f t="shared" si="46"/>
        <v>0</v>
      </c>
      <c r="I312" s="8">
        <f t="shared" si="47"/>
        <v>0</v>
      </c>
      <c r="J312" s="8">
        <f t="shared" si="48"/>
        <v>0</v>
      </c>
      <c r="K312" s="8">
        <f t="shared" si="49"/>
        <v>0</v>
      </c>
      <c r="L312" s="8">
        <f t="shared" si="50"/>
        <v>0</v>
      </c>
    </row>
    <row r="313" spans="2:12" x14ac:dyDescent="0.3">
      <c r="B313" s="3">
        <v>43776</v>
      </c>
      <c r="C313" s="4">
        <v>7505512</v>
      </c>
      <c r="D313" s="4">
        <v>5629134</v>
      </c>
      <c r="E313" s="4">
        <v>2293351</v>
      </c>
      <c r="F313" s="4">
        <v>5420648</v>
      </c>
      <c r="G313" s="4">
        <f t="shared" si="45"/>
        <v>20848645</v>
      </c>
      <c r="H313" s="8">
        <f t="shared" si="46"/>
        <v>1.0526259099838065E-2</v>
      </c>
      <c r="I313" s="8">
        <f t="shared" si="47"/>
        <v>1.0526349803258173E-2</v>
      </c>
      <c r="J313" s="8">
        <f t="shared" si="48"/>
        <v>1.0526283321774077E-2</v>
      </c>
      <c r="K313" s="8">
        <f t="shared" si="49"/>
        <v>1.0526300090806018E-2</v>
      </c>
      <c r="L313" s="8">
        <f t="shared" si="50"/>
        <v>1.0526296911824717E-2</v>
      </c>
    </row>
    <row r="314" spans="2:12" x14ac:dyDescent="0.3">
      <c r="B314" s="3">
        <v>43777</v>
      </c>
      <c r="C314" s="4">
        <v>7583695</v>
      </c>
      <c r="D314" s="4">
        <v>5687771</v>
      </c>
      <c r="E314" s="4">
        <v>2317240</v>
      </c>
      <c r="F314" s="4">
        <v>5477113</v>
      </c>
      <c r="G314" s="4">
        <f t="shared" si="45"/>
        <v>21065819</v>
      </c>
      <c r="H314" s="8">
        <f t="shared" si="46"/>
        <v>0</v>
      </c>
      <c r="I314" s="8">
        <f t="shared" si="47"/>
        <v>0</v>
      </c>
      <c r="J314" s="8">
        <f t="shared" si="48"/>
        <v>0</v>
      </c>
      <c r="K314" s="8">
        <f t="shared" si="49"/>
        <v>0</v>
      </c>
      <c r="L314" s="8">
        <f t="shared" si="50"/>
        <v>0</v>
      </c>
    </row>
    <row r="315" spans="2:12" x14ac:dyDescent="0.3">
      <c r="B315" s="3">
        <v>43778</v>
      </c>
      <c r="C315" s="4">
        <v>16483516</v>
      </c>
      <c r="D315" s="4">
        <v>12362637</v>
      </c>
      <c r="E315" s="4">
        <v>5036630</v>
      </c>
      <c r="F315" s="4">
        <v>11904761</v>
      </c>
      <c r="G315" s="4">
        <f t="shared" si="45"/>
        <v>45787544</v>
      </c>
      <c r="H315" s="12">
        <f t="shared" si="46"/>
        <v>7.3684232467147837E-2</v>
      </c>
      <c r="I315" s="12">
        <f t="shared" si="47"/>
        <v>7.3684185842880723E-2</v>
      </c>
      <c r="J315" s="12">
        <f t="shared" si="48"/>
        <v>7.3684421457529847E-2</v>
      </c>
      <c r="K315" s="12">
        <f t="shared" si="49"/>
        <v>7.3684171602436122E-2</v>
      </c>
      <c r="L315" s="12">
        <f t="shared" si="50"/>
        <v>7.3684224842708756E-2</v>
      </c>
    </row>
    <row r="316" spans="2:12" x14ac:dyDescent="0.3">
      <c r="B316" s="3">
        <v>43779</v>
      </c>
      <c r="C316" s="4">
        <v>16968325</v>
      </c>
      <c r="D316" s="4">
        <v>12726244</v>
      </c>
      <c r="E316" s="4">
        <v>5184766</v>
      </c>
      <c r="F316" s="4">
        <v>12254901</v>
      </c>
      <c r="G316" s="4">
        <f t="shared" si="45"/>
        <v>47134236</v>
      </c>
      <c r="H316" s="12">
        <f t="shared" si="46"/>
        <v>2.9411746862744614E-2</v>
      </c>
      <c r="I316" s="12">
        <f t="shared" si="47"/>
        <v>2.94117670849674E-2</v>
      </c>
      <c r="J316" s="12">
        <f t="shared" si="48"/>
        <v>2.9411729668448849E-2</v>
      </c>
      <c r="K316" s="12">
        <f t="shared" si="49"/>
        <v>2.9411762235293848E-2</v>
      </c>
      <c r="L316" s="12">
        <f t="shared" si="50"/>
        <v>2.9411754428234849E-2</v>
      </c>
    </row>
    <row r="317" spans="2:12" x14ac:dyDescent="0.3">
      <c r="B317" s="3">
        <v>43780</v>
      </c>
      <c r="C317" s="4">
        <v>7740060</v>
      </c>
      <c r="D317" s="4">
        <v>5805045</v>
      </c>
      <c r="E317" s="4">
        <v>2365018</v>
      </c>
      <c r="F317" s="4">
        <v>5590043</v>
      </c>
      <c r="G317" s="4">
        <f t="shared" si="45"/>
        <v>21500166</v>
      </c>
      <c r="H317" s="8">
        <f t="shared" si="46"/>
        <v>1.0204157545207204E-2</v>
      </c>
      <c r="I317" s="8">
        <f t="shared" si="47"/>
        <v>1.0204113595832398E-2</v>
      </c>
      <c r="J317" s="8">
        <f t="shared" si="48"/>
        <v>1.0204051122343127E-2</v>
      </c>
      <c r="K317" s="8">
        <f t="shared" si="49"/>
        <v>1.0204066880416196E-2</v>
      </c>
      <c r="L317" s="8">
        <f t="shared" si="50"/>
        <v>1.0204110399515187E-2</v>
      </c>
    </row>
    <row r="318" spans="2:12" x14ac:dyDescent="0.3">
      <c r="B318" s="3">
        <v>43781</v>
      </c>
      <c r="C318" s="4">
        <v>7427330</v>
      </c>
      <c r="D318" s="4">
        <v>5570497</v>
      </c>
      <c r="E318" s="4">
        <v>2269462</v>
      </c>
      <c r="F318" s="4">
        <v>5364183</v>
      </c>
      <c r="G318" s="4">
        <f t="shared" si="45"/>
        <v>20631472</v>
      </c>
      <c r="H318" s="8">
        <f t="shared" si="46"/>
        <v>-1.0416611151910726E-2</v>
      </c>
      <c r="I318" s="8">
        <f t="shared" si="47"/>
        <v>-1.0416699975520194E-2</v>
      </c>
      <c r="J318" s="8">
        <f t="shared" si="48"/>
        <v>-1.0416634871853403E-2</v>
      </c>
      <c r="K318" s="8">
        <f t="shared" si="49"/>
        <v>-1.0416651293350898E-2</v>
      </c>
      <c r="L318" s="8">
        <f t="shared" si="50"/>
        <v>-1.0416648180253452E-2</v>
      </c>
    </row>
    <row r="319" spans="2:12" x14ac:dyDescent="0.3">
      <c r="B319" s="3">
        <v>43782</v>
      </c>
      <c r="C319" s="4">
        <v>7740060</v>
      </c>
      <c r="D319" s="4">
        <v>5805045</v>
      </c>
      <c r="E319" s="4">
        <v>2365018</v>
      </c>
      <c r="F319" s="4">
        <v>5590043</v>
      </c>
      <c r="G319" s="4">
        <f t="shared" si="45"/>
        <v>21500166</v>
      </c>
      <c r="H319" s="8">
        <f t="shared" si="46"/>
        <v>0</v>
      </c>
      <c r="I319" s="8">
        <f t="shared" si="47"/>
        <v>0</v>
      </c>
      <c r="J319" s="8">
        <f t="shared" si="48"/>
        <v>0</v>
      </c>
      <c r="K319" s="8">
        <f t="shared" si="49"/>
        <v>0</v>
      </c>
      <c r="L319" s="8">
        <f t="shared" si="50"/>
        <v>0</v>
      </c>
    </row>
    <row r="320" spans="2:12" x14ac:dyDescent="0.3">
      <c r="B320" s="3">
        <v>43783</v>
      </c>
      <c r="C320" s="4">
        <v>7505512</v>
      </c>
      <c r="D320" s="4">
        <v>5629134</v>
      </c>
      <c r="E320" s="4">
        <v>2293351</v>
      </c>
      <c r="F320" s="4">
        <v>5420648</v>
      </c>
      <c r="G320" s="4">
        <f t="shared" si="45"/>
        <v>20848645</v>
      </c>
      <c r="H320" s="8">
        <f t="shared" si="46"/>
        <v>0</v>
      </c>
      <c r="I320" s="8">
        <f t="shared" si="47"/>
        <v>0</v>
      </c>
      <c r="J320" s="8">
        <f t="shared" si="48"/>
        <v>0</v>
      </c>
      <c r="K320" s="8">
        <f t="shared" si="49"/>
        <v>0</v>
      </c>
      <c r="L320" s="8">
        <f t="shared" si="50"/>
        <v>0</v>
      </c>
    </row>
    <row r="321" spans="2:12" x14ac:dyDescent="0.3">
      <c r="B321" s="3">
        <v>43784</v>
      </c>
      <c r="C321" s="4">
        <v>7818242</v>
      </c>
      <c r="D321" s="4">
        <v>5863681</v>
      </c>
      <c r="E321" s="4">
        <v>2388907</v>
      </c>
      <c r="F321" s="4">
        <v>5646508</v>
      </c>
      <c r="G321" s="4">
        <f t="shared" si="45"/>
        <v>21717338</v>
      </c>
      <c r="H321" s="8">
        <f t="shared" si="46"/>
        <v>3.0927799707134884E-2</v>
      </c>
      <c r="I321" s="8">
        <f t="shared" si="47"/>
        <v>3.0927757112584109E-2</v>
      </c>
      <c r="J321" s="8">
        <f t="shared" si="48"/>
        <v>3.0927741623655747E-2</v>
      </c>
      <c r="K321" s="8">
        <f t="shared" si="49"/>
        <v>3.0927789877623457E-2</v>
      </c>
      <c r="L321" s="8">
        <f t="shared" si="50"/>
        <v>3.0927779261751054E-2</v>
      </c>
    </row>
    <row r="322" spans="2:12" x14ac:dyDescent="0.3">
      <c r="B322" s="3">
        <v>43785</v>
      </c>
      <c r="C322" s="4">
        <v>16968325</v>
      </c>
      <c r="D322" s="4">
        <v>12726244</v>
      </c>
      <c r="E322" s="4">
        <v>5184766</v>
      </c>
      <c r="F322" s="4">
        <v>12254901</v>
      </c>
      <c r="G322" s="4">
        <f t="shared" si="45"/>
        <v>47134236</v>
      </c>
      <c r="H322" s="12">
        <f t="shared" si="46"/>
        <v>2.9411746862744614E-2</v>
      </c>
      <c r="I322" s="12">
        <f t="shared" si="47"/>
        <v>2.94117670849674E-2</v>
      </c>
      <c r="J322" s="12">
        <f t="shared" si="48"/>
        <v>2.9411729668448849E-2</v>
      </c>
      <c r="K322" s="12">
        <f t="shared" si="49"/>
        <v>2.9411762235293848E-2</v>
      </c>
      <c r="L322" s="12">
        <f t="shared" si="50"/>
        <v>2.9411754428234849E-2</v>
      </c>
    </row>
    <row r="323" spans="2:12" x14ac:dyDescent="0.3">
      <c r="B323" s="3">
        <v>43786</v>
      </c>
      <c r="C323" s="4">
        <v>15837104</v>
      </c>
      <c r="D323" s="4">
        <v>11877828</v>
      </c>
      <c r="E323" s="4">
        <v>4839115</v>
      </c>
      <c r="F323" s="4">
        <v>11437908</v>
      </c>
      <c r="G323" s="4">
        <f t="shared" si="45"/>
        <v>43991955</v>
      </c>
      <c r="H323" s="12">
        <f t="shared" si="46"/>
        <v>-6.6666627377775955E-2</v>
      </c>
      <c r="I323" s="12">
        <f t="shared" si="47"/>
        <v>-6.6666645712592065E-2</v>
      </c>
      <c r="J323" s="12">
        <f t="shared" si="48"/>
        <v>-6.6666653808484355E-2</v>
      </c>
      <c r="K323" s="12">
        <f t="shared" si="49"/>
        <v>-6.6666634026664062E-2</v>
      </c>
      <c r="L323" s="12">
        <f t="shared" si="50"/>
        <v>-6.6666636964265225E-2</v>
      </c>
    </row>
    <row r="324" spans="2:12" x14ac:dyDescent="0.3">
      <c r="B324" s="3">
        <v>43787</v>
      </c>
      <c r="C324" s="4">
        <v>8209154</v>
      </c>
      <c r="D324" s="4">
        <v>6156866</v>
      </c>
      <c r="E324" s="4">
        <v>2508352</v>
      </c>
      <c r="F324" s="4">
        <v>5928833</v>
      </c>
      <c r="G324" s="4">
        <f t="shared" ref="G324:G368" si="51">SUM(C324:F324)</f>
        <v>22803205</v>
      </c>
      <c r="H324" s="8">
        <f t="shared" si="46"/>
        <v>6.0605990134443344E-2</v>
      </c>
      <c r="I324" s="8">
        <f t="shared" si="47"/>
        <v>6.0606076266420006E-2</v>
      </c>
      <c r="J324" s="8">
        <f t="shared" si="48"/>
        <v>6.060588122373689E-2</v>
      </c>
      <c r="K324" s="8">
        <f t="shared" si="49"/>
        <v>6.0605973871757257E-2</v>
      </c>
      <c r="L324" s="8">
        <f t="shared" si="50"/>
        <v>6.0605997181603088E-2</v>
      </c>
    </row>
    <row r="325" spans="2:12" x14ac:dyDescent="0.3">
      <c r="B325" s="3">
        <v>43788</v>
      </c>
      <c r="C325" s="4">
        <v>7661877</v>
      </c>
      <c r="D325" s="4">
        <v>5746408</v>
      </c>
      <c r="E325" s="4">
        <v>2341129</v>
      </c>
      <c r="F325" s="4">
        <v>5533578</v>
      </c>
      <c r="G325" s="4">
        <f t="shared" si="51"/>
        <v>21282992</v>
      </c>
      <c r="H325" s="8">
        <f t="shared" si="46"/>
        <v>3.1578911937398813E-2</v>
      </c>
      <c r="I325" s="8">
        <f t="shared" si="47"/>
        <v>3.1579049409774296E-2</v>
      </c>
      <c r="J325" s="8">
        <f t="shared" si="48"/>
        <v>3.1578849965322231E-2</v>
      </c>
      <c r="K325" s="8">
        <f t="shared" si="49"/>
        <v>3.1578900272418053E-2</v>
      </c>
      <c r="L325" s="8">
        <f t="shared" si="50"/>
        <v>3.1578939205113343E-2</v>
      </c>
    </row>
    <row r="326" spans="2:12" x14ac:dyDescent="0.3">
      <c r="B326" s="3">
        <v>43789</v>
      </c>
      <c r="C326" s="4">
        <v>8052789</v>
      </c>
      <c r="D326" s="4">
        <v>6039592</v>
      </c>
      <c r="E326" s="4">
        <v>2460574</v>
      </c>
      <c r="F326" s="4">
        <v>5815903</v>
      </c>
      <c r="G326" s="4">
        <f t="shared" si="51"/>
        <v>22368858</v>
      </c>
      <c r="H326" s="8">
        <f t="shared" si="46"/>
        <v>4.0403950356973972E-2</v>
      </c>
      <c r="I326" s="8">
        <f t="shared" si="47"/>
        <v>4.0403993422962303E-2</v>
      </c>
      <c r="J326" s="8">
        <f t="shared" si="48"/>
        <v>4.0403920815824668E-2</v>
      </c>
      <c r="K326" s="8">
        <f t="shared" si="49"/>
        <v>4.0403982581171505E-2</v>
      </c>
      <c r="L326" s="8">
        <f t="shared" si="50"/>
        <v>4.0403967113556316E-2</v>
      </c>
    </row>
    <row r="327" spans="2:12" x14ac:dyDescent="0.3">
      <c r="B327" s="3">
        <v>43790</v>
      </c>
      <c r="C327" s="4">
        <v>7661877</v>
      </c>
      <c r="D327" s="4">
        <v>5746408</v>
      </c>
      <c r="E327" s="4">
        <v>2341129</v>
      </c>
      <c r="F327" s="4">
        <v>5533578</v>
      </c>
      <c r="G327" s="4">
        <f t="shared" si="51"/>
        <v>21282992</v>
      </c>
      <c r="H327" s="8">
        <f t="shared" si="46"/>
        <v>2.0833355539235709E-2</v>
      </c>
      <c r="I327" s="8">
        <f t="shared" si="47"/>
        <v>2.0833399951040388E-2</v>
      </c>
      <c r="J327" s="8">
        <f t="shared" si="48"/>
        <v>2.0833269743706806E-2</v>
      </c>
      <c r="K327" s="8">
        <f t="shared" si="49"/>
        <v>2.0833302586701796E-2</v>
      </c>
      <c r="L327" s="8">
        <f t="shared" si="50"/>
        <v>2.0833344325254632E-2</v>
      </c>
    </row>
    <row r="328" spans="2:12" x14ac:dyDescent="0.3">
      <c r="B328" s="3">
        <v>43791</v>
      </c>
      <c r="C328" s="4">
        <v>8209154</v>
      </c>
      <c r="D328" s="4">
        <v>6156866</v>
      </c>
      <c r="E328" s="4">
        <v>2508352</v>
      </c>
      <c r="F328" s="4">
        <v>5928833</v>
      </c>
      <c r="G328" s="4">
        <f t="shared" si="51"/>
        <v>22803205</v>
      </c>
      <c r="H328" s="8">
        <f t="shared" si="46"/>
        <v>4.9999987209400798E-2</v>
      </c>
      <c r="I328" s="8">
        <f t="shared" si="47"/>
        <v>5.0000162014270488E-2</v>
      </c>
      <c r="J328" s="8">
        <f t="shared" si="48"/>
        <v>4.9999853489482771E-2</v>
      </c>
      <c r="K328" s="8">
        <f t="shared" si="49"/>
        <v>4.9999929159756817E-2</v>
      </c>
      <c r="L328" s="8">
        <f t="shared" si="50"/>
        <v>5.0000004604615844E-2</v>
      </c>
    </row>
    <row r="329" spans="2:12" x14ac:dyDescent="0.3">
      <c r="B329" s="3">
        <v>43792</v>
      </c>
      <c r="C329" s="4">
        <v>16483516</v>
      </c>
      <c r="D329" s="4">
        <v>12362637</v>
      </c>
      <c r="E329" s="4">
        <v>5036630</v>
      </c>
      <c r="F329" s="4">
        <v>11904761</v>
      </c>
      <c r="G329" s="4">
        <f t="shared" si="51"/>
        <v>45787544</v>
      </c>
      <c r="H329" s="12">
        <f t="shared" si="46"/>
        <v>-2.8571411733332552E-2</v>
      </c>
      <c r="I329" s="12">
        <f t="shared" si="47"/>
        <v>-2.8571430816508037E-2</v>
      </c>
      <c r="J329" s="12">
        <f t="shared" si="48"/>
        <v>-2.8571395507531072E-2</v>
      </c>
      <c r="K329" s="12">
        <f t="shared" si="49"/>
        <v>-2.8571426239999864E-2</v>
      </c>
      <c r="L329" s="12">
        <f t="shared" si="50"/>
        <v>-2.8571418872685217E-2</v>
      </c>
    </row>
    <row r="330" spans="2:12" x14ac:dyDescent="0.3">
      <c r="B330" s="3">
        <v>43793</v>
      </c>
      <c r="C330" s="4">
        <v>16645119</v>
      </c>
      <c r="D330" s="4">
        <v>12483839</v>
      </c>
      <c r="E330" s="4">
        <v>5086008</v>
      </c>
      <c r="F330" s="4">
        <v>12021475</v>
      </c>
      <c r="G330" s="4">
        <f t="shared" si="51"/>
        <v>46236441</v>
      </c>
      <c r="H330" s="12">
        <f t="shared" si="46"/>
        <v>5.1020375947521623E-2</v>
      </c>
      <c r="I330" s="12">
        <f t="shared" si="47"/>
        <v>5.1020354899902642E-2</v>
      </c>
      <c r="J330" s="12">
        <f t="shared" si="48"/>
        <v>5.1020279534584212E-2</v>
      </c>
      <c r="K330" s="12">
        <f t="shared" si="49"/>
        <v>5.102043135860157E-2</v>
      </c>
      <c r="L330" s="12">
        <f t="shared" si="50"/>
        <v>5.1020374066121921E-2</v>
      </c>
    </row>
    <row r="331" spans="2:12" x14ac:dyDescent="0.3">
      <c r="B331" s="3">
        <v>43794</v>
      </c>
      <c r="C331" s="4">
        <v>7974607</v>
      </c>
      <c r="D331" s="4">
        <v>5980955</v>
      </c>
      <c r="E331" s="4">
        <v>2436685</v>
      </c>
      <c r="F331" s="4">
        <v>5759438</v>
      </c>
      <c r="G331" s="4">
        <f t="shared" si="51"/>
        <v>22151685</v>
      </c>
      <c r="H331" s="8">
        <f t="shared" ref="H331:H368" si="52">IFERROR(C331/C324-1,0)</f>
        <v>-2.8571397247511787E-2</v>
      </c>
      <c r="I331" s="8">
        <f t="shared" ref="I331:I368" si="53">IFERROR(D331/D324-1,0)</f>
        <v>-2.8571516742446512E-2</v>
      </c>
      <c r="J331" s="8">
        <f t="shared" ref="J331:J368" si="54">IFERROR(E331/E324-1,0)</f>
        <v>-2.8571348837802657E-2</v>
      </c>
      <c r="K331" s="8">
        <f t="shared" ref="K331:K368" si="55">IFERROR(F331/F324-1,0)</f>
        <v>-2.8571390018912624E-2</v>
      </c>
      <c r="L331" s="8">
        <f t="shared" ref="L331:L368" si="56">IFERROR(G331/G324-1,0)</f>
        <v>-2.8571422306645E-2</v>
      </c>
    </row>
    <row r="332" spans="2:12" x14ac:dyDescent="0.3">
      <c r="B332" s="3">
        <v>43795</v>
      </c>
      <c r="C332" s="4">
        <v>7583695</v>
      </c>
      <c r="D332" s="4">
        <v>5687771</v>
      </c>
      <c r="E332" s="4">
        <v>2317240</v>
      </c>
      <c r="F332" s="4">
        <v>5477113</v>
      </c>
      <c r="G332" s="4">
        <f t="shared" si="51"/>
        <v>21065819</v>
      </c>
      <c r="H332" s="8">
        <f t="shared" si="52"/>
        <v>-1.0204027028886009E-2</v>
      </c>
      <c r="I332" s="8">
        <f t="shared" si="53"/>
        <v>-1.0204113595832398E-2</v>
      </c>
      <c r="J332" s="8">
        <f t="shared" si="54"/>
        <v>-1.0204051122343127E-2</v>
      </c>
      <c r="K332" s="8">
        <f t="shared" si="55"/>
        <v>-1.0204066880416196E-2</v>
      </c>
      <c r="L332" s="8">
        <f t="shared" si="56"/>
        <v>-1.020406341364033E-2</v>
      </c>
    </row>
    <row r="333" spans="2:12" x14ac:dyDescent="0.3">
      <c r="B333" s="3">
        <v>43796</v>
      </c>
      <c r="C333" s="4">
        <v>8209154</v>
      </c>
      <c r="D333" s="4">
        <v>6156866</v>
      </c>
      <c r="E333" s="4">
        <v>2508352</v>
      </c>
      <c r="F333" s="4">
        <v>5928833</v>
      </c>
      <c r="G333" s="4">
        <f t="shared" si="51"/>
        <v>22803205</v>
      </c>
      <c r="H333" s="8">
        <f t="shared" si="52"/>
        <v>1.9417496223979036E-2</v>
      </c>
      <c r="I333" s="8">
        <f t="shared" si="53"/>
        <v>1.9417536813745029E-2</v>
      </c>
      <c r="J333" s="8">
        <f t="shared" si="54"/>
        <v>1.9417420488065051E-2</v>
      </c>
      <c r="K333" s="8">
        <f t="shared" si="55"/>
        <v>1.9417449018664934E-2</v>
      </c>
      <c r="L333" s="8">
        <f t="shared" si="56"/>
        <v>1.9417486578885645E-2</v>
      </c>
    </row>
    <row r="334" spans="2:12" x14ac:dyDescent="0.3">
      <c r="B334" s="3">
        <v>43797</v>
      </c>
      <c r="C334" s="4">
        <v>8209154</v>
      </c>
      <c r="D334" s="4">
        <v>6156866</v>
      </c>
      <c r="E334" s="4">
        <v>2508352</v>
      </c>
      <c r="F334" s="4">
        <v>5928833</v>
      </c>
      <c r="G334" s="4">
        <f t="shared" si="51"/>
        <v>22803205</v>
      </c>
      <c r="H334" s="8">
        <f t="shared" si="52"/>
        <v>7.1428580751165871E-2</v>
      </c>
      <c r="I334" s="8">
        <f t="shared" si="53"/>
        <v>7.1428621149072669E-2</v>
      </c>
      <c r="J334" s="8">
        <f t="shared" si="54"/>
        <v>7.142835785640167E-2</v>
      </c>
      <c r="K334" s="8">
        <f t="shared" si="55"/>
        <v>7.1428468162913816E-2</v>
      </c>
      <c r="L334" s="8">
        <f t="shared" si="56"/>
        <v>7.1428537867232134E-2</v>
      </c>
    </row>
    <row r="335" spans="2:12" x14ac:dyDescent="0.3">
      <c r="B335" s="3">
        <v>43798</v>
      </c>
      <c r="C335" s="4">
        <v>7818242</v>
      </c>
      <c r="D335" s="4">
        <v>5863681</v>
      </c>
      <c r="E335" s="4">
        <v>2388907</v>
      </c>
      <c r="F335" s="4">
        <v>5646508</v>
      </c>
      <c r="G335" s="4">
        <f t="shared" si="51"/>
        <v>21717338</v>
      </c>
      <c r="H335" s="8">
        <f t="shared" si="52"/>
        <v>-4.7619036017596983E-2</v>
      </c>
      <c r="I335" s="8">
        <f t="shared" si="53"/>
        <v>-4.7619194570744261E-2</v>
      </c>
      <c r="J335" s="8">
        <f t="shared" si="54"/>
        <v>-4.7618914729671169E-2</v>
      </c>
      <c r="K335" s="8">
        <f t="shared" si="55"/>
        <v>-4.7618983364854484E-2</v>
      </c>
      <c r="L335" s="8">
        <f t="shared" si="56"/>
        <v>-4.7619051795569911E-2</v>
      </c>
    </row>
    <row r="336" spans="2:12" x14ac:dyDescent="0.3">
      <c r="B336" s="3">
        <v>43799</v>
      </c>
      <c r="C336" s="4">
        <v>16968325</v>
      </c>
      <c r="D336" s="4">
        <v>12726244</v>
      </c>
      <c r="E336" s="4">
        <v>5184766</v>
      </c>
      <c r="F336" s="4">
        <v>12254901</v>
      </c>
      <c r="G336" s="4">
        <f t="shared" si="51"/>
        <v>47134236</v>
      </c>
      <c r="H336" s="12">
        <f t="shared" si="52"/>
        <v>2.9411746862744614E-2</v>
      </c>
      <c r="I336" s="12">
        <f t="shared" si="53"/>
        <v>2.94117670849674E-2</v>
      </c>
      <c r="J336" s="12">
        <f t="shared" si="54"/>
        <v>2.9411729668448849E-2</v>
      </c>
      <c r="K336" s="12">
        <f t="shared" si="55"/>
        <v>2.9411762235293848E-2</v>
      </c>
      <c r="L336" s="12">
        <f t="shared" si="56"/>
        <v>2.9411754428234849E-2</v>
      </c>
    </row>
    <row r="337" spans="2:12" x14ac:dyDescent="0.3">
      <c r="B337" s="3">
        <v>43800</v>
      </c>
      <c r="C337" s="4">
        <v>16806722</v>
      </c>
      <c r="D337" s="4">
        <v>12605042</v>
      </c>
      <c r="E337" s="4">
        <v>5135387</v>
      </c>
      <c r="F337" s="4">
        <v>12138188</v>
      </c>
      <c r="G337" s="4">
        <f t="shared" si="51"/>
        <v>46685339</v>
      </c>
      <c r="H337" s="12">
        <f t="shared" si="52"/>
        <v>9.7087320312940761E-3</v>
      </c>
      <c r="I337" s="12">
        <f t="shared" si="53"/>
        <v>9.7087923033931656E-3</v>
      </c>
      <c r="J337" s="12">
        <f t="shared" si="54"/>
        <v>9.708793222503731E-3</v>
      </c>
      <c r="K337" s="12">
        <f t="shared" si="55"/>
        <v>9.7087087898948266E-3</v>
      </c>
      <c r="L337" s="12">
        <f t="shared" si="56"/>
        <v>9.7087489930292037E-3</v>
      </c>
    </row>
    <row r="338" spans="2:12" x14ac:dyDescent="0.3">
      <c r="B338" s="3">
        <v>43801</v>
      </c>
      <c r="C338" s="4">
        <v>7740060</v>
      </c>
      <c r="D338" s="4">
        <v>5805045</v>
      </c>
      <c r="E338" s="4">
        <v>2365018</v>
      </c>
      <c r="F338" s="4">
        <v>5590043</v>
      </c>
      <c r="G338" s="4">
        <f t="shared" si="51"/>
        <v>21500166</v>
      </c>
      <c r="H338" s="8">
        <f t="shared" si="52"/>
        <v>-2.9411731512286488E-2</v>
      </c>
      <c r="I338" s="8">
        <f t="shared" si="53"/>
        <v>-2.9411690942332758E-2</v>
      </c>
      <c r="J338" s="8">
        <f t="shared" si="54"/>
        <v>-2.9411680213076385E-2</v>
      </c>
      <c r="K338" s="8">
        <f t="shared" si="55"/>
        <v>-2.9411723852223126E-2</v>
      </c>
      <c r="L338" s="8">
        <f t="shared" si="56"/>
        <v>-2.9411712923870126E-2</v>
      </c>
    </row>
    <row r="339" spans="2:12" x14ac:dyDescent="0.3">
      <c r="B339" s="3">
        <v>43802</v>
      </c>
      <c r="C339" s="4">
        <v>7505512</v>
      </c>
      <c r="D339" s="4">
        <v>5629134</v>
      </c>
      <c r="E339" s="4">
        <v>2293351</v>
      </c>
      <c r="F339" s="4">
        <v>5420648</v>
      </c>
      <c r="G339" s="4">
        <f t="shared" si="51"/>
        <v>20848645</v>
      </c>
      <c r="H339" s="8">
        <f t="shared" si="52"/>
        <v>-1.0309354476940369E-2</v>
      </c>
      <c r="I339" s="8">
        <f t="shared" si="53"/>
        <v>-1.0309310976127528E-2</v>
      </c>
      <c r="J339" s="8">
        <f t="shared" si="54"/>
        <v>-1.0309247207885286E-2</v>
      </c>
      <c r="K339" s="8">
        <f t="shared" si="55"/>
        <v>-1.0309263292541115E-2</v>
      </c>
      <c r="L339" s="8">
        <f t="shared" si="56"/>
        <v>-1.0309307224181552E-2</v>
      </c>
    </row>
    <row r="340" spans="2:12" x14ac:dyDescent="0.3">
      <c r="B340" s="3">
        <v>43803</v>
      </c>
      <c r="C340" s="4">
        <v>8052789</v>
      </c>
      <c r="D340" s="4">
        <v>6039592</v>
      </c>
      <c r="E340" s="4">
        <v>2460574</v>
      </c>
      <c r="F340" s="4">
        <v>5815903</v>
      </c>
      <c r="G340" s="4">
        <f t="shared" si="51"/>
        <v>22368858</v>
      </c>
      <c r="H340" s="8">
        <f t="shared" si="52"/>
        <v>-1.9047638770085196E-2</v>
      </c>
      <c r="I340" s="8">
        <f t="shared" si="53"/>
        <v>-1.9047677828297749E-2</v>
      </c>
      <c r="J340" s="8">
        <f t="shared" si="54"/>
        <v>-1.9047565891868401E-2</v>
      </c>
      <c r="K340" s="8">
        <f t="shared" si="55"/>
        <v>-1.9047593345941749E-2</v>
      </c>
      <c r="L340" s="8">
        <f t="shared" si="56"/>
        <v>-1.9047629488924911E-2</v>
      </c>
    </row>
    <row r="341" spans="2:12" x14ac:dyDescent="0.3">
      <c r="B341" s="3">
        <v>43804</v>
      </c>
      <c r="C341" s="4">
        <v>8130972</v>
      </c>
      <c r="D341" s="4">
        <v>6098229</v>
      </c>
      <c r="E341" s="4">
        <v>2484463</v>
      </c>
      <c r="F341" s="4">
        <v>5872368</v>
      </c>
      <c r="G341" s="4">
        <f t="shared" si="51"/>
        <v>22586032</v>
      </c>
      <c r="H341" s="8">
        <f t="shared" si="52"/>
        <v>-9.5237584774265915E-3</v>
      </c>
      <c r="I341" s="8">
        <f t="shared" si="53"/>
        <v>-9.5238389141488744E-3</v>
      </c>
      <c r="J341" s="8">
        <f t="shared" si="54"/>
        <v>-9.523782945934256E-3</v>
      </c>
      <c r="K341" s="8">
        <f t="shared" si="55"/>
        <v>-9.5237966729708745E-3</v>
      </c>
      <c r="L341" s="8">
        <f t="shared" si="56"/>
        <v>-9.5237928177200892E-3</v>
      </c>
    </row>
    <row r="342" spans="2:12" x14ac:dyDescent="0.3">
      <c r="B342" s="3">
        <v>43805</v>
      </c>
      <c r="C342" s="4">
        <v>7583695</v>
      </c>
      <c r="D342" s="4">
        <v>5687771</v>
      </c>
      <c r="E342" s="4">
        <v>2317240</v>
      </c>
      <c r="F342" s="4">
        <v>5477113</v>
      </c>
      <c r="G342" s="4">
        <f t="shared" si="51"/>
        <v>21065819</v>
      </c>
      <c r="H342" s="8">
        <f t="shared" si="52"/>
        <v>-2.9999966744442053E-2</v>
      </c>
      <c r="I342" s="8">
        <f t="shared" si="53"/>
        <v>-2.9999926667224952E-2</v>
      </c>
      <c r="J342" s="8">
        <f t="shared" si="54"/>
        <v>-2.9999912093689685E-2</v>
      </c>
      <c r="K342" s="8">
        <f t="shared" si="55"/>
        <v>-2.9999957495854046E-2</v>
      </c>
      <c r="L342" s="8">
        <f t="shared" si="56"/>
        <v>-2.9999947507378666E-2</v>
      </c>
    </row>
    <row r="343" spans="2:12" x14ac:dyDescent="0.3">
      <c r="B343" s="3">
        <v>43806</v>
      </c>
      <c r="C343" s="4">
        <v>15837104</v>
      </c>
      <c r="D343" s="4">
        <v>11877828</v>
      </c>
      <c r="E343" s="4">
        <v>4839115</v>
      </c>
      <c r="F343" s="4">
        <v>11437908</v>
      </c>
      <c r="G343" s="4">
        <f t="shared" si="51"/>
        <v>43991955</v>
      </c>
      <c r="H343" s="12">
        <f t="shared" si="52"/>
        <v>-6.6666627377775955E-2</v>
      </c>
      <c r="I343" s="12">
        <f t="shared" si="53"/>
        <v>-6.6666645712592065E-2</v>
      </c>
      <c r="J343" s="12">
        <f t="shared" si="54"/>
        <v>-6.6666653808484355E-2</v>
      </c>
      <c r="K343" s="12">
        <f t="shared" si="55"/>
        <v>-6.6666634026664062E-2</v>
      </c>
      <c r="L343" s="12">
        <f t="shared" si="56"/>
        <v>-6.6666636964265225E-2</v>
      </c>
    </row>
    <row r="344" spans="2:12" x14ac:dyDescent="0.3">
      <c r="B344" s="3">
        <v>43807</v>
      </c>
      <c r="C344" s="4">
        <v>15837104</v>
      </c>
      <c r="D344" s="4">
        <v>11877828</v>
      </c>
      <c r="E344" s="4">
        <v>4839115</v>
      </c>
      <c r="F344" s="4">
        <v>11437908</v>
      </c>
      <c r="G344" s="4">
        <f t="shared" si="51"/>
        <v>43991955</v>
      </c>
      <c r="H344" s="12">
        <f t="shared" si="52"/>
        <v>-5.7692273365383184E-2</v>
      </c>
      <c r="I344" s="12">
        <f t="shared" si="53"/>
        <v>-5.7692310743589714E-2</v>
      </c>
      <c r="J344" s="12">
        <f t="shared" si="54"/>
        <v>-5.7692244031462447E-2</v>
      </c>
      <c r="K344" s="12">
        <f t="shared" si="55"/>
        <v>-5.769230135502923E-2</v>
      </c>
      <c r="L344" s="12">
        <f t="shared" si="56"/>
        <v>-5.769228750807609E-2</v>
      </c>
    </row>
    <row r="345" spans="2:12" x14ac:dyDescent="0.3">
      <c r="B345" s="3">
        <v>43808</v>
      </c>
      <c r="C345" s="4">
        <v>8130972</v>
      </c>
      <c r="D345" s="4">
        <v>6098229</v>
      </c>
      <c r="E345" s="4">
        <v>2484463</v>
      </c>
      <c r="F345" s="4">
        <v>5872368</v>
      </c>
      <c r="G345" s="4">
        <f t="shared" si="51"/>
        <v>22586032</v>
      </c>
      <c r="H345" s="8">
        <f t="shared" si="52"/>
        <v>5.0505034844691155E-2</v>
      </c>
      <c r="I345" s="8">
        <f t="shared" si="53"/>
        <v>5.0505034844691155E-2</v>
      </c>
      <c r="J345" s="8">
        <f t="shared" si="54"/>
        <v>5.050490101978089E-2</v>
      </c>
      <c r="K345" s="8">
        <f t="shared" si="55"/>
        <v>5.0504978226464381E-2</v>
      </c>
      <c r="L345" s="8">
        <f t="shared" si="56"/>
        <v>5.050500540321412E-2</v>
      </c>
    </row>
    <row r="346" spans="2:12" x14ac:dyDescent="0.3">
      <c r="B346" s="3">
        <v>43809</v>
      </c>
      <c r="C346" s="4">
        <v>7740060</v>
      </c>
      <c r="D346" s="4">
        <v>5805045</v>
      </c>
      <c r="E346" s="4">
        <v>2365018</v>
      </c>
      <c r="F346" s="4">
        <v>5590043</v>
      </c>
      <c r="G346" s="4">
        <f t="shared" si="51"/>
        <v>21500166</v>
      </c>
      <c r="H346" s="8">
        <f t="shared" si="52"/>
        <v>3.1250099926560582E-2</v>
      </c>
      <c r="I346" s="8">
        <f t="shared" si="53"/>
        <v>3.1250099926560582E-2</v>
      </c>
      <c r="J346" s="8">
        <f t="shared" si="54"/>
        <v>3.124990461556032E-2</v>
      </c>
      <c r="K346" s="8">
        <f t="shared" si="55"/>
        <v>3.1249953880052805E-2</v>
      </c>
      <c r="L346" s="8">
        <f t="shared" si="56"/>
        <v>3.1250040470256035E-2</v>
      </c>
    </row>
    <row r="347" spans="2:12" x14ac:dyDescent="0.3">
      <c r="B347" s="3">
        <v>43810</v>
      </c>
      <c r="C347" s="4">
        <v>8130972</v>
      </c>
      <c r="D347" s="4">
        <v>6098229</v>
      </c>
      <c r="E347" s="4">
        <v>2484463</v>
      </c>
      <c r="F347" s="4">
        <v>5872368</v>
      </c>
      <c r="G347" s="4">
        <f t="shared" si="51"/>
        <v>22586032</v>
      </c>
      <c r="H347" s="8">
        <f t="shared" si="52"/>
        <v>9.7088102022790945E-3</v>
      </c>
      <c r="I347" s="8">
        <f t="shared" si="53"/>
        <v>9.7087684068726254E-3</v>
      </c>
      <c r="J347" s="8">
        <f t="shared" si="54"/>
        <v>9.7087102440325257E-3</v>
      </c>
      <c r="K347" s="8">
        <f t="shared" si="55"/>
        <v>9.708724509332356E-3</v>
      </c>
      <c r="L347" s="8">
        <f t="shared" si="56"/>
        <v>9.7087656419474477E-3</v>
      </c>
    </row>
    <row r="348" spans="2:12" x14ac:dyDescent="0.3">
      <c r="B348" s="3">
        <v>43811</v>
      </c>
      <c r="C348" s="4">
        <v>7896424</v>
      </c>
      <c r="D348" s="4">
        <v>5922318</v>
      </c>
      <c r="E348" s="4">
        <v>2412796</v>
      </c>
      <c r="F348" s="4">
        <v>5702973</v>
      </c>
      <c r="G348" s="4">
        <f t="shared" si="51"/>
        <v>21934511</v>
      </c>
      <c r="H348" s="8">
        <f t="shared" si="52"/>
        <v>-2.8846243720922926E-2</v>
      </c>
      <c r="I348" s="8">
        <f t="shared" si="53"/>
        <v>-2.8846243720922926E-2</v>
      </c>
      <c r="J348" s="8">
        <f t="shared" si="54"/>
        <v>-2.884607257181937E-2</v>
      </c>
      <c r="K348" s="8">
        <f t="shared" si="55"/>
        <v>-2.8846114548679469E-2</v>
      </c>
      <c r="L348" s="8">
        <f t="shared" si="56"/>
        <v>-2.8846191309743974E-2</v>
      </c>
    </row>
    <row r="349" spans="2:12" x14ac:dyDescent="0.3">
      <c r="B349" s="3">
        <v>43812</v>
      </c>
      <c r="C349" s="4">
        <v>8209154</v>
      </c>
      <c r="D349" s="4">
        <v>6156866</v>
      </c>
      <c r="E349" s="4">
        <v>2508352</v>
      </c>
      <c r="F349" s="4">
        <v>5928833</v>
      </c>
      <c r="G349" s="4">
        <f t="shared" si="51"/>
        <v>22803205</v>
      </c>
      <c r="H349" s="8">
        <f t="shared" si="52"/>
        <v>8.2474176506307284E-2</v>
      </c>
      <c r="I349" s="8">
        <f t="shared" si="53"/>
        <v>8.247431199322186E-2</v>
      </c>
      <c r="J349" s="8">
        <f t="shared" si="54"/>
        <v>8.2473977663081843E-2</v>
      </c>
      <c r="K349" s="8">
        <f t="shared" si="55"/>
        <v>8.2474106340329367E-2</v>
      </c>
      <c r="L349" s="8">
        <f t="shared" si="56"/>
        <v>8.247417297186499E-2</v>
      </c>
    </row>
    <row r="350" spans="2:12" x14ac:dyDescent="0.3">
      <c r="B350" s="3">
        <v>43813</v>
      </c>
      <c r="C350" s="4">
        <v>16483516</v>
      </c>
      <c r="D350" s="4">
        <v>12362637</v>
      </c>
      <c r="E350" s="4">
        <v>5036630</v>
      </c>
      <c r="F350" s="4">
        <v>11904761</v>
      </c>
      <c r="G350" s="4">
        <f t="shared" si="51"/>
        <v>45787544</v>
      </c>
      <c r="H350" s="12">
        <f t="shared" si="52"/>
        <v>4.0816300758017343E-2</v>
      </c>
      <c r="I350" s="12">
        <f t="shared" si="53"/>
        <v>4.0816300758017343E-2</v>
      </c>
      <c r="J350" s="12">
        <f t="shared" si="54"/>
        <v>4.0816347617281368E-2</v>
      </c>
      <c r="K350" s="12">
        <f t="shared" si="55"/>
        <v>4.0816292629736184E-2</v>
      </c>
      <c r="L350" s="12">
        <f t="shared" si="56"/>
        <v>4.0816303799183329E-2</v>
      </c>
    </row>
    <row r="351" spans="2:12" x14ac:dyDescent="0.3">
      <c r="B351" s="3">
        <v>43814</v>
      </c>
      <c r="C351" s="4">
        <v>15513897</v>
      </c>
      <c r="D351" s="4">
        <v>11635423</v>
      </c>
      <c r="E351" s="4">
        <v>4740357</v>
      </c>
      <c r="F351" s="4">
        <v>11204481</v>
      </c>
      <c r="G351" s="4">
        <f t="shared" si="51"/>
        <v>43094158</v>
      </c>
      <c r="H351" s="12">
        <f t="shared" si="52"/>
        <v>-2.040821352186617E-2</v>
      </c>
      <c r="I351" s="12">
        <f t="shared" si="53"/>
        <v>-2.0408192474246967E-2</v>
      </c>
      <c r="J351" s="12">
        <f t="shared" si="54"/>
        <v>-2.0408277133318831E-2</v>
      </c>
      <c r="K351" s="12">
        <f t="shared" si="55"/>
        <v>-2.0408190029155726E-2</v>
      </c>
      <c r="L351" s="12">
        <f t="shared" si="56"/>
        <v>-2.0408208728164068E-2</v>
      </c>
    </row>
    <row r="352" spans="2:12" x14ac:dyDescent="0.3">
      <c r="B352" s="3">
        <v>43815</v>
      </c>
      <c r="C352" s="4">
        <v>7661877</v>
      </c>
      <c r="D352" s="4">
        <v>5746408</v>
      </c>
      <c r="E352" s="4">
        <v>2341129</v>
      </c>
      <c r="F352" s="4">
        <v>5533578</v>
      </c>
      <c r="G352" s="4">
        <f t="shared" si="51"/>
        <v>21282992</v>
      </c>
      <c r="H352" s="8">
        <f t="shared" si="52"/>
        <v>-5.7692364455319778E-2</v>
      </c>
      <c r="I352" s="8">
        <f t="shared" si="53"/>
        <v>-5.7692323459811012E-2</v>
      </c>
      <c r="J352" s="8">
        <f t="shared" si="54"/>
        <v>-5.769214514363874E-2</v>
      </c>
      <c r="K352" s="8">
        <f t="shared" si="55"/>
        <v>-5.7692229097359049E-2</v>
      </c>
      <c r="L352" s="8">
        <f t="shared" si="56"/>
        <v>-5.7692294069183969E-2</v>
      </c>
    </row>
    <row r="353" spans="2:12" x14ac:dyDescent="0.3">
      <c r="B353" s="3">
        <v>43816</v>
      </c>
      <c r="C353" s="4">
        <v>7583695</v>
      </c>
      <c r="D353" s="4">
        <v>5687771</v>
      </c>
      <c r="E353" s="4">
        <v>2317240</v>
      </c>
      <c r="F353" s="4">
        <v>5477113</v>
      </c>
      <c r="G353" s="4">
        <f t="shared" si="51"/>
        <v>21065819</v>
      </c>
      <c r="H353" s="8">
        <f t="shared" si="52"/>
        <v>-2.0202039777469372E-2</v>
      </c>
      <c r="I353" s="8">
        <f t="shared" si="53"/>
        <v>-2.0202082843457703E-2</v>
      </c>
      <c r="J353" s="8">
        <f t="shared" si="54"/>
        <v>-2.0201960407912334E-2</v>
      </c>
      <c r="K353" s="8">
        <f t="shared" si="55"/>
        <v>-2.0201991290585752E-2</v>
      </c>
      <c r="L353" s="8">
        <f t="shared" si="56"/>
        <v>-2.0202030068046883E-2</v>
      </c>
    </row>
    <row r="354" spans="2:12" x14ac:dyDescent="0.3">
      <c r="B354" s="3">
        <v>43817</v>
      </c>
      <c r="C354" s="4">
        <v>8052789</v>
      </c>
      <c r="D354" s="4">
        <v>6039592</v>
      </c>
      <c r="E354" s="4">
        <v>2460574</v>
      </c>
      <c r="F354" s="4">
        <v>5815903</v>
      </c>
      <c r="G354" s="4">
        <f t="shared" si="51"/>
        <v>22368858</v>
      </c>
      <c r="H354" s="8">
        <f t="shared" si="52"/>
        <v>-9.6154555691496668E-3</v>
      </c>
      <c r="I354" s="8">
        <f t="shared" si="53"/>
        <v>-9.6154145736410124E-3</v>
      </c>
      <c r="J354" s="8">
        <f t="shared" si="54"/>
        <v>-9.615357523939827E-3</v>
      </c>
      <c r="K354" s="8">
        <f t="shared" si="55"/>
        <v>-9.6153715162264897E-3</v>
      </c>
      <c r="L354" s="8">
        <f t="shared" si="56"/>
        <v>-9.6154118616319506E-3</v>
      </c>
    </row>
    <row r="355" spans="2:12" x14ac:dyDescent="0.3">
      <c r="B355" s="3">
        <v>43818</v>
      </c>
      <c r="C355" s="4">
        <v>7583695</v>
      </c>
      <c r="D355" s="4">
        <v>5687771</v>
      </c>
      <c r="E355" s="4">
        <v>2317240</v>
      </c>
      <c r="F355" s="4">
        <v>5477113</v>
      </c>
      <c r="G355" s="4">
        <f t="shared" si="51"/>
        <v>21065819</v>
      </c>
      <c r="H355" s="8">
        <f t="shared" si="52"/>
        <v>-3.9603876387590109E-2</v>
      </c>
      <c r="I355" s="8">
        <f t="shared" si="53"/>
        <v>-3.9603918600791155E-2</v>
      </c>
      <c r="J355" s="8">
        <f t="shared" si="54"/>
        <v>-3.9603845497091394E-2</v>
      </c>
      <c r="K355" s="8">
        <f t="shared" si="55"/>
        <v>-3.9603904840510351E-2</v>
      </c>
      <c r="L355" s="8">
        <f t="shared" si="56"/>
        <v>-3.9603891784959377E-2</v>
      </c>
    </row>
    <row r="356" spans="2:12" x14ac:dyDescent="0.3">
      <c r="B356" s="3">
        <v>43819</v>
      </c>
      <c r="C356" s="4">
        <v>7974607</v>
      </c>
      <c r="D356" s="4">
        <v>5980955</v>
      </c>
      <c r="E356" s="4">
        <v>2436685</v>
      </c>
      <c r="F356" s="4">
        <v>5759438</v>
      </c>
      <c r="G356" s="4">
        <f t="shared" si="51"/>
        <v>22151685</v>
      </c>
      <c r="H356" s="8">
        <f t="shared" si="52"/>
        <v>-2.8571397247511787E-2</v>
      </c>
      <c r="I356" s="8">
        <f t="shared" si="53"/>
        <v>-2.8571516742446512E-2</v>
      </c>
      <c r="J356" s="8">
        <f t="shared" si="54"/>
        <v>-2.8571348837802657E-2</v>
      </c>
      <c r="K356" s="8">
        <f t="shared" si="55"/>
        <v>-2.8571390018912624E-2</v>
      </c>
      <c r="L356" s="8">
        <f t="shared" si="56"/>
        <v>-2.8571422306645E-2</v>
      </c>
    </row>
    <row r="357" spans="2:12" x14ac:dyDescent="0.3">
      <c r="B357" s="3">
        <v>43820</v>
      </c>
      <c r="C357" s="4">
        <v>16645119</v>
      </c>
      <c r="D357" s="4">
        <v>12483839</v>
      </c>
      <c r="E357" s="4">
        <v>5086008</v>
      </c>
      <c r="F357" s="4">
        <v>12021475</v>
      </c>
      <c r="G357" s="4">
        <f t="shared" si="51"/>
        <v>46236441</v>
      </c>
      <c r="H357" s="12">
        <f t="shared" si="52"/>
        <v>9.8039156209148715E-3</v>
      </c>
      <c r="I357" s="12">
        <f t="shared" si="53"/>
        <v>9.8038953986920863E-3</v>
      </c>
      <c r="J357" s="12">
        <f t="shared" si="54"/>
        <v>9.8037775258457138E-3</v>
      </c>
      <c r="K357" s="12">
        <f t="shared" si="55"/>
        <v>9.8039767451021387E-3</v>
      </c>
      <c r="L357" s="12">
        <f t="shared" si="56"/>
        <v>9.8039108627445692E-3</v>
      </c>
    </row>
    <row r="358" spans="2:12" x14ac:dyDescent="0.3">
      <c r="B358" s="3">
        <v>43821</v>
      </c>
      <c r="C358" s="4">
        <v>15513897</v>
      </c>
      <c r="D358" s="4">
        <v>11635423</v>
      </c>
      <c r="E358" s="4">
        <v>4740357</v>
      </c>
      <c r="F358" s="4">
        <v>11204481</v>
      </c>
      <c r="G358" s="4">
        <f t="shared" si="51"/>
        <v>43094158</v>
      </c>
      <c r="H358" s="12">
        <f t="shared" si="52"/>
        <v>0</v>
      </c>
      <c r="I358" s="12">
        <f t="shared" si="53"/>
        <v>0</v>
      </c>
      <c r="J358" s="12">
        <f t="shared" si="54"/>
        <v>0</v>
      </c>
      <c r="K358" s="12">
        <f t="shared" si="55"/>
        <v>0</v>
      </c>
      <c r="L358" s="12">
        <f t="shared" si="56"/>
        <v>0</v>
      </c>
    </row>
    <row r="359" spans="2:12" x14ac:dyDescent="0.3">
      <c r="B359" s="3">
        <v>43822</v>
      </c>
      <c r="C359" s="4">
        <v>7740060</v>
      </c>
      <c r="D359" s="4">
        <v>5805045</v>
      </c>
      <c r="E359" s="4">
        <v>2365018</v>
      </c>
      <c r="F359" s="4">
        <v>5590043</v>
      </c>
      <c r="G359" s="4">
        <f t="shared" si="51"/>
        <v>21500166</v>
      </c>
      <c r="H359" s="8">
        <f t="shared" si="52"/>
        <v>1.0204157545207204E-2</v>
      </c>
      <c r="I359" s="8">
        <f t="shared" si="53"/>
        <v>1.0204113595832398E-2</v>
      </c>
      <c r="J359" s="8">
        <f t="shared" si="54"/>
        <v>1.0204051122343127E-2</v>
      </c>
      <c r="K359" s="8">
        <f t="shared" si="55"/>
        <v>1.0204066880416196E-2</v>
      </c>
      <c r="L359" s="8">
        <f t="shared" si="56"/>
        <v>1.0204110399515187E-2</v>
      </c>
    </row>
    <row r="360" spans="2:12" x14ac:dyDescent="0.3">
      <c r="B360" s="3">
        <v>43823</v>
      </c>
      <c r="C360" s="4">
        <v>7661877</v>
      </c>
      <c r="D360" s="4">
        <v>5746408</v>
      </c>
      <c r="E360" s="4">
        <v>2341129</v>
      </c>
      <c r="F360" s="4">
        <v>5533578</v>
      </c>
      <c r="G360" s="4">
        <f t="shared" si="51"/>
        <v>21282992</v>
      </c>
      <c r="H360" s="8">
        <f t="shared" si="52"/>
        <v>1.0309222615097369E-2</v>
      </c>
      <c r="I360" s="8">
        <f t="shared" si="53"/>
        <v>1.0309310976127639E-2</v>
      </c>
      <c r="J360" s="8">
        <f t="shared" si="54"/>
        <v>1.0309247207885175E-2</v>
      </c>
      <c r="K360" s="8">
        <f t="shared" si="55"/>
        <v>1.0309263292541226E-2</v>
      </c>
      <c r="L360" s="8">
        <f t="shared" si="56"/>
        <v>1.0309259753916944E-2</v>
      </c>
    </row>
    <row r="361" spans="2:12" x14ac:dyDescent="0.3">
      <c r="B361" s="3">
        <v>43824</v>
      </c>
      <c r="C361" s="4">
        <v>7427330</v>
      </c>
      <c r="D361" s="4">
        <v>5570497</v>
      </c>
      <c r="E361" s="4">
        <v>2269462</v>
      </c>
      <c r="F361" s="4">
        <v>5364183</v>
      </c>
      <c r="G361" s="4">
        <f t="shared" si="51"/>
        <v>20631472</v>
      </c>
      <c r="H361" s="8">
        <f t="shared" si="52"/>
        <v>-7.7669860715337213E-2</v>
      </c>
      <c r="I361" s="8">
        <f t="shared" si="53"/>
        <v>-7.7669981680881794E-2</v>
      </c>
      <c r="J361" s="8">
        <f t="shared" si="54"/>
        <v>-7.7669681952259872E-2</v>
      </c>
      <c r="K361" s="8">
        <f t="shared" si="55"/>
        <v>-7.7669796074659403E-2</v>
      </c>
      <c r="L361" s="8">
        <f t="shared" si="56"/>
        <v>-7.7669856905524637E-2</v>
      </c>
    </row>
    <row r="362" spans="2:12" x14ac:dyDescent="0.3">
      <c r="B362" s="3">
        <v>43825</v>
      </c>
      <c r="C362" s="4">
        <v>7427330</v>
      </c>
      <c r="D362" s="4">
        <v>5570497</v>
      </c>
      <c r="E362" s="4">
        <v>2269462</v>
      </c>
      <c r="F362" s="4">
        <v>5364183</v>
      </c>
      <c r="G362" s="4">
        <f t="shared" si="51"/>
        <v>20631472</v>
      </c>
      <c r="H362" s="8">
        <f t="shared" si="52"/>
        <v>-2.0618577092037627E-2</v>
      </c>
      <c r="I362" s="8">
        <f t="shared" si="53"/>
        <v>-2.0618621952255056E-2</v>
      </c>
      <c r="J362" s="8">
        <f t="shared" si="54"/>
        <v>-2.0618494415770461E-2</v>
      </c>
      <c r="K362" s="8">
        <f t="shared" si="55"/>
        <v>-2.0618526585082342E-2</v>
      </c>
      <c r="L362" s="8">
        <f t="shared" si="56"/>
        <v>-2.0618566978098496E-2</v>
      </c>
    </row>
    <row r="363" spans="2:12" x14ac:dyDescent="0.3">
      <c r="B363" s="3">
        <v>43826</v>
      </c>
      <c r="C363" s="4">
        <v>8052789</v>
      </c>
      <c r="D363" s="4">
        <v>6039592</v>
      </c>
      <c r="E363" s="4">
        <v>2460574</v>
      </c>
      <c r="F363" s="4">
        <v>5815903</v>
      </c>
      <c r="G363" s="4">
        <f t="shared" si="51"/>
        <v>22368858</v>
      </c>
      <c r="H363" s="8">
        <f t="shared" si="52"/>
        <v>9.803868704752583E-3</v>
      </c>
      <c r="I363" s="8">
        <f t="shared" si="53"/>
        <v>9.8039527132371962E-3</v>
      </c>
      <c r="J363" s="8">
        <f t="shared" si="54"/>
        <v>9.8038934043587211E-3</v>
      </c>
      <c r="K363" s="8">
        <f t="shared" si="55"/>
        <v>9.803907950741042E-3</v>
      </c>
      <c r="L363" s="8">
        <f t="shared" si="56"/>
        <v>9.8039043079567456E-3</v>
      </c>
    </row>
    <row r="364" spans="2:12" x14ac:dyDescent="0.3">
      <c r="B364" s="3">
        <v>43827</v>
      </c>
      <c r="C364" s="4">
        <v>16321913</v>
      </c>
      <c r="D364" s="4">
        <v>12241435</v>
      </c>
      <c r="E364" s="4">
        <v>4987251</v>
      </c>
      <c r="F364" s="4">
        <v>11788048</v>
      </c>
      <c r="G364" s="4">
        <f t="shared" si="51"/>
        <v>45338647</v>
      </c>
      <c r="H364" s="12">
        <f t="shared" si="52"/>
        <v>-1.941746406258793E-2</v>
      </c>
      <c r="I364" s="12">
        <f t="shared" si="53"/>
        <v>-1.9417424399657879E-2</v>
      </c>
      <c r="J364" s="12">
        <f t="shared" si="54"/>
        <v>-1.9417389827149356E-2</v>
      </c>
      <c r="K364" s="12">
        <f t="shared" si="55"/>
        <v>-1.9417500764257301E-2</v>
      </c>
      <c r="L364" s="12">
        <f t="shared" si="56"/>
        <v>-1.9417454730133787E-2</v>
      </c>
    </row>
    <row r="365" spans="2:12" x14ac:dyDescent="0.3">
      <c r="B365" s="3">
        <v>43828</v>
      </c>
      <c r="C365" s="4">
        <v>15675500</v>
      </c>
      <c r="D365" s="4">
        <v>11756625</v>
      </c>
      <c r="E365" s="4">
        <v>4789736</v>
      </c>
      <c r="F365" s="4">
        <v>11321195</v>
      </c>
      <c r="G365" s="4">
        <f t="shared" si="51"/>
        <v>43543056</v>
      </c>
      <c r="H365" s="12">
        <f t="shared" si="52"/>
        <v>1.0416660623697505E-2</v>
      </c>
      <c r="I365" s="12">
        <f t="shared" si="53"/>
        <v>1.0416638913772092E-2</v>
      </c>
      <c r="J365" s="12">
        <f t="shared" si="54"/>
        <v>1.0416725997641096E-2</v>
      </c>
      <c r="K365" s="12">
        <f t="shared" si="55"/>
        <v>1.0416725236983337E-2</v>
      </c>
      <c r="L365" s="12">
        <f t="shared" si="56"/>
        <v>1.0416678752604991E-2</v>
      </c>
    </row>
    <row r="366" spans="2:12" x14ac:dyDescent="0.3">
      <c r="B366" s="3">
        <v>43829</v>
      </c>
      <c r="C366" s="4">
        <v>7974607</v>
      </c>
      <c r="D366" s="4">
        <v>5980955</v>
      </c>
      <c r="E366" s="4">
        <v>2436685</v>
      </c>
      <c r="F366" s="4">
        <v>5759438</v>
      </c>
      <c r="G366" s="4">
        <f t="shared" si="51"/>
        <v>22151685</v>
      </c>
      <c r="H366" s="8">
        <f t="shared" si="52"/>
        <v>3.0302995067221783E-2</v>
      </c>
      <c r="I366" s="8">
        <f t="shared" si="53"/>
        <v>3.0302952001233452E-2</v>
      </c>
      <c r="J366" s="8">
        <f t="shared" si="54"/>
        <v>3.0302940611868445E-2</v>
      </c>
      <c r="K366" s="8">
        <f t="shared" si="55"/>
        <v>3.0302986935878629E-2</v>
      </c>
      <c r="L366" s="8">
        <f t="shared" si="56"/>
        <v>3.0302975335167126E-2</v>
      </c>
    </row>
    <row r="367" spans="2:12" x14ac:dyDescent="0.3">
      <c r="B367" s="3">
        <v>43830</v>
      </c>
      <c r="C367" s="4">
        <v>7896424</v>
      </c>
      <c r="D367" s="4">
        <v>5922318</v>
      </c>
      <c r="E367" s="4">
        <v>2412796</v>
      </c>
      <c r="F367" s="4">
        <v>5702973</v>
      </c>
      <c r="G367" s="4">
        <f t="shared" si="51"/>
        <v>21934511</v>
      </c>
      <c r="H367" s="8">
        <f t="shared" si="52"/>
        <v>3.0612211602979222E-2</v>
      </c>
      <c r="I367" s="8">
        <f t="shared" si="53"/>
        <v>3.0612166765743076E-2</v>
      </c>
      <c r="J367" s="8">
        <f t="shared" si="54"/>
        <v>3.0612153367029382E-2</v>
      </c>
      <c r="K367" s="8">
        <f t="shared" si="55"/>
        <v>3.061220064124881E-2</v>
      </c>
      <c r="L367" s="8">
        <f t="shared" si="56"/>
        <v>3.06121902409211E-2</v>
      </c>
    </row>
    <row r="368" spans="2:12" x14ac:dyDescent="0.3">
      <c r="B368" s="3">
        <v>43831</v>
      </c>
      <c r="C368" s="4">
        <v>7818242</v>
      </c>
      <c r="D368" s="4">
        <v>5863681</v>
      </c>
      <c r="E368" s="4">
        <v>2388907</v>
      </c>
      <c r="F368" s="4">
        <v>5646508</v>
      </c>
      <c r="G368" s="4">
        <f t="shared" si="51"/>
        <v>21717338</v>
      </c>
      <c r="H368" s="8">
        <f t="shared" si="52"/>
        <v>5.2631564774959561E-2</v>
      </c>
      <c r="I368" s="8">
        <f t="shared" si="53"/>
        <v>5.2631569499094866E-2</v>
      </c>
      <c r="J368" s="8">
        <f t="shared" si="54"/>
        <v>5.2631416608870385E-2</v>
      </c>
      <c r="K368" s="8">
        <f t="shared" si="55"/>
        <v>5.2631500454030089E-2</v>
      </c>
      <c r="L368" s="8">
        <f t="shared" si="56"/>
        <v>5.2631533028763E-2</v>
      </c>
    </row>
  </sheetData>
  <conditionalFormatting sqref="H3:L368">
    <cfRule type="cellIs" dxfId="9" priority="1" operator="lessThan">
      <formula>-0.2</formula>
    </cfRule>
    <cfRule type="cellIs" dxfId="8" priority="2" operator="greaterThan">
      <formula>0.2</formula>
    </cfRule>
  </conditionalFormatting>
  <pageMargins left="0.7" right="0.7" top="0.75" bottom="0.75" header="0.3" footer="0.3"/>
  <ignoredErrors>
    <ignoredError sqref="J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sheetPr codeName="Sheet3"/>
  <dimension ref="A2:M368"/>
  <sheetViews>
    <sheetView topLeftCell="I343" workbookViewId="0">
      <selection activeCell="J2" sqref="J2:J368"/>
    </sheetView>
  </sheetViews>
  <sheetFormatPr defaultColWidth="11.19921875" defaultRowHeight="15.6" x14ac:dyDescent="0.3"/>
  <cols>
    <col min="2" max="2" width="10.09765625" bestFit="1" customWidth="1"/>
    <col min="3" max="3" width="18" bestFit="1" customWidth="1"/>
    <col min="4" max="4" width="15.69921875" bestFit="1" customWidth="1"/>
    <col min="5" max="5" width="29" bestFit="1" customWidth="1"/>
    <col min="6" max="6" width="24" bestFit="1" customWidth="1"/>
    <col min="7" max="7" width="22.796875" bestFit="1" customWidth="1"/>
    <col min="8" max="8" width="14.796875" bestFit="1" customWidth="1"/>
    <col min="9" max="9" width="29.19921875" bestFit="1" customWidth="1"/>
    <col min="10" max="10" width="23" bestFit="1" customWidth="1"/>
    <col min="11" max="11" width="18.8984375" bestFit="1" customWidth="1"/>
    <col min="12" max="12" width="12.796875" bestFit="1" customWidth="1"/>
    <col min="13" max="13" width="17.19921875" bestFit="1" customWidth="1"/>
  </cols>
  <sheetData>
    <row r="2" spans="1:13" x14ac:dyDescent="0.3">
      <c r="A2" s="2" t="s">
        <v>35</v>
      </c>
      <c r="B2" s="2" t="s">
        <v>0</v>
      </c>
      <c r="C2" s="2" t="s">
        <v>10</v>
      </c>
      <c r="D2" s="2" t="s">
        <v>11</v>
      </c>
      <c r="E2" s="2" t="s">
        <v>12</v>
      </c>
      <c r="F2" s="2" t="s">
        <v>13</v>
      </c>
      <c r="G2" s="2" t="s">
        <v>14</v>
      </c>
      <c r="H2" s="2" t="s">
        <v>15</v>
      </c>
      <c r="I2" s="2" t="s">
        <v>16</v>
      </c>
      <c r="J2" s="2" t="s">
        <v>17</v>
      </c>
      <c r="K2" s="2" t="s">
        <v>51</v>
      </c>
      <c r="L2" s="2" t="s">
        <v>38</v>
      </c>
      <c r="M2" s="2" t="s">
        <v>39</v>
      </c>
    </row>
    <row r="3" spans="1:13" x14ac:dyDescent="0.3">
      <c r="A3" s="4" t="str">
        <f>TEXT(B3,"dddd")</f>
        <v>Tuesday</v>
      </c>
      <c r="B3" s="3">
        <v>43466</v>
      </c>
      <c r="C3" s="4">
        <v>385075</v>
      </c>
      <c r="D3" s="5">
        <v>0.17</v>
      </c>
      <c r="E3" s="4">
        <v>37</v>
      </c>
      <c r="F3" s="4">
        <v>22</v>
      </c>
      <c r="G3" s="4">
        <v>26</v>
      </c>
      <c r="H3" s="4">
        <v>364</v>
      </c>
      <c r="I3" s="4">
        <v>32</v>
      </c>
      <c r="J3" s="5">
        <v>0.95</v>
      </c>
      <c r="K3" s="4" t="str">
        <f>VLOOKUP($B3,'Session Details'!$B$2:$R$368,15,FALSE)</f>
        <v>Stable</v>
      </c>
      <c r="L3" s="4" t="str">
        <f>VLOOKUP($B3,'Session Details'!$B$2:$R$368,16,FALSE)</f>
        <v>Stable</v>
      </c>
      <c r="M3" s="4" t="str">
        <f>VLOOKUP($B3,'Session Details'!$B$2:$R$368,17,FALSE)</f>
        <v>Stable</v>
      </c>
    </row>
    <row r="4" spans="1:13" x14ac:dyDescent="0.3">
      <c r="A4" s="4" t="str">
        <f t="shared" ref="A4:A67" si="0">TEXT(B4,"dddd")</f>
        <v>Wednesday</v>
      </c>
      <c r="B4" s="3">
        <v>43467</v>
      </c>
      <c r="C4" s="4">
        <v>388232</v>
      </c>
      <c r="D4" s="5">
        <v>0.19</v>
      </c>
      <c r="E4" s="4">
        <v>31</v>
      </c>
      <c r="F4" s="4">
        <v>17</v>
      </c>
      <c r="G4" s="4">
        <v>28</v>
      </c>
      <c r="H4" s="4">
        <v>360</v>
      </c>
      <c r="I4" s="4">
        <v>35</v>
      </c>
      <c r="J4" s="5">
        <v>0.95</v>
      </c>
      <c r="K4" s="4" t="str">
        <f>VLOOKUP($B4,'Session Details'!$B$2:$R$368,15,FALSE)</f>
        <v>Stable</v>
      </c>
      <c r="L4" s="4" t="str">
        <f>VLOOKUP($B4,'Session Details'!$B$2:$R$368,16,FALSE)</f>
        <v>Stable</v>
      </c>
      <c r="M4" s="4" t="str">
        <f>VLOOKUP($B4,'Session Details'!$B$2:$R$368,17,FALSE)</f>
        <v>Stable</v>
      </c>
    </row>
    <row r="5" spans="1:13" x14ac:dyDescent="0.3">
      <c r="A5" s="4" t="str">
        <f t="shared" si="0"/>
        <v>Thursday</v>
      </c>
      <c r="B5" s="3">
        <v>43468</v>
      </c>
      <c r="C5" s="4">
        <v>399964</v>
      </c>
      <c r="D5" s="5">
        <v>0.18</v>
      </c>
      <c r="E5" s="4">
        <v>30</v>
      </c>
      <c r="F5" s="4">
        <v>22</v>
      </c>
      <c r="G5" s="4">
        <v>29</v>
      </c>
      <c r="H5" s="4">
        <v>370</v>
      </c>
      <c r="I5" s="4">
        <v>31</v>
      </c>
      <c r="J5" s="5">
        <v>0.94</v>
      </c>
      <c r="K5" s="4" t="str">
        <f>VLOOKUP($B5,'Session Details'!$B$2:$R$368,15,FALSE)</f>
        <v>Stable</v>
      </c>
      <c r="L5" s="4" t="str">
        <f>VLOOKUP($B5,'Session Details'!$B$2:$R$368,16,FALSE)</f>
        <v>Stable</v>
      </c>
      <c r="M5" s="4" t="str">
        <f>VLOOKUP($B5,'Session Details'!$B$2:$R$368,17,FALSE)</f>
        <v>Stable</v>
      </c>
    </row>
    <row r="6" spans="1:13" x14ac:dyDescent="0.3">
      <c r="A6" s="4" t="str">
        <f t="shared" si="0"/>
        <v>Friday</v>
      </c>
      <c r="B6" s="3">
        <v>43469</v>
      </c>
      <c r="C6" s="4">
        <v>408471</v>
      </c>
      <c r="D6" s="5">
        <v>0.17</v>
      </c>
      <c r="E6" s="4">
        <v>30</v>
      </c>
      <c r="F6" s="4">
        <v>19</v>
      </c>
      <c r="G6" s="4">
        <v>26</v>
      </c>
      <c r="H6" s="4">
        <v>386</v>
      </c>
      <c r="I6" s="4">
        <v>40</v>
      </c>
      <c r="J6" s="5">
        <v>0.94</v>
      </c>
      <c r="K6" s="4" t="str">
        <f>VLOOKUP($B6,'Session Details'!$B$2:$R$368,15,FALSE)</f>
        <v>Stable</v>
      </c>
      <c r="L6" s="4" t="str">
        <f>VLOOKUP($B6,'Session Details'!$B$2:$R$368,16,FALSE)</f>
        <v>Stable</v>
      </c>
      <c r="M6" s="4" t="str">
        <f>VLOOKUP($B6,'Session Details'!$B$2:$R$368,17,FALSE)</f>
        <v>Stable</v>
      </c>
    </row>
    <row r="7" spans="1:13" x14ac:dyDescent="0.3">
      <c r="A7" s="4" t="str">
        <f t="shared" si="0"/>
        <v>Saturday</v>
      </c>
      <c r="B7" s="3">
        <v>43470</v>
      </c>
      <c r="C7" s="4">
        <v>384771</v>
      </c>
      <c r="D7" s="5">
        <v>0.19</v>
      </c>
      <c r="E7" s="4">
        <v>31</v>
      </c>
      <c r="F7" s="4">
        <v>22</v>
      </c>
      <c r="G7" s="4">
        <v>27</v>
      </c>
      <c r="H7" s="4">
        <v>390</v>
      </c>
      <c r="I7" s="4">
        <v>33</v>
      </c>
      <c r="J7" s="5">
        <v>0.92</v>
      </c>
      <c r="K7" s="4" t="str">
        <f>VLOOKUP($B7,'Session Details'!$B$2:$R$368,15,FALSE)</f>
        <v>Stable</v>
      </c>
      <c r="L7" s="4" t="str">
        <f>VLOOKUP($B7,'Session Details'!$B$2:$R$368,16,FALSE)</f>
        <v>Stable</v>
      </c>
      <c r="M7" s="4" t="str">
        <f>VLOOKUP($B7,'Session Details'!$B$2:$R$368,17,FALSE)</f>
        <v>Stable</v>
      </c>
    </row>
    <row r="8" spans="1:13" x14ac:dyDescent="0.3">
      <c r="A8" s="4" t="str">
        <f t="shared" si="0"/>
        <v>Sunday</v>
      </c>
      <c r="B8" s="3">
        <v>43471</v>
      </c>
      <c r="C8" s="4">
        <v>390787</v>
      </c>
      <c r="D8" s="5">
        <v>0.19</v>
      </c>
      <c r="E8" s="4">
        <v>33</v>
      </c>
      <c r="F8" s="4">
        <v>18</v>
      </c>
      <c r="G8" s="4">
        <v>26</v>
      </c>
      <c r="H8" s="4">
        <v>360</v>
      </c>
      <c r="I8" s="4">
        <v>36</v>
      </c>
      <c r="J8" s="5">
        <v>0.93</v>
      </c>
      <c r="K8" s="4" t="str">
        <f>VLOOKUP($B8,'Session Details'!$B$2:$R$368,15,FALSE)</f>
        <v>Stable</v>
      </c>
      <c r="L8" s="4" t="str">
        <f>VLOOKUP($B8,'Session Details'!$B$2:$R$368,16,FALSE)</f>
        <v>Stable</v>
      </c>
      <c r="M8" s="4" t="str">
        <f>VLOOKUP($B8,'Session Details'!$B$2:$R$368,17,FALSE)</f>
        <v>Stable</v>
      </c>
    </row>
    <row r="9" spans="1:13" x14ac:dyDescent="0.3">
      <c r="A9" s="4" t="str">
        <f t="shared" si="0"/>
        <v>Monday</v>
      </c>
      <c r="B9" s="3">
        <v>43472</v>
      </c>
      <c r="C9" s="4">
        <v>388351</v>
      </c>
      <c r="D9" s="5">
        <v>0.18</v>
      </c>
      <c r="E9" s="4">
        <v>36</v>
      </c>
      <c r="F9" s="4">
        <v>19</v>
      </c>
      <c r="G9" s="4">
        <v>30</v>
      </c>
      <c r="H9" s="4">
        <v>381</v>
      </c>
      <c r="I9" s="4">
        <v>34</v>
      </c>
      <c r="J9" s="5">
        <v>0.93</v>
      </c>
      <c r="K9" s="4" t="str">
        <f>VLOOKUP($B9,'Session Details'!$B$2:$R$368,15,FALSE)</f>
        <v>Stable</v>
      </c>
      <c r="L9" s="4" t="str">
        <f>VLOOKUP($B9,'Session Details'!$B$2:$R$368,16,FALSE)</f>
        <v>Stable</v>
      </c>
      <c r="M9" s="4" t="str">
        <f>VLOOKUP($B9,'Session Details'!$B$2:$R$368,17,FALSE)</f>
        <v>Stable</v>
      </c>
    </row>
    <row r="10" spans="1:13" x14ac:dyDescent="0.3">
      <c r="A10" s="4" t="str">
        <f t="shared" si="0"/>
        <v>Tuesday</v>
      </c>
      <c r="B10" s="3">
        <v>43473</v>
      </c>
      <c r="C10" s="4">
        <v>387624</v>
      </c>
      <c r="D10" s="5">
        <v>0.17</v>
      </c>
      <c r="E10" s="4">
        <v>39</v>
      </c>
      <c r="F10" s="4">
        <v>22</v>
      </c>
      <c r="G10" s="4">
        <v>25</v>
      </c>
      <c r="H10" s="4">
        <v>359</v>
      </c>
      <c r="I10" s="4">
        <v>37</v>
      </c>
      <c r="J10" s="5">
        <v>0.95</v>
      </c>
      <c r="K10" s="4" t="str">
        <f>VLOOKUP($B10,'Session Details'!$B$2:$R$368,15,FALSE)</f>
        <v>Stable</v>
      </c>
      <c r="L10" s="4" t="str">
        <f>VLOOKUP($B10,'Session Details'!$B$2:$R$368,16,FALSE)</f>
        <v>Stable</v>
      </c>
      <c r="M10" s="4" t="str">
        <f>VLOOKUP($B10,'Session Details'!$B$2:$R$368,17,FALSE)</f>
        <v>Stable</v>
      </c>
    </row>
    <row r="11" spans="1:13" x14ac:dyDescent="0.3">
      <c r="A11" s="4" t="str">
        <f t="shared" si="0"/>
        <v>Wednesday</v>
      </c>
      <c r="B11" s="3">
        <v>43474</v>
      </c>
      <c r="C11" s="4">
        <v>399127</v>
      </c>
      <c r="D11" s="5">
        <v>0.18</v>
      </c>
      <c r="E11" s="4">
        <v>40</v>
      </c>
      <c r="F11" s="4">
        <v>22</v>
      </c>
      <c r="G11" s="4">
        <v>30</v>
      </c>
      <c r="H11" s="4">
        <v>359</v>
      </c>
      <c r="I11" s="4">
        <v>38</v>
      </c>
      <c r="J11" s="5">
        <v>0.93</v>
      </c>
      <c r="K11" s="4" t="str">
        <f>VLOOKUP($B11,'Session Details'!$B$2:$R$368,15,FALSE)</f>
        <v>Stable</v>
      </c>
      <c r="L11" s="4" t="str">
        <f>VLOOKUP($B11,'Session Details'!$B$2:$R$368,16,FALSE)</f>
        <v>Stable</v>
      </c>
      <c r="M11" s="4" t="str">
        <f>VLOOKUP($B11,'Session Details'!$B$2:$R$368,17,FALSE)</f>
        <v>Stable</v>
      </c>
    </row>
    <row r="12" spans="1:13" x14ac:dyDescent="0.3">
      <c r="A12" s="4" t="str">
        <f t="shared" si="0"/>
        <v>Thursday</v>
      </c>
      <c r="B12" s="24">
        <v>43475</v>
      </c>
      <c r="C12" s="25">
        <v>400812</v>
      </c>
      <c r="D12" s="26">
        <v>0.19</v>
      </c>
      <c r="E12" s="25">
        <v>32</v>
      </c>
      <c r="F12" s="25">
        <v>22</v>
      </c>
      <c r="G12" s="25">
        <v>27</v>
      </c>
      <c r="H12" s="25">
        <v>399</v>
      </c>
      <c r="I12" s="25">
        <v>34</v>
      </c>
      <c r="J12" s="26">
        <v>0.92</v>
      </c>
      <c r="K12" s="22" t="str">
        <f>VLOOKUP($B12,'Session Details'!$B$2:$R$368,15,FALSE)</f>
        <v>Low</v>
      </c>
      <c r="L12" s="4" t="str">
        <f>VLOOKUP($B12,'Session Details'!$B$2:$R$368,16,FALSE)</f>
        <v>Low</v>
      </c>
      <c r="M12" s="4" t="str">
        <f>VLOOKUP($B12,'Session Details'!$B$2:$R$368,17,FALSE)</f>
        <v>Stable</v>
      </c>
    </row>
    <row r="13" spans="1:13" x14ac:dyDescent="0.3">
      <c r="A13" s="4" t="str">
        <f t="shared" si="0"/>
        <v>Friday</v>
      </c>
      <c r="B13" s="3">
        <v>43476</v>
      </c>
      <c r="C13" s="4">
        <v>382806</v>
      </c>
      <c r="D13" s="5">
        <v>0.19</v>
      </c>
      <c r="E13" s="4">
        <v>36</v>
      </c>
      <c r="F13" s="4">
        <v>17</v>
      </c>
      <c r="G13" s="4">
        <v>26</v>
      </c>
      <c r="H13" s="4">
        <v>392</v>
      </c>
      <c r="I13" s="4">
        <v>38</v>
      </c>
      <c r="J13" s="5">
        <v>0.91</v>
      </c>
      <c r="K13" s="4" t="str">
        <f>VLOOKUP($B13,'Session Details'!$B$2:$R$368,15,FALSE)</f>
        <v>Stable</v>
      </c>
      <c r="L13" s="4" t="str">
        <f>VLOOKUP($B13,'Session Details'!$B$2:$R$368,16,FALSE)</f>
        <v>Stable</v>
      </c>
      <c r="M13" s="4" t="str">
        <f>VLOOKUP($B13,'Session Details'!$B$2:$R$368,17,FALSE)</f>
        <v>Stable</v>
      </c>
    </row>
    <row r="14" spans="1:13" x14ac:dyDescent="0.3">
      <c r="A14" s="4" t="str">
        <f t="shared" si="0"/>
        <v>Saturday</v>
      </c>
      <c r="B14" s="3">
        <v>43477</v>
      </c>
      <c r="C14" s="4">
        <v>406488</v>
      </c>
      <c r="D14" s="5">
        <v>0.18</v>
      </c>
      <c r="E14" s="4">
        <v>37</v>
      </c>
      <c r="F14" s="4">
        <v>21</v>
      </c>
      <c r="G14" s="4">
        <v>30</v>
      </c>
      <c r="H14" s="4">
        <v>363</v>
      </c>
      <c r="I14" s="4">
        <v>33</v>
      </c>
      <c r="J14" s="5">
        <v>0.95</v>
      </c>
      <c r="K14" s="4" t="str">
        <f>VLOOKUP($B14,'Session Details'!$B$2:$R$368,15,FALSE)</f>
        <v>Stable</v>
      </c>
      <c r="L14" s="4" t="str">
        <f>VLOOKUP($B14,'Session Details'!$B$2:$R$368,16,FALSE)</f>
        <v>Stable</v>
      </c>
      <c r="M14" s="4" t="str">
        <f>VLOOKUP($B14,'Session Details'!$B$2:$R$368,17,FALSE)</f>
        <v>Stable</v>
      </c>
    </row>
    <row r="15" spans="1:13" x14ac:dyDescent="0.3">
      <c r="A15" s="4" t="str">
        <f t="shared" si="0"/>
        <v>Sunday</v>
      </c>
      <c r="B15" s="3">
        <v>43478</v>
      </c>
      <c r="C15" s="4">
        <v>402450</v>
      </c>
      <c r="D15" s="5">
        <v>0.17</v>
      </c>
      <c r="E15" s="4">
        <v>34</v>
      </c>
      <c r="F15" s="4">
        <v>20</v>
      </c>
      <c r="G15" s="4">
        <v>28</v>
      </c>
      <c r="H15" s="4">
        <v>390</v>
      </c>
      <c r="I15" s="4">
        <v>37</v>
      </c>
      <c r="J15" s="5">
        <v>0.92</v>
      </c>
      <c r="K15" s="4" t="str">
        <f>VLOOKUP($B15,'Session Details'!$B$2:$R$368,15,FALSE)</f>
        <v>Stable</v>
      </c>
      <c r="L15" s="4" t="str">
        <f>VLOOKUP($B15,'Session Details'!$B$2:$R$368,16,FALSE)</f>
        <v>Stable</v>
      </c>
      <c r="M15" s="4" t="str">
        <f>VLOOKUP($B15,'Session Details'!$B$2:$R$368,17,FALSE)</f>
        <v>Stable</v>
      </c>
    </row>
    <row r="16" spans="1:13" x14ac:dyDescent="0.3">
      <c r="A16" s="4" t="str">
        <f t="shared" si="0"/>
        <v>Monday</v>
      </c>
      <c r="B16" s="3">
        <v>43479</v>
      </c>
      <c r="C16" s="4">
        <v>392554</v>
      </c>
      <c r="D16" s="5">
        <v>0.19</v>
      </c>
      <c r="E16" s="4">
        <v>36</v>
      </c>
      <c r="F16" s="4">
        <v>21</v>
      </c>
      <c r="G16" s="4">
        <v>27</v>
      </c>
      <c r="H16" s="4">
        <v>395</v>
      </c>
      <c r="I16" s="4">
        <v>31</v>
      </c>
      <c r="J16" s="5">
        <v>0.94</v>
      </c>
      <c r="K16" s="4" t="str">
        <f>VLOOKUP($B16,'Session Details'!$B$2:$R$368,15,FALSE)</f>
        <v>Stable</v>
      </c>
      <c r="L16" s="4" t="str">
        <f>VLOOKUP($B16,'Session Details'!$B$2:$R$368,16,FALSE)</f>
        <v>Stable</v>
      </c>
      <c r="M16" s="4" t="str">
        <f>VLOOKUP($B16,'Session Details'!$B$2:$R$368,17,FALSE)</f>
        <v>Stable</v>
      </c>
    </row>
    <row r="17" spans="1:13" x14ac:dyDescent="0.3">
      <c r="A17" s="4" t="str">
        <f t="shared" si="0"/>
        <v>Tuesday</v>
      </c>
      <c r="B17" s="3">
        <v>43480</v>
      </c>
      <c r="C17" s="4">
        <v>407211</v>
      </c>
      <c r="D17" s="5">
        <v>0.17</v>
      </c>
      <c r="E17" s="4">
        <v>36</v>
      </c>
      <c r="F17" s="4">
        <v>19</v>
      </c>
      <c r="G17" s="4">
        <v>29</v>
      </c>
      <c r="H17" s="4">
        <v>362</v>
      </c>
      <c r="I17" s="4">
        <v>32</v>
      </c>
      <c r="J17" s="5">
        <v>0.91</v>
      </c>
      <c r="K17" s="4" t="str">
        <f>VLOOKUP($B17,'Session Details'!$B$2:$R$368,15,FALSE)</f>
        <v>Stable</v>
      </c>
      <c r="L17" s="4" t="str">
        <f>VLOOKUP($B17,'Session Details'!$B$2:$R$368,16,FALSE)</f>
        <v>Stable</v>
      </c>
      <c r="M17" s="4" t="str">
        <f>VLOOKUP($B17,'Session Details'!$B$2:$R$368,17,FALSE)</f>
        <v>Stable</v>
      </c>
    </row>
    <row r="18" spans="1:13" x14ac:dyDescent="0.3">
      <c r="A18" s="4" t="str">
        <f t="shared" si="0"/>
        <v>Wednesday</v>
      </c>
      <c r="B18" s="3">
        <v>43481</v>
      </c>
      <c r="C18" s="4">
        <v>404264</v>
      </c>
      <c r="D18" s="5">
        <v>0.18</v>
      </c>
      <c r="E18" s="4">
        <v>30</v>
      </c>
      <c r="F18" s="4">
        <v>18</v>
      </c>
      <c r="G18" s="4">
        <v>25</v>
      </c>
      <c r="H18" s="4">
        <v>382</v>
      </c>
      <c r="I18" s="4">
        <v>31</v>
      </c>
      <c r="J18" s="5">
        <v>0.91</v>
      </c>
      <c r="K18" s="4" t="str">
        <f>VLOOKUP($B18,'Session Details'!$B$2:$R$368,15,FALSE)</f>
        <v>Stable</v>
      </c>
      <c r="L18" s="4" t="str">
        <f>VLOOKUP($B18,'Session Details'!$B$2:$R$368,16,FALSE)</f>
        <v>Stable</v>
      </c>
      <c r="M18" s="4" t="str">
        <f>VLOOKUP($B18,'Session Details'!$B$2:$R$368,17,FALSE)</f>
        <v>Stable</v>
      </c>
    </row>
    <row r="19" spans="1:13" x14ac:dyDescent="0.3">
      <c r="A19" s="4" t="str">
        <f t="shared" si="0"/>
        <v>Thursday</v>
      </c>
      <c r="B19" s="9">
        <v>43482</v>
      </c>
      <c r="C19" s="10">
        <v>404417</v>
      </c>
      <c r="D19" s="11">
        <v>0.17</v>
      </c>
      <c r="E19" s="10">
        <v>36</v>
      </c>
      <c r="F19" s="10">
        <v>19</v>
      </c>
      <c r="G19" s="10">
        <v>26</v>
      </c>
      <c r="H19" s="10">
        <v>365</v>
      </c>
      <c r="I19" s="10">
        <v>31</v>
      </c>
      <c r="J19" s="11">
        <v>0.95</v>
      </c>
      <c r="K19" s="23" t="str">
        <f>VLOOKUP($B19,'Session Details'!$B$2:$R$368,15,FALSE)</f>
        <v>High</v>
      </c>
      <c r="L19" s="4" t="str">
        <f>VLOOKUP($B19,'Session Details'!$B$2:$R$368,16,FALSE)</f>
        <v>High</v>
      </c>
      <c r="M19" s="4" t="str">
        <f>VLOOKUP($B19,'Session Details'!$B$2:$R$368,17,FALSE)</f>
        <v>Stable</v>
      </c>
    </row>
    <row r="20" spans="1:13" x14ac:dyDescent="0.3">
      <c r="A20" s="4" t="str">
        <f t="shared" si="0"/>
        <v>Friday</v>
      </c>
      <c r="B20" s="3">
        <v>43483</v>
      </c>
      <c r="C20" s="4">
        <v>404715</v>
      </c>
      <c r="D20" s="5">
        <v>0.18</v>
      </c>
      <c r="E20" s="4">
        <v>31</v>
      </c>
      <c r="F20" s="4">
        <v>20</v>
      </c>
      <c r="G20" s="4">
        <v>25</v>
      </c>
      <c r="H20" s="4">
        <v>374</v>
      </c>
      <c r="I20" s="4">
        <v>33</v>
      </c>
      <c r="J20" s="5">
        <v>0.91</v>
      </c>
      <c r="K20" s="4" t="str">
        <f>VLOOKUP($B20,'Session Details'!$B$2:$R$368,15,FALSE)</f>
        <v>Stable</v>
      </c>
      <c r="L20" s="4" t="str">
        <f>VLOOKUP($B20,'Session Details'!$B$2:$R$368,16,FALSE)</f>
        <v>Stable</v>
      </c>
      <c r="M20" s="4" t="str">
        <f>VLOOKUP($B20,'Session Details'!$B$2:$R$368,17,FALSE)</f>
        <v>Stable</v>
      </c>
    </row>
    <row r="21" spans="1:13" x14ac:dyDescent="0.3">
      <c r="A21" s="4" t="str">
        <f t="shared" si="0"/>
        <v>Saturday</v>
      </c>
      <c r="B21" s="3">
        <v>43484</v>
      </c>
      <c r="C21" s="4">
        <v>409719</v>
      </c>
      <c r="D21" s="5">
        <v>0.17</v>
      </c>
      <c r="E21" s="4">
        <v>37</v>
      </c>
      <c r="F21" s="4">
        <v>19</v>
      </c>
      <c r="G21" s="4">
        <v>27</v>
      </c>
      <c r="H21" s="4">
        <v>384</v>
      </c>
      <c r="I21" s="4">
        <v>39</v>
      </c>
      <c r="J21" s="5">
        <v>0.95</v>
      </c>
      <c r="K21" s="4" t="str">
        <f>VLOOKUP($B21,'Session Details'!$B$2:$R$368,15,FALSE)</f>
        <v>Stable</v>
      </c>
      <c r="L21" s="4" t="str">
        <f>VLOOKUP($B21,'Session Details'!$B$2:$R$368,16,FALSE)</f>
        <v>Stable</v>
      </c>
      <c r="M21" s="4" t="str">
        <f>VLOOKUP($B21,'Session Details'!$B$2:$R$368,17,FALSE)</f>
        <v>Stable</v>
      </c>
    </row>
    <row r="22" spans="1:13" x14ac:dyDescent="0.3">
      <c r="A22" s="4" t="str">
        <f t="shared" si="0"/>
        <v>Sunday</v>
      </c>
      <c r="B22" s="3">
        <v>43485</v>
      </c>
      <c r="C22" s="4">
        <v>389363</v>
      </c>
      <c r="D22" s="5">
        <v>0.17</v>
      </c>
      <c r="E22" s="4">
        <v>40</v>
      </c>
      <c r="F22" s="4">
        <v>22</v>
      </c>
      <c r="G22" s="4">
        <v>29</v>
      </c>
      <c r="H22" s="4">
        <v>364</v>
      </c>
      <c r="I22" s="4">
        <v>32</v>
      </c>
      <c r="J22" s="5">
        <v>0.91</v>
      </c>
      <c r="K22" s="4" t="str">
        <f>VLOOKUP($B22,'Session Details'!$B$2:$R$368,15,FALSE)</f>
        <v>Stable</v>
      </c>
      <c r="L22" s="4" t="str">
        <f>VLOOKUP($B22,'Session Details'!$B$2:$R$368,16,FALSE)</f>
        <v>Stable</v>
      </c>
      <c r="M22" s="4" t="str">
        <f>VLOOKUP($B22,'Session Details'!$B$2:$R$368,17,FALSE)</f>
        <v>Stable</v>
      </c>
    </row>
    <row r="23" spans="1:13" x14ac:dyDescent="0.3">
      <c r="A23" s="4" t="str">
        <f t="shared" si="0"/>
        <v>Monday</v>
      </c>
      <c r="B23" s="9">
        <v>43486</v>
      </c>
      <c r="C23" s="10">
        <v>388430</v>
      </c>
      <c r="D23" s="11">
        <v>0.19</v>
      </c>
      <c r="E23" s="10">
        <v>39</v>
      </c>
      <c r="F23" s="10">
        <v>21</v>
      </c>
      <c r="G23" s="10">
        <v>30</v>
      </c>
      <c r="H23" s="10">
        <v>389</v>
      </c>
      <c r="I23" s="10">
        <v>37</v>
      </c>
      <c r="J23" s="11">
        <v>0.92</v>
      </c>
      <c r="K23" s="23" t="str">
        <f>VLOOKUP($B23,'Session Details'!$B$2:$R$368,15,FALSE)</f>
        <v>High</v>
      </c>
      <c r="L23" s="4" t="str">
        <f>VLOOKUP($B23,'Session Details'!$B$2:$R$368,16,FALSE)</f>
        <v>Stable</v>
      </c>
      <c r="M23" s="4" t="str">
        <f>VLOOKUP($B23,'Session Details'!$B$2:$R$368,17,FALSE)</f>
        <v>Stable</v>
      </c>
    </row>
    <row r="24" spans="1:13" x14ac:dyDescent="0.3">
      <c r="A24" s="4" t="str">
        <f t="shared" si="0"/>
        <v>Tuesday</v>
      </c>
      <c r="B24" s="9">
        <v>43487</v>
      </c>
      <c r="C24" s="10">
        <v>383015</v>
      </c>
      <c r="D24" s="11">
        <v>0.18</v>
      </c>
      <c r="E24" s="10">
        <v>35</v>
      </c>
      <c r="F24" s="10">
        <v>17</v>
      </c>
      <c r="G24" s="10">
        <v>28</v>
      </c>
      <c r="H24" s="10">
        <v>379</v>
      </c>
      <c r="I24" s="10">
        <v>33</v>
      </c>
      <c r="J24" s="11">
        <v>0.94</v>
      </c>
      <c r="K24" s="23" t="str">
        <f>VLOOKUP($B24,'Session Details'!$B$2:$R$368,15,FALSE)</f>
        <v>High</v>
      </c>
      <c r="L24" s="4" t="str">
        <f>VLOOKUP($B24,'Session Details'!$B$2:$R$368,16,FALSE)</f>
        <v>High</v>
      </c>
      <c r="M24" s="4" t="str">
        <f>VLOOKUP($B24,'Session Details'!$B$2:$R$368,17,FALSE)</f>
        <v>Stable</v>
      </c>
    </row>
    <row r="25" spans="1:13" x14ac:dyDescent="0.3">
      <c r="A25" s="4" t="str">
        <f t="shared" si="0"/>
        <v>Wednesday</v>
      </c>
      <c r="B25" s="3">
        <v>43488</v>
      </c>
      <c r="C25" s="4">
        <v>394426</v>
      </c>
      <c r="D25" s="5">
        <v>0.18</v>
      </c>
      <c r="E25" s="4">
        <v>36</v>
      </c>
      <c r="F25" s="4">
        <v>20</v>
      </c>
      <c r="G25" s="4">
        <v>25</v>
      </c>
      <c r="H25" s="4">
        <v>395</v>
      </c>
      <c r="I25" s="4">
        <v>32</v>
      </c>
      <c r="J25" s="5">
        <v>0.95</v>
      </c>
      <c r="K25" s="4" t="str">
        <f>VLOOKUP($B25,'Session Details'!$B$2:$R$368,15,FALSE)</f>
        <v>Stable</v>
      </c>
      <c r="L25" s="4" t="str">
        <f>VLOOKUP($B25,'Session Details'!$B$2:$R$368,16,FALSE)</f>
        <v>Stable</v>
      </c>
      <c r="M25" s="4" t="str">
        <f>VLOOKUP($B25,'Session Details'!$B$2:$R$368,17,FALSE)</f>
        <v>Stable</v>
      </c>
    </row>
    <row r="26" spans="1:13" x14ac:dyDescent="0.3">
      <c r="A26" s="4" t="str">
        <f t="shared" si="0"/>
        <v>Thursday</v>
      </c>
      <c r="B26" s="3">
        <v>43489</v>
      </c>
      <c r="C26" s="4">
        <v>404477</v>
      </c>
      <c r="D26" s="5">
        <v>0.17</v>
      </c>
      <c r="E26" s="4">
        <v>33</v>
      </c>
      <c r="F26" s="4">
        <v>19</v>
      </c>
      <c r="G26" s="4">
        <v>30</v>
      </c>
      <c r="H26" s="4">
        <v>383</v>
      </c>
      <c r="I26" s="4">
        <v>37</v>
      </c>
      <c r="J26" s="5">
        <v>0.94</v>
      </c>
      <c r="K26" s="4" t="str">
        <f>VLOOKUP($B26,'Session Details'!$B$2:$R$368,15,FALSE)</f>
        <v>Stable</v>
      </c>
      <c r="L26" s="4" t="str">
        <f>VLOOKUP($B26,'Session Details'!$B$2:$R$368,16,FALSE)</f>
        <v>Stable</v>
      </c>
      <c r="M26" s="4" t="str">
        <f>VLOOKUP($B26,'Session Details'!$B$2:$R$368,17,FALSE)</f>
        <v>Stable</v>
      </c>
    </row>
    <row r="27" spans="1:13" x14ac:dyDescent="0.3">
      <c r="A27" s="4" t="str">
        <f t="shared" si="0"/>
        <v>Friday</v>
      </c>
      <c r="B27" s="3">
        <v>43490</v>
      </c>
      <c r="C27" s="4">
        <v>395903</v>
      </c>
      <c r="D27" s="5">
        <v>0.17</v>
      </c>
      <c r="E27" s="4">
        <v>32</v>
      </c>
      <c r="F27" s="4">
        <v>19</v>
      </c>
      <c r="G27" s="4">
        <v>28</v>
      </c>
      <c r="H27" s="4">
        <v>365</v>
      </c>
      <c r="I27" s="4">
        <v>30</v>
      </c>
      <c r="J27" s="5">
        <v>0.94</v>
      </c>
      <c r="K27" s="4" t="str">
        <f>VLOOKUP($B27,'Session Details'!$B$2:$R$368,15,FALSE)</f>
        <v>Stable</v>
      </c>
      <c r="L27" s="4" t="str">
        <f>VLOOKUP($B27,'Session Details'!$B$2:$R$368,16,FALSE)</f>
        <v>Stable</v>
      </c>
      <c r="M27" s="4" t="str">
        <f>VLOOKUP($B27,'Session Details'!$B$2:$R$368,17,FALSE)</f>
        <v>Stable</v>
      </c>
    </row>
    <row r="28" spans="1:13" x14ac:dyDescent="0.3">
      <c r="A28" s="4" t="str">
        <f t="shared" si="0"/>
        <v>Saturday</v>
      </c>
      <c r="B28" s="3">
        <v>43491</v>
      </c>
      <c r="C28" s="4">
        <v>392190</v>
      </c>
      <c r="D28" s="5">
        <v>0.17</v>
      </c>
      <c r="E28" s="4">
        <v>37</v>
      </c>
      <c r="F28" s="4">
        <v>19</v>
      </c>
      <c r="G28" s="4">
        <v>30</v>
      </c>
      <c r="H28" s="4">
        <v>352</v>
      </c>
      <c r="I28" s="4">
        <v>34</v>
      </c>
      <c r="J28" s="5">
        <v>0.92</v>
      </c>
      <c r="K28" s="4" t="str">
        <f>VLOOKUP($B28,'Session Details'!$B$2:$R$368,15,FALSE)</f>
        <v>Stable</v>
      </c>
      <c r="L28" s="4" t="str">
        <f>VLOOKUP($B28,'Session Details'!$B$2:$R$368,16,FALSE)</f>
        <v>Stable</v>
      </c>
      <c r="M28" s="4" t="str">
        <f>VLOOKUP($B28,'Session Details'!$B$2:$R$368,17,FALSE)</f>
        <v>Stable</v>
      </c>
    </row>
    <row r="29" spans="1:13" x14ac:dyDescent="0.3">
      <c r="A29" s="4" t="str">
        <f t="shared" si="0"/>
        <v>Sunday</v>
      </c>
      <c r="B29" s="3">
        <v>43492</v>
      </c>
      <c r="C29" s="4">
        <v>393831</v>
      </c>
      <c r="D29" s="5">
        <v>0.19</v>
      </c>
      <c r="E29" s="4">
        <v>30</v>
      </c>
      <c r="F29" s="4">
        <v>21</v>
      </c>
      <c r="G29" s="4">
        <v>30</v>
      </c>
      <c r="H29" s="4">
        <v>390</v>
      </c>
      <c r="I29" s="4">
        <v>35</v>
      </c>
      <c r="J29" s="5">
        <v>0.91</v>
      </c>
      <c r="K29" s="4" t="str">
        <f>VLOOKUP($B29,'Session Details'!$B$2:$R$368,15,FALSE)</f>
        <v>Stable</v>
      </c>
      <c r="L29" s="4" t="str">
        <f>VLOOKUP($B29,'Session Details'!$B$2:$R$368,16,FALSE)</f>
        <v>Stable</v>
      </c>
      <c r="M29" s="4" t="str">
        <f>VLOOKUP($B29,'Session Details'!$B$2:$R$368,17,FALSE)</f>
        <v>Stable</v>
      </c>
    </row>
    <row r="30" spans="1:13" x14ac:dyDescent="0.3">
      <c r="A30" s="4" t="str">
        <f t="shared" si="0"/>
        <v>Monday</v>
      </c>
      <c r="B30" s="3">
        <v>43493</v>
      </c>
      <c r="C30" s="4">
        <v>399983</v>
      </c>
      <c r="D30" s="5">
        <v>0.19</v>
      </c>
      <c r="E30" s="4">
        <v>40</v>
      </c>
      <c r="F30" s="4">
        <v>19</v>
      </c>
      <c r="G30" s="4">
        <v>26</v>
      </c>
      <c r="H30" s="4">
        <v>370</v>
      </c>
      <c r="I30" s="4">
        <v>34</v>
      </c>
      <c r="J30" s="5">
        <v>0.91</v>
      </c>
      <c r="K30" s="4" t="str">
        <f>VLOOKUP($B30,'Session Details'!$B$2:$R$368,15,FALSE)</f>
        <v>Stable</v>
      </c>
      <c r="L30" s="4" t="str">
        <f>VLOOKUP($B30,'Session Details'!$B$2:$R$368,16,FALSE)</f>
        <v>Stable</v>
      </c>
      <c r="M30" s="4" t="str">
        <f>VLOOKUP($B30,'Session Details'!$B$2:$R$368,17,FALSE)</f>
        <v>Stable</v>
      </c>
    </row>
    <row r="31" spans="1:13" x14ac:dyDescent="0.3">
      <c r="A31" s="4" t="str">
        <f t="shared" si="0"/>
        <v>Tuesday</v>
      </c>
      <c r="B31" s="24">
        <v>43494</v>
      </c>
      <c r="C31" s="25">
        <v>274777</v>
      </c>
      <c r="D31" s="26">
        <v>0.17</v>
      </c>
      <c r="E31" s="25">
        <v>31</v>
      </c>
      <c r="F31" s="25">
        <v>22</v>
      </c>
      <c r="G31" s="25">
        <v>25</v>
      </c>
      <c r="H31" s="25">
        <v>376</v>
      </c>
      <c r="I31" s="25">
        <v>37</v>
      </c>
      <c r="J31" s="26">
        <v>0.94</v>
      </c>
      <c r="K31" s="22" t="str">
        <f>VLOOKUP($B31,'Session Details'!$B$2:$R$368,15,FALSE)</f>
        <v>Low</v>
      </c>
      <c r="L31" s="4" t="str">
        <f>VLOOKUP($B31,'Session Details'!$B$2:$R$368,16,FALSE)</f>
        <v>Low</v>
      </c>
      <c r="M31" s="4" t="str">
        <f>VLOOKUP($B31,'Session Details'!$B$2:$R$368,17,FALSE)</f>
        <v>Low</v>
      </c>
    </row>
    <row r="32" spans="1:13" x14ac:dyDescent="0.3">
      <c r="A32" s="4" t="str">
        <f t="shared" si="0"/>
        <v>Wednesday</v>
      </c>
      <c r="B32" s="3">
        <v>43495</v>
      </c>
      <c r="C32" s="4">
        <v>390375</v>
      </c>
      <c r="D32" s="5">
        <v>0.18</v>
      </c>
      <c r="E32" s="4">
        <v>37</v>
      </c>
      <c r="F32" s="4">
        <v>18</v>
      </c>
      <c r="G32" s="4">
        <v>26</v>
      </c>
      <c r="H32" s="4">
        <v>366</v>
      </c>
      <c r="I32" s="4">
        <v>37</v>
      </c>
      <c r="J32" s="5">
        <v>0.93</v>
      </c>
      <c r="K32" s="4" t="str">
        <f>VLOOKUP($B32,'Session Details'!$B$2:$R$368,15,FALSE)</f>
        <v>Stable</v>
      </c>
      <c r="L32" s="4" t="str">
        <f>VLOOKUP($B32,'Session Details'!$B$2:$R$368,16,FALSE)</f>
        <v>Stable</v>
      </c>
      <c r="M32" s="4" t="str">
        <f>VLOOKUP($B32,'Session Details'!$B$2:$R$368,17,FALSE)</f>
        <v>Stable</v>
      </c>
    </row>
    <row r="33" spans="1:13" x14ac:dyDescent="0.3">
      <c r="A33" s="4" t="str">
        <f t="shared" si="0"/>
        <v>Thursday</v>
      </c>
      <c r="B33" s="9">
        <v>43496</v>
      </c>
      <c r="C33" s="10">
        <v>393482</v>
      </c>
      <c r="D33" s="11">
        <v>0.18</v>
      </c>
      <c r="E33" s="10">
        <v>38</v>
      </c>
      <c r="F33" s="10">
        <v>18</v>
      </c>
      <c r="G33" s="10">
        <v>25</v>
      </c>
      <c r="H33" s="10">
        <v>354</v>
      </c>
      <c r="I33" s="10">
        <v>33</v>
      </c>
      <c r="J33" s="11">
        <v>0.94</v>
      </c>
      <c r="K33" s="23" t="str">
        <f>VLOOKUP($B33,'Session Details'!$B$2:$R$368,15,FALSE)</f>
        <v>High</v>
      </c>
      <c r="L33" s="4" t="str">
        <f>VLOOKUP($B33,'Session Details'!$B$2:$R$368,16,FALSE)</f>
        <v>Stable</v>
      </c>
      <c r="M33" s="4" t="str">
        <f>VLOOKUP($B33,'Session Details'!$B$2:$R$368,17,FALSE)</f>
        <v>Stable</v>
      </c>
    </row>
    <row r="34" spans="1:13" x14ac:dyDescent="0.3">
      <c r="A34" s="4" t="str">
        <f t="shared" si="0"/>
        <v>Friday</v>
      </c>
      <c r="B34" s="3">
        <v>43497</v>
      </c>
      <c r="C34" s="4">
        <v>393763</v>
      </c>
      <c r="D34" s="5">
        <v>0.18</v>
      </c>
      <c r="E34" s="4">
        <v>34</v>
      </c>
      <c r="F34" s="4">
        <v>17</v>
      </c>
      <c r="G34" s="4">
        <v>28</v>
      </c>
      <c r="H34" s="4">
        <v>394</v>
      </c>
      <c r="I34" s="4">
        <v>38</v>
      </c>
      <c r="J34" s="5">
        <v>0.94</v>
      </c>
      <c r="K34" s="4" t="str">
        <f>VLOOKUP($B34,'Session Details'!$B$2:$R$368,15,FALSE)</f>
        <v>Stable</v>
      </c>
      <c r="L34" s="4" t="str">
        <f>VLOOKUP($B34,'Session Details'!$B$2:$R$368,16,FALSE)</f>
        <v>Stable</v>
      </c>
      <c r="M34" s="4" t="str">
        <f>VLOOKUP($B34,'Session Details'!$B$2:$R$368,17,FALSE)</f>
        <v>Stable</v>
      </c>
    </row>
    <row r="35" spans="1:13" x14ac:dyDescent="0.3">
      <c r="A35" s="4" t="str">
        <f t="shared" si="0"/>
        <v>Saturday</v>
      </c>
      <c r="B35" s="3">
        <v>43498</v>
      </c>
      <c r="C35" s="4">
        <v>391275</v>
      </c>
      <c r="D35" s="5">
        <v>0.18</v>
      </c>
      <c r="E35" s="4">
        <v>33</v>
      </c>
      <c r="F35" s="4">
        <v>20</v>
      </c>
      <c r="G35" s="4">
        <v>27</v>
      </c>
      <c r="H35" s="4">
        <v>350</v>
      </c>
      <c r="I35" s="4">
        <v>34</v>
      </c>
      <c r="J35" s="5">
        <v>0.95</v>
      </c>
      <c r="K35" s="4" t="str">
        <f>VLOOKUP($B35,'Session Details'!$B$2:$R$368,15,FALSE)</f>
        <v>Stable</v>
      </c>
      <c r="L35" s="4" t="str">
        <f>VLOOKUP($B35,'Session Details'!$B$2:$R$368,16,FALSE)</f>
        <v>Stable</v>
      </c>
      <c r="M35" s="4" t="str">
        <f>VLOOKUP($B35,'Session Details'!$B$2:$R$368,17,FALSE)</f>
        <v>Stable</v>
      </c>
    </row>
    <row r="36" spans="1:13" x14ac:dyDescent="0.3">
      <c r="A36" s="4" t="str">
        <f t="shared" si="0"/>
        <v>Sunday</v>
      </c>
      <c r="B36" s="3">
        <v>43499</v>
      </c>
      <c r="C36" s="4">
        <v>402690</v>
      </c>
      <c r="D36" s="5">
        <v>0.18</v>
      </c>
      <c r="E36" s="4">
        <v>30</v>
      </c>
      <c r="F36" s="4">
        <v>20</v>
      </c>
      <c r="G36" s="4">
        <v>30</v>
      </c>
      <c r="H36" s="4">
        <v>357</v>
      </c>
      <c r="I36" s="4">
        <v>38</v>
      </c>
      <c r="J36" s="5">
        <v>0.91</v>
      </c>
      <c r="K36" s="4" t="str">
        <f>VLOOKUP($B36,'Session Details'!$B$2:$R$368,15,FALSE)</f>
        <v>Stable</v>
      </c>
      <c r="L36" s="4" t="str">
        <f>VLOOKUP($B36,'Session Details'!$B$2:$R$368,16,FALSE)</f>
        <v>Stable</v>
      </c>
      <c r="M36" s="4" t="str">
        <f>VLOOKUP($B36,'Session Details'!$B$2:$R$368,17,FALSE)</f>
        <v>Stable</v>
      </c>
    </row>
    <row r="37" spans="1:13" x14ac:dyDescent="0.3">
      <c r="A37" s="4" t="str">
        <f t="shared" si="0"/>
        <v>Monday</v>
      </c>
      <c r="B37" s="3">
        <v>43500</v>
      </c>
      <c r="C37" s="4">
        <v>407158</v>
      </c>
      <c r="D37" s="5">
        <v>0.17</v>
      </c>
      <c r="E37" s="4">
        <v>39</v>
      </c>
      <c r="F37" s="4">
        <v>17</v>
      </c>
      <c r="G37" s="4">
        <v>26</v>
      </c>
      <c r="H37" s="4">
        <v>370</v>
      </c>
      <c r="I37" s="4">
        <v>37</v>
      </c>
      <c r="J37" s="5">
        <v>0.93</v>
      </c>
      <c r="K37" s="4" t="str">
        <f>VLOOKUP($B37,'Session Details'!$B$2:$R$368,15,FALSE)</f>
        <v>Stable</v>
      </c>
      <c r="L37" s="4" t="str">
        <f>VLOOKUP($B37,'Session Details'!$B$2:$R$368,16,FALSE)</f>
        <v>Stable</v>
      </c>
      <c r="M37" s="4" t="str">
        <f>VLOOKUP($B37,'Session Details'!$B$2:$R$368,17,FALSE)</f>
        <v>Stable</v>
      </c>
    </row>
    <row r="38" spans="1:13" x14ac:dyDescent="0.3">
      <c r="A38" s="4" t="str">
        <f t="shared" si="0"/>
        <v>Tuesday</v>
      </c>
      <c r="B38" s="9">
        <v>43501</v>
      </c>
      <c r="C38" s="10">
        <v>408982</v>
      </c>
      <c r="D38" s="11">
        <v>0.18</v>
      </c>
      <c r="E38" s="10">
        <v>30</v>
      </c>
      <c r="F38" s="10">
        <v>21</v>
      </c>
      <c r="G38" s="10">
        <v>28</v>
      </c>
      <c r="H38" s="10">
        <v>371</v>
      </c>
      <c r="I38" s="10">
        <v>39</v>
      </c>
      <c r="J38" s="11">
        <v>0.91</v>
      </c>
      <c r="K38" s="23" t="str">
        <f>VLOOKUP($B38,'Session Details'!$B$2:$R$368,15,FALSE)</f>
        <v>High</v>
      </c>
      <c r="L38" s="4" t="str">
        <f>VLOOKUP($B38,'Session Details'!$B$2:$R$368,16,FALSE)</f>
        <v>Stable</v>
      </c>
      <c r="M38" s="4" t="str">
        <f>VLOOKUP($B38,'Session Details'!$B$2:$R$368,17,FALSE)</f>
        <v>High</v>
      </c>
    </row>
    <row r="39" spans="1:13" x14ac:dyDescent="0.3">
      <c r="A39" s="4" t="str">
        <f t="shared" si="0"/>
        <v>Wednesday</v>
      </c>
      <c r="B39" s="3">
        <v>43502</v>
      </c>
      <c r="C39" s="4">
        <v>404349</v>
      </c>
      <c r="D39" s="5">
        <v>0.18</v>
      </c>
      <c r="E39" s="4">
        <v>40</v>
      </c>
      <c r="F39" s="4">
        <v>21</v>
      </c>
      <c r="G39" s="4">
        <v>28</v>
      </c>
      <c r="H39" s="4">
        <v>350</v>
      </c>
      <c r="I39" s="4">
        <v>34</v>
      </c>
      <c r="J39" s="5">
        <v>0.93</v>
      </c>
      <c r="K39" s="4" t="str">
        <f>VLOOKUP($B39,'Session Details'!$B$2:$R$368,15,FALSE)</f>
        <v>Stable</v>
      </c>
      <c r="L39" s="4" t="str">
        <f>VLOOKUP($B39,'Session Details'!$B$2:$R$368,16,FALSE)</f>
        <v>Stable</v>
      </c>
      <c r="M39" s="4" t="str">
        <f>VLOOKUP($B39,'Session Details'!$B$2:$R$368,17,FALSE)</f>
        <v>Stable</v>
      </c>
    </row>
    <row r="40" spans="1:13" x14ac:dyDescent="0.3">
      <c r="A40" s="4" t="str">
        <f t="shared" si="0"/>
        <v>Thursday</v>
      </c>
      <c r="B40" s="3">
        <v>43503</v>
      </c>
      <c r="C40" s="4">
        <v>406748</v>
      </c>
      <c r="D40" s="5">
        <v>0.17</v>
      </c>
      <c r="E40" s="4">
        <v>30</v>
      </c>
      <c r="F40" s="4">
        <v>20</v>
      </c>
      <c r="G40" s="4">
        <v>29</v>
      </c>
      <c r="H40" s="4">
        <v>359</v>
      </c>
      <c r="I40" s="4">
        <v>34</v>
      </c>
      <c r="J40" s="5">
        <v>0.94</v>
      </c>
      <c r="K40" s="4" t="str">
        <f>VLOOKUP($B40,'Session Details'!$B$2:$R$368,15,FALSE)</f>
        <v>Stable</v>
      </c>
      <c r="L40" s="4" t="str">
        <f>VLOOKUP($B40,'Session Details'!$B$2:$R$368,16,FALSE)</f>
        <v>Stable</v>
      </c>
      <c r="M40" s="4" t="str">
        <f>VLOOKUP($B40,'Session Details'!$B$2:$R$368,17,FALSE)</f>
        <v>Stable</v>
      </c>
    </row>
    <row r="41" spans="1:13" x14ac:dyDescent="0.3">
      <c r="A41" s="4" t="str">
        <f t="shared" si="0"/>
        <v>Friday</v>
      </c>
      <c r="B41" s="3">
        <v>43504</v>
      </c>
      <c r="C41" s="4">
        <v>398421</v>
      </c>
      <c r="D41" s="5">
        <v>0.19</v>
      </c>
      <c r="E41" s="4">
        <v>37</v>
      </c>
      <c r="F41" s="4">
        <v>22</v>
      </c>
      <c r="G41" s="4">
        <v>26</v>
      </c>
      <c r="H41" s="4">
        <v>378</v>
      </c>
      <c r="I41" s="4">
        <v>37</v>
      </c>
      <c r="J41" s="5">
        <v>0.92</v>
      </c>
      <c r="K41" s="4" t="str">
        <f>VLOOKUP($B41,'Session Details'!$B$2:$R$368,15,FALSE)</f>
        <v>Stable</v>
      </c>
      <c r="L41" s="4" t="str">
        <f>VLOOKUP($B41,'Session Details'!$B$2:$R$368,16,FALSE)</f>
        <v>Stable</v>
      </c>
      <c r="M41" s="4" t="str">
        <f>VLOOKUP($B41,'Session Details'!$B$2:$R$368,17,FALSE)</f>
        <v>Stable</v>
      </c>
    </row>
    <row r="42" spans="1:13" x14ac:dyDescent="0.3">
      <c r="A42" s="4" t="str">
        <f t="shared" si="0"/>
        <v>Saturday</v>
      </c>
      <c r="B42" s="3">
        <v>43505</v>
      </c>
      <c r="C42" s="4">
        <v>382738</v>
      </c>
      <c r="D42" s="5">
        <v>0.18</v>
      </c>
      <c r="E42" s="4">
        <v>34</v>
      </c>
      <c r="F42" s="4">
        <v>22</v>
      </c>
      <c r="G42" s="4">
        <v>26</v>
      </c>
      <c r="H42" s="4">
        <v>353</v>
      </c>
      <c r="I42" s="4">
        <v>31</v>
      </c>
      <c r="J42" s="5">
        <v>0.95</v>
      </c>
      <c r="K42" s="4" t="str">
        <f>VLOOKUP($B42,'Session Details'!$B$2:$R$368,15,FALSE)</f>
        <v>Stable</v>
      </c>
      <c r="L42" s="4" t="str">
        <f>VLOOKUP($B42,'Session Details'!$B$2:$R$368,16,FALSE)</f>
        <v>Stable</v>
      </c>
      <c r="M42" s="4" t="str">
        <f>VLOOKUP($B42,'Session Details'!$B$2:$R$368,17,FALSE)</f>
        <v>Stable</v>
      </c>
    </row>
    <row r="43" spans="1:13" x14ac:dyDescent="0.3">
      <c r="A43" s="4" t="str">
        <f t="shared" si="0"/>
        <v>Sunday</v>
      </c>
      <c r="B43" s="3">
        <v>43506</v>
      </c>
      <c r="C43" s="4">
        <v>391506</v>
      </c>
      <c r="D43" s="5">
        <v>0.18</v>
      </c>
      <c r="E43" s="4">
        <v>38</v>
      </c>
      <c r="F43" s="4">
        <v>19</v>
      </c>
      <c r="G43" s="4">
        <v>26</v>
      </c>
      <c r="H43" s="4">
        <v>387</v>
      </c>
      <c r="I43" s="4">
        <v>15</v>
      </c>
      <c r="J43" s="5">
        <v>0.95</v>
      </c>
      <c r="K43" s="4" t="str">
        <f>VLOOKUP($B43,'Session Details'!$B$2:$R$368,15,FALSE)</f>
        <v>Stable</v>
      </c>
      <c r="L43" s="4" t="str">
        <f>VLOOKUP($B43,'Session Details'!$B$2:$R$368,16,FALSE)</f>
        <v>Stable</v>
      </c>
      <c r="M43" s="4" t="str">
        <f>VLOOKUP($B43,'Session Details'!$B$2:$R$368,17,FALSE)</f>
        <v>Stable</v>
      </c>
    </row>
    <row r="44" spans="1:13" x14ac:dyDescent="0.3">
      <c r="A44" s="4" t="str">
        <f t="shared" si="0"/>
        <v>Monday</v>
      </c>
      <c r="B44" s="3">
        <v>43507</v>
      </c>
      <c r="C44" s="4">
        <v>393294</v>
      </c>
      <c r="D44" s="5">
        <v>0.17</v>
      </c>
      <c r="E44" s="4">
        <v>33</v>
      </c>
      <c r="F44" s="4">
        <v>20</v>
      </c>
      <c r="G44" s="4">
        <v>25</v>
      </c>
      <c r="H44" s="4">
        <v>375</v>
      </c>
      <c r="I44" s="4">
        <v>34</v>
      </c>
      <c r="J44" s="5">
        <v>0.94</v>
      </c>
      <c r="K44" s="4" t="str">
        <f>VLOOKUP($B44,'Session Details'!$B$2:$R$368,15,FALSE)</f>
        <v>Stable</v>
      </c>
      <c r="L44" s="4" t="str">
        <f>VLOOKUP($B44,'Session Details'!$B$2:$R$368,16,FALSE)</f>
        <v>Stable</v>
      </c>
      <c r="M44" s="4" t="str">
        <f>VLOOKUP($B44,'Session Details'!$B$2:$R$368,17,FALSE)</f>
        <v>Stable</v>
      </c>
    </row>
    <row r="45" spans="1:13" x14ac:dyDescent="0.3">
      <c r="A45" s="4" t="str">
        <f t="shared" si="0"/>
        <v>Tuesday</v>
      </c>
      <c r="B45" s="3">
        <v>43508</v>
      </c>
      <c r="C45" s="4">
        <v>389714</v>
      </c>
      <c r="D45" s="5">
        <v>0.17</v>
      </c>
      <c r="E45" s="4">
        <v>39</v>
      </c>
      <c r="F45" s="4">
        <v>17</v>
      </c>
      <c r="G45" s="4">
        <v>25</v>
      </c>
      <c r="H45" s="4">
        <v>354</v>
      </c>
      <c r="I45" s="4">
        <v>30</v>
      </c>
      <c r="J45" s="5">
        <v>0.92</v>
      </c>
      <c r="K45" s="4" t="str">
        <f>VLOOKUP($B45,'Session Details'!$B$2:$R$368,15,FALSE)</f>
        <v>Stable</v>
      </c>
      <c r="L45" s="4" t="str">
        <f>VLOOKUP($B45,'Session Details'!$B$2:$R$368,16,FALSE)</f>
        <v>Stable</v>
      </c>
      <c r="M45" s="4" t="str">
        <f>VLOOKUP($B45,'Session Details'!$B$2:$R$368,17,FALSE)</f>
        <v>Stable</v>
      </c>
    </row>
    <row r="46" spans="1:13" x14ac:dyDescent="0.3">
      <c r="A46" s="4" t="str">
        <f t="shared" si="0"/>
        <v>Wednesday</v>
      </c>
      <c r="B46" s="3">
        <v>43509</v>
      </c>
      <c r="C46" s="4">
        <v>401381</v>
      </c>
      <c r="D46" s="5">
        <v>0.17</v>
      </c>
      <c r="E46" s="4">
        <v>32</v>
      </c>
      <c r="F46" s="4">
        <v>17</v>
      </c>
      <c r="G46" s="4">
        <v>30</v>
      </c>
      <c r="H46" s="4">
        <v>357</v>
      </c>
      <c r="I46" s="4">
        <v>35</v>
      </c>
      <c r="J46" s="5">
        <v>0.94</v>
      </c>
      <c r="K46" s="4" t="str">
        <f>VLOOKUP($B46,'Session Details'!$B$2:$R$368,15,FALSE)</f>
        <v>Stable</v>
      </c>
      <c r="L46" s="4" t="str">
        <f>VLOOKUP($B46,'Session Details'!$B$2:$R$368,16,FALSE)</f>
        <v>Stable</v>
      </c>
      <c r="M46" s="4" t="str">
        <f>VLOOKUP($B46,'Session Details'!$B$2:$R$368,17,FALSE)</f>
        <v>Stable</v>
      </c>
    </row>
    <row r="47" spans="1:13" x14ac:dyDescent="0.3">
      <c r="A47" s="4" t="str">
        <f t="shared" si="0"/>
        <v>Thursday</v>
      </c>
      <c r="B47" s="3">
        <v>43510</v>
      </c>
      <c r="C47" s="4">
        <v>406712</v>
      </c>
      <c r="D47" s="5">
        <v>0.18</v>
      </c>
      <c r="E47" s="4">
        <v>40</v>
      </c>
      <c r="F47" s="4">
        <v>22</v>
      </c>
      <c r="G47" s="4">
        <v>29</v>
      </c>
      <c r="H47" s="4">
        <v>359</v>
      </c>
      <c r="I47" s="4">
        <v>30</v>
      </c>
      <c r="J47" s="5">
        <v>0.91</v>
      </c>
      <c r="K47" s="4" t="str">
        <f>VLOOKUP($B47,'Session Details'!$B$2:$R$368,15,FALSE)</f>
        <v>Stable</v>
      </c>
      <c r="L47" s="4" t="str">
        <f>VLOOKUP($B47,'Session Details'!$B$2:$R$368,16,FALSE)</f>
        <v>Stable</v>
      </c>
      <c r="M47" s="4" t="str">
        <f>VLOOKUP($B47,'Session Details'!$B$2:$R$368,17,FALSE)</f>
        <v>Stable</v>
      </c>
    </row>
    <row r="48" spans="1:13" x14ac:dyDescent="0.3">
      <c r="A48" s="4" t="str">
        <f t="shared" si="0"/>
        <v>Friday</v>
      </c>
      <c r="B48" s="3">
        <v>43511</v>
      </c>
      <c r="C48" s="4">
        <v>397282</v>
      </c>
      <c r="D48" s="5">
        <v>0.18</v>
      </c>
      <c r="E48" s="4">
        <v>34</v>
      </c>
      <c r="F48" s="4">
        <v>19</v>
      </c>
      <c r="G48" s="4">
        <v>25</v>
      </c>
      <c r="H48" s="4">
        <v>370</v>
      </c>
      <c r="I48" s="4">
        <v>39</v>
      </c>
      <c r="J48" s="5">
        <v>0.93</v>
      </c>
      <c r="K48" s="4" t="str">
        <f>VLOOKUP($B48,'Session Details'!$B$2:$R$368,15,FALSE)</f>
        <v>Stable</v>
      </c>
      <c r="L48" s="4" t="str">
        <f>VLOOKUP($B48,'Session Details'!$B$2:$R$368,16,FALSE)</f>
        <v>Stable</v>
      </c>
      <c r="M48" s="4" t="str">
        <f>VLOOKUP($B48,'Session Details'!$B$2:$R$368,17,FALSE)</f>
        <v>Stable</v>
      </c>
    </row>
    <row r="49" spans="1:13" x14ac:dyDescent="0.3">
      <c r="A49" s="4" t="str">
        <f t="shared" si="0"/>
        <v>Saturday</v>
      </c>
      <c r="B49" s="3">
        <v>43512</v>
      </c>
      <c r="C49" s="4">
        <v>382778</v>
      </c>
      <c r="D49" s="5">
        <v>0.19</v>
      </c>
      <c r="E49" s="4">
        <v>33</v>
      </c>
      <c r="F49" s="4">
        <v>18</v>
      </c>
      <c r="G49" s="4">
        <v>26</v>
      </c>
      <c r="H49" s="4">
        <v>361</v>
      </c>
      <c r="I49" s="4">
        <v>30</v>
      </c>
      <c r="J49" s="5">
        <v>0.91</v>
      </c>
      <c r="K49" s="4" t="str">
        <f>VLOOKUP($B49,'Session Details'!$B$2:$R$368,15,FALSE)</f>
        <v>Stable</v>
      </c>
      <c r="L49" s="4" t="str">
        <f>VLOOKUP($B49,'Session Details'!$B$2:$R$368,16,FALSE)</f>
        <v>Stable</v>
      </c>
      <c r="M49" s="4" t="str">
        <f>VLOOKUP($B49,'Session Details'!$B$2:$R$368,17,FALSE)</f>
        <v>Stable</v>
      </c>
    </row>
    <row r="50" spans="1:13" x14ac:dyDescent="0.3">
      <c r="A50" s="4" t="str">
        <f t="shared" si="0"/>
        <v>Sunday</v>
      </c>
      <c r="B50" s="3">
        <v>43513</v>
      </c>
      <c r="C50" s="4">
        <v>393504</v>
      </c>
      <c r="D50" s="5">
        <v>0.19</v>
      </c>
      <c r="E50" s="4">
        <v>31</v>
      </c>
      <c r="F50" s="4">
        <v>18</v>
      </c>
      <c r="G50" s="4">
        <v>30</v>
      </c>
      <c r="H50" s="4">
        <v>374</v>
      </c>
      <c r="I50" s="4">
        <v>39</v>
      </c>
      <c r="J50" s="5">
        <v>0.94</v>
      </c>
      <c r="K50" s="4" t="str">
        <f>VLOOKUP($B50,'Session Details'!$B$2:$R$368,15,FALSE)</f>
        <v>Stable</v>
      </c>
      <c r="L50" s="4" t="str">
        <f>VLOOKUP($B50,'Session Details'!$B$2:$R$368,16,FALSE)</f>
        <v>Stable</v>
      </c>
      <c r="M50" s="4" t="str">
        <f>VLOOKUP($B50,'Session Details'!$B$2:$R$368,17,FALSE)</f>
        <v>Stable</v>
      </c>
    </row>
    <row r="51" spans="1:13" x14ac:dyDescent="0.3">
      <c r="A51" s="4" t="str">
        <f t="shared" si="0"/>
        <v>Monday</v>
      </c>
      <c r="B51" s="3">
        <v>43514</v>
      </c>
      <c r="C51" s="4">
        <v>401252</v>
      </c>
      <c r="D51" s="5">
        <v>0.17</v>
      </c>
      <c r="E51" s="4">
        <v>36</v>
      </c>
      <c r="F51" s="4">
        <v>18</v>
      </c>
      <c r="G51" s="4">
        <v>27</v>
      </c>
      <c r="H51" s="4">
        <v>395</v>
      </c>
      <c r="I51" s="4">
        <v>37</v>
      </c>
      <c r="J51" s="5">
        <v>0.95</v>
      </c>
      <c r="K51" s="4" t="str">
        <f>VLOOKUP($B51,'Session Details'!$B$2:$R$368,15,FALSE)</f>
        <v>Stable</v>
      </c>
      <c r="L51" s="4" t="str">
        <f>VLOOKUP($B51,'Session Details'!$B$2:$R$368,16,FALSE)</f>
        <v>Stable</v>
      </c>
      <c r="M51" s="4" t="str">
        <f>VLOOKUP($B51,'Session Details'!$B$2:$R$368,17,FALSE)</f>
        <v>Stable</v>
      </c>
    </row>
    <row r="52" spans="1:13" x14ac:dyDescent="0.3">
      <c r="A52" s="4" t="str">
        <f t="shared" si="0"/>
        <v>Tuesday</v>
      </c>
      <c r="B52" s="24">
        <v>43515</v>
      </c>
      <c r="C52" s="25">
        <v>400903</v>
      </c>
      <c r="D52" s="26">
        <v>0.18</v>
      </c>
      <c r="E52" s="25">
        <v>35</v>
      </c>
      <c r="F52" s="25">
        <v>19</v>
      </c>
      <c r="G52" s="25">
        <v>29</v>
      </c>
      <c r="H52" s="25">
        <v>350</v>
      </c>
      <c r="I52" s="25">
        <v>35</v>
      </c>
      <c r="J52" s="26">
        <v>0.92</v>
      </c>
      <c r="K52" s="22" t="str">
        <f>VLOOKUP($B52,'Session Details'!$B$2:$R$368,15,FALSE)</f>
        <v>Low</v>
      </c>
      <c r="L52" s="4" t="str">
        <f>VLOOKUP($B52,'Session Details'!$B$2:$R$368,16,FALSE)</f>
        <v>Stable</v>
      </c>
      <c r="M52" s="4" t="str">
        <f>VLOOKUP($B52,'Session Details'!$B$2:$R$368,17,FALSE)</f>
        <v>Low</v>
      </c>
    </row>
    <row r="53" spans="1:13" x14ac:dyDescent="0.3">
      <c r="A53" s="4" t="str">
        <f t="shared" si="0"/>
        <v>Wednesday</v>
      </c>
      <c r="B53" s="3">
        <v>43516</v>
      </c>
      <c r="C53" s="4">
        <v>392628</v>
      </c>
      <c r="D53" s="5">
        <v>0.18</v>
      </c>
      <c r="E53" s="4">
        <v>32</v>
      </c>
      <c r="F53" s="4">
        <v>18</v>
      </c>
      <c r="G53" s="4">
        <v>25</v>
      </c>
      <c r="H53" s="4">
        <v>378</v>
      </c>
      <c r="I53" s="4">
        <v>40</v>
      </c>
      <c r="J53" s="5">
        <v>0.91</v>
      </c>
      <c r="K53" s="4" t="str">
        <f>VLOOKUP($B53,'Session Details'!$B$2:$R$368,15,FALSE)</f>
        <v>Stable</v>
      </c>
      <c r="L53" s="4" t="str">
        <f>VLOOKUP($B53,'Session Details'!$B$2:$R$368,16,FALSE)</f>
        <v>Stable</v>
      </c>
      <c r="M53" s="4" t="str">
        <f>VLOOKUP($B53,'Session Details'!$B$2:$R$368,17,FALSE)</f>
        <v>Stable</v>
      </c>
    </row>
    <row r="54" spans="1:13" x14ac:dyDescent="0.3">
      <c r="A54" s="4" t="str">
        <f t="shared" si="0"/>
        <v>Thursday</v>
      </c>
      <c r="B54" s="3">
        <v>43517</v>
      </c>
      <c r="C54" s="4">
        <v>390285</v>
      </c>
      <c r="D54" s="5">
        <v>0.18</v>
      </c>
      <c r="E54" s="4">
        <v>36</v>
      </c>
      <c r="F54" s="4">
        <v>22</v>
      </c>
      <c r="G54" s="4">
        <v>26</v>
      </c>
      <c r="H54" s="4">
        <v>373</v>
      </c>
      <c r="I54" s="4">
        <v>36</v>
      </c>
      <c r="J54" s="5">
        <v>0.94</v>
      </c>
      <c r="K54" s="4" t="str">
        <f>VLOOKUP($B54,'Session Details'!$B$2:$R$368,15,FALSE)</f>
        <v>Stable</v>
      </c>
      <c r="L54" s="4" t="str">
        <f>VLOOKUP($B54,'Session Details'!$B$2:$R$368,16,FALSE)</f>
        <v>Stable</v>
      </c>
      <c r="M54" s="4" t="str">
        <f>VLOOKUP($B54,'Session Details'!$B$2:$R$368,17,FALSE)</f>
        <v>Stable</v>
      </c>
    </row>
    <row r="55" spans="1:13" x14ac:dyDescent="0.3">
      <c r="A55" s="4" t="str">
        <f t="shared" si="0"/>
        <v>Friday</v>
      </c>
      <c r="B55" s="3">
        <v>43518</v>
      </c>
      <c r="C55" s="4">
        <v>407017</v>
      </c>
      <c r="D55" s="5">
        <v>0.17</v>
      </c>
      <c r="E55" s="4">
        <v>30</v>
      </c>
      <c r="F55" s="4">
        <v>19</v>
      </c>
      <c r="G55" s="4">
        <v>28</v>
      </c>
      <c r="H55" s="4">
        <v>395</v>
      </c>
      <c r="I55" s="4">
        <v>40</v>
      </c>
      <c r="J55" s="5">
        <v>0.94</v>
      </c>
      <c r="K55" s="4" t="str">
        <f>VLOOKUP($B55,'Session Details'!$B$2:$R$368,15,FALSE)</f>
        <v>Stable</v>
      </c>
      <c r="L55" s="4" t="str">
        <f>VLOOKUP($B55,'Session Details'!$B$2:$R$368,16,FALSE)</f>
        <v>Stable</v>
      </c>
      <c r="M55" s="4" t="str">
        <f>VLOOKUP($B55,'Session Details'!$B$2:$R$368,17,FALSE)</f>
        <v>Stable</v>
      </c>
    </row>
    <row r="56" spans="1:13" x14ac:dyDescent="0.3">
      <c r="A56" s="4" t="str">
        <f t="shared" si="0"/>
        <v>Saturday</v>
      </c>
      <c r="B56" s="3">
        <v>43519</v>
      </c>
      <c r="C56" s="4">
        <v>391896</v>
      </c>
      <c r="D56" s="5">
        <v>0.18</v>
      </c>
      <c r="E56" s="4">
        <v>35</v>
      </c>
      <c r="F56" s="4">
        <v>20</v>
      </c>
      <c r="G56" s="4">
        <v>28</v>
      </c>
      <c r="H56" s="4">
        <v>360</v>
      </c>
      <c r="I56" s="4">
        <v>39</v>
      </c>
      <c r="J56" s="5">
        <v>0.91</v>
      </c>
      <c r="K56" s="4" t="str">
        <f>VLOOKUP($B56,'Session Details'!$B$2:$R$368,15,FALSE)</f>
        <v>Stable</v>
      </c>
      <c r="L56" s="4" t="str">
        <f>VLOOKUP($B56,'Session Details'!$B$2:$R$368,16,FALSE)</f>
        <v>Stable</v>
      </c>
      <c r="M56" s="4" t="str">
        <f>VLOOKUP($B56,'Session Details'!$B$2:$R$368,17,FALSE)</f>
        <v>Stable</v>
      </c>
    </row>
    <row r="57" spans="1:13" x14ac:dyDescent="0.3">
      <c r="A57" s="4" t="str">
        <f t="shared" si="0"/>
        <v>Sunday</v>
      </c>
      <c r="B57" s="3">
        <v>43520</v>
      </c>
      <c r="C57" s="4">
        <v>401786</v>
      </c>
      <c r="D57" s="5">
        <v>0.17</v>
      </c>
      <c r="E57" s="4">
        <v>38</v>
      </c>
      <c r="F57" s="4">
        <v>19</v>
      </c>
      <c r="G57" s="4">
        <v>29</v>
      </c>
      <c r="H57" s="4">
        <v>389</v>
      </c>
      <c r="I57" s="4">
        <v>40</v>
      </c>
      <c r="J57" s="5">
        <v>0.91</v>
      </c>
      <c r="K57" s="4" t="str">
        <f>VLOOKUP($B57,'Session Details'!$B$2:$R$368,15,FALSE)</f>
        <v>Stable</v>
      </c>
      <c r="L57" s="4" t="str">
        <f>VLOOKUP($B57,'Session Details'!$B$2:$R$368,16,FALSE)</f>
        <v>Stable</v>
      </c>
      <c r="M57" s="4" t="str">
        <f>VLOOKUP($B57,'Session Details'!$B$2:$R$368,17,FALSE)</f>
        <v>Stable</v>
      </c>
    </row>
    <row r="58" spans="1:13" x14ac:dyDescent="0.3">
      <c r="A58" s="4" t="str">
        <f t="shared" si="0"/>
        <v>Monday</v>
      </c>
      <c r="B58" s="3">
        <v>43521</v>
      </c>
      <c r="C58" s="4">
        <v>404294</v>
      </c>
      <c r="D58" s="5">
        <v>0.19</v>
      </c>
      <c r="E58" s="4">
        <v>34</v>
      </c>
      <c r="F58" s="4">
        <v>22</v>
      </c>
      <c r="G58" s="4">
        <v>26</v>
      </c>
      <c r="H58" s="4">
        <v>397</v>
      </c>
      <c r="I58" s="4">
        <v>30</v>
      </c>
      <c r="J58" s="5">
        <v>0.93</v>
      </c>
      <c r="K58" s="4" t="str">
        <f>VLOOKUP($B58,'Session Details'!$B$2:$R$368,15,FALSE)</f>
        <v>Stable</v>
      </c>
      <c r="L58" s="4" t="str">
        <f>VLOOKUP($B58,'Session Details'!$B$2:$R$368,16,FALSE)</f>
        <v>Stable</v>
      </c>
      <c r="M58" s="4" t="str">
        <f>VLOOKUP($B58,'Session Details'!$B$2:$R$368,17,FALSE)</f>
        <v>Stable</v>
      </c>
    </row>
    <row r="59" spans="1:13" x14ac:dyDescent="0.3">
      <c r="A59" s="4" t="str">
        <f t="shared" si="0"/>
        <v>Tuesday</v>
      </c>
      <c r="B59" s="9">
        <v>43522</v>
      </c>
      <c r="C59" s="10">
        <v>400671</v>
      </c>
      <c r="D59" s="11">
        <v>0.18</v>
      </c>
      <c r="E59" s="10">
        <v>33</v>
      </c>
      <c r="F59" s="10">
        <v>17</v>
      </c>
      <c r="G59" s="10">
        <v>28</v>
      </c>
      <c r="H59" s="10">
        <v>369</v>
      </c>
      <c r="I59" s="10">
        <v>40</v>
      </c>
      <c r="J59" s="11">
        <v>0.95</v>
      </c>
      <c r="K59" s="23" t="str">
        <f>VLOOKUP($B59,'Session Details'!$B$2:$R$368,15,FALSE)</f>
        <v>High</v>
      </c>
      <c r="L59" s="4" t="str">
        <f>VLOOKUP($B59,'Session Details'!$B$2:$R$368,16,FALSE)</f>
        <v>Stable</v>
      </c>
      <c r="M59" s="4" t="str">
        <f>VLOOKUP($B59,'Session Details'!$B$2:$R$368,17,FALSE)</f>
        <v>High</v>
      </c>
    </row>
    <row r="60" spans="1:13" x14ac:dyDescent="0.3">
      <c r="A60" s="4" t="str">
        <f t="shared" si="0"/>
        <v>Wednesday</v>
      </c>
      <c r="B60" s="3">
        <v>43523</v>
      </c>
      <c r="C60" s="4">
        <v>402996</v>
      </c>
      <c r="D60" s="5">
        <v>0.17</v>
      </c>
      <c r="E60" s="4">
        <v>38</v>
      </c>
      <c r="F60" s="4">
        <v>18</v>
      </c>
      <c r="G60" s="4">
        <v>30</v>
      </c>
      <c r="H60" s="4">
        <v>375</v>
      </c>
      <c r="I60" s="4">
        <v>32</v>
      </c>
      <c r="J60" s="5">
        <v>0.95</v>
      </c>
      <c r="K60" s="4" t="str">
        <f>VLOOKUP($B60,'Session Details'!$B$2:$R$368,15,FALSE)</f>
        <v>Stable</v>
      </c>
      <c r="L60" s="4" t="str">
        <f>VLOOKUP($B60,'Session Details'!$B$2:$R$368,16,FALSE)</f>
        <v>Stable</v>
      </c>
      <c r="M60" s="4" t="str">
        <f>VLOOKUP($B60,'Session Details'!$B$2:$R$368,17,FALSE)</f>
        <v>Stable</v>
      </c>
    </row>
    <row r="61" spans="1:13" x14ac:dyDescent="0.3">
      <c r="A61" s="4" t="str">
        <f t="shared" si="0"/>
        <v>Thursday</v>
      </c>
      <c r="B61" s="9">
        <v>43524</v>
      </c>
      <c r="C61" s="10">
        <v>399552</v>
      </c>
      <c r="D61" s="11">
        <v>0.19</v>
      </c>
      <c r="E61" s="10">
        <v>30</v>
      </c>
      <c r="F61" s="10">
        <v>22</v>
      </c>
      <c r="G61" s="10">
        <v>25</v>
      </c>
      <c r="H61" s="10">
        <v>377</v>
      </c>
      <c r="I61" s="10">
        <v>38</v>
      </c>
      <c r="J61" s="11">
        <v>0.93</v>
      </c>
      <c r="K61" s="23" t="str">
        <f>VLOOKUP($B61,'Session Details'!$B$2:$R$368,15,FALSE)</f>
        <v>High</v>
      </c>
      <c r="L61" s="4" t="str">
        <f>VLOOKUP($B61,'Session Details'!$B$2:$R$368,16,FALSE)</f>
        <v>Stable</v>
      </c>
      <c r="M61" s="4" t="str">
        <f>VLOOKUP($B61,'Session Details'!$B$2:$R$368,17,FALSE)</f>
        <v>Stable</v>
      </c>
    </row>
    <row r="62" spans="1:13" x14ac:dyDescent="0.3">
      <c r="A62" s="4" t="str">
        <f t="shared" si="0"/>
        <v>Friday</v>
      </c>
      <c r="B62" s="3">
        <v>43525</v>
      </c>
      <c r="C62" s="4">
        <v>406631</v>
      </c>
      <c r="D62" s="5">
        <v>0.19</v>
      </c>
      <c r="E62" s="4">
        <v>34</v>
      </c>
      <c r="F62" s="4">
        <v>22</v>
      </c>
      <c r="G62" s="4">
        <v>28</v>
      </c>
      <c r="H62" s="4">
        <v>382</v>
      </c>
      <c r="I62" s="4">
        <v>31</v>
      </c>
      <c r="J62" s="5">
        <v>0.94</v>
      </c>
      <c r="K62" s="4" t="str">
        <f>VLOOKUP($B62,'Session Details'!$B$2:$R$368,15,FALSE)</f>
        <v>Stable</v>
      </c>
      <c r="L62" s="4" t="str">
        <f>VLOOKUP($B62,'Session Details'!$B$2:$R$368,16,FALSE)</f>
        <v>Stable</v>
      </c>
      <c r="M62" s="4" t="str">
        <f>VLOOKUP($B62,'Session Details'!$B$2:$R$368,17,FALSE)</f>
        <v>Stable</v>
      </c>
    </row>
    <row r="63" spans="1:13" x14ac:dyDescent="0.3">
      <c r="A63" s="4" t="str">
        <f t="shared" si="0"/>
        <v>Saturday</v>
      </c>
      <c r="B63" s="24">
        <v>43526</v>
      </c>
      <c r="C63" s="25">
        <v>386616</v>
      </c>
      <c r="D63" s="26">
        <v>0.18</v>
      </c>
      <c r="E63" s="25">
        <v>40</v>
      </c>
      <c r="F63" s="25">
        <v>18</v>
      </c>
      <c r="G63" s="25">
        <v>56</v>
      </c>
      <c r="H63" s="25">
        <v>399</v>
      </c>
      <c r="I63" s="25">
        <v>40</v>
      </c>
      <c r="J63" s="26">
        <v>0.95</v>
      </c>
      <c r="K63" s="22" t="str">
        <f>VLOOKUP($B63,'Session Details'!$B$2:$R$368,15,FALSE)</f>
        <v>Low</v>
      </c>
      <c r="L63" s="4" t="str">
        <f>VLOOKUP($B63,'Session Details'!$B$2:$R$368,16,FALSE)</f>
        <v>Stable</v>
      </c>
      <c r="M63" s="4" t="str">
        <f>VLOOKUP($B63,'Session Details'!$B$2:$R$368,17,FALSE)</f>
        <v>Low</v>
      </c>
    </row>
    <row r="64" spans="1:13" x14ac:dyDescent="0.3">
      <c r="A64" s="4" t="str">
        <f t="shared" si="0"/>
        <v>Sunday</v>
      </c>
      <c r="B64" s="3">
        <v>43527</v>
      </c>
      <c r="C64" s="4">
        <v>395246</v>
      </c>
      <c r="D64" s="5">
        <v>0.18</v>
      </c>
      <c r="E64" s="4">
        <v>32</v>
      </c>
      <c r="F64" s="4">
        <v>21</v>
      </c>
      <c r="G64" s="4">
        <v>29</v>
      </c>
      <c r="H64" s="4">
        <v>355</v>
      </c>
      <c r="I64" s="4">
        <v>35</v>
      </c>
      <c r="J64" s="5">
        <v>0.93</v>
      </c>
      <c r="K64" s="4" t="str">
        <f>VLOOKUP($B64,'Session Details'!$B$2:$R$368,15,FALSE)</f>
        <v>Stable</v>
      </c>
      <c r="L64" s="4" t="str">
        <f>VLOOKUP($B64,'Session Details'!$B$2:$R$368,16,FALSE)</f>
        <v>Stable</v>
      </c>
      <c r="M64" s="4" t="str">
        <f>VLOOKUP($B64,'Session Details'!$B$2:$R$368,17,FALSE)</f>
        <v>Stable</v>
      </c>
    </row>
    <row r="65" spans="1:13" x14ac:dyDescent="0.3">
      <c r="A65" s="4" t="str">
        <f t="shared" si="0"/>
        <v>Monday</v>
      </c>
      <c r="B65" s="3">
        <v>43528</v>
      </c>
      <c r="C65" s="4">
        <v>409961</v>
      </c>
      <c r="D65" s="5">
        <v>0.17</v>
      </c>
      <c r="E65" s="4">
        <v>31</v>
      </c>
      <c r="F65" s="4">
        <v>19</v>
      </c>
      <c r="G65" s="4">
        <v>29</v>
      </c>
      <c r="H65" s="4">
        <v>372</v>
      </c>
      <c r="I65" s="4">
        <v>33</v>
      </c>
      <c r="J65" s="5">
        <v>0.95</v>
      </c>
      <c r="K65" s="4" t="str">
        <f>VLOOKUP($B65,'Session Details'!$B$2:$R$368,15,FALSE)</f>
        <v>Stable</v>
      </c>
      <c r="L65" s="4" t="str">
        <f>VLOOKUP($B65,'Session Details'!$B$2:$R$368,16,FALSE)</f>
        <v>Stable</v>
      </c>
      <c r="M65" s="4" t="str">
        <f>VLOOKUP($B65,'Session Details'!$B$2:$R$368,17,FALSE)</f>
        <v>Stable</v>
      </c>
    </row>
    <row r="66" spans="1:13" x14ac:dyDescent="0.3">
      <c r="A66" s="4" t="str">
        <f t="shared" si="0"/>
        <v>Tuesday</v>
      </c>
      <c r="B66" s="3">
        <v>43529</v>
      </c>
      <c r="C66" s="4">
        <v>396249</v>
      </c>
      <c r="D66" s="5">
        <v>0.18</v>
      </c>
      <c r="E66" s="4">
        <v>35</v>
      </c>
      <c r="F66" s="4">
        <v>20</v>
      </c>
      <c r="G66" s="4">
        <v>27</v>
      </c>
      <c r="H66" s="4">
        <v>367</v>
      </c>
      <c r="I66" s="4">
        <v>38</v>
      </c>
      <c r="J66" s="5">
        <v>0.95</v>
      </c>
      <c r="K66" s="4" t="str">
        <f>VLOOKUP($B66,'Session Details'!$B$2:$R$368,15,FALSE)</f>
        <v>Stable</v>
      </c>
      <c r="L66" s="4" t="str">
        <f>VLOOKUP($B66,'Session Details'!$B$2:$R$368,16,FALSE)</f>
        <v>Stable</v>
      </c>
      <c r="M66" s="4" t="str">
        <f>VLOOKUP($B66,'Session Details'!$B$2:$R$368,17,FALSE)</f>
        <v>Stable</v>
      </c>
    </row>
    <row r="67" spans="1:13" x14ac:dyDescent="0.3">
      <c r="A67" s="4" t="str">
        <f t="shared" si="0"/>
        <v>Wednesday</v>
      </c>
      <c r="B67" s="3">
        <v>43530</v>
      </c>
      <c r="C67" s="4">
        <v>398589</v>
      </c>
      <c r="D67" s="5">
        <v>0.19</v>
      </c>
      <c r="E67" s="4">
        <v>39</v>
      </c>
      <c r="F67" s="4">
        <v>22</v>
      </c>
      <c r="G67" s="4">
        <v>27</v>
      </c>
      <c r="H67" s="4">
        <v>354</v>
      </c>
      <c r="I67" s="4">
        <v>39</v>
      </c>
      <c r="J67" s="5">
        <v>0.95</v>
      </c>
      <c r="K67" s="4" t="str">
        <f>VLOOKUP($B67,'Session Details'!$B$2:$R$368,15,FALSE)</f>
        <v>Stable</v>
      </c>
      <c r="L67" s="4" t="str">
        <f>VLOOKUP($B67,'Session Details'!$B$2:$R$368,16,FALSE)</f>
        <v>Stable</v>
      </c>
      <c r="M67" s="4" t="str">
        <f>VLOOKUP($B67,'Session Details'!$B$2:$R$368,17,FALSE)</f>
        <v>Stable</v>
      </c>
    </row>
    <row r="68" spans="1:13" x14ac:dyDescent="0.3">
      <c r="A68" s="4" t="str">
        <f t="shared" ref="A68:A131" si="1">TEXT(B68,"dddd")</f>
        <v>Thursday</v>
      </c>
      <c r="B68" s="3">
        <v>43531</v>
      </c>
      <c r="C68" s="4">
        <v>398003</v>
      </c>
      <c r="D68" s="5">
        <v>0.19</v>
      </c>
      <c r="E68" s="4">
        <v>31</v>
      </c>
      <c r="F68" s="4">
        <v>18</v>
      </c>
      <c r="G68" s="4">
        <v>29</v>
      </c>
      <c r="H68" s="4">
        <v>350</v>
      </c>
      <c r="I68" s="4">
        <v>37</v>
      </c>
      <c r="J68" s="5">
        <v>0.94</v>
      </c>
      <c r="K68" s="4" t="str">
        <f>VLOOKUP($B68,'Session Details'!$B$2:$R$368,15,FALSE)</f>
        <v>Stable</v>
      </c>
      <c r="L68" s="4" t="str">
        <f>VLOOKUP($B68,'Session Details'!$B$2:$R$368,16,FALSE)</f>
        <v>Stable</v>
      </c>
      <c r="M68" s="4" t="str">
        <f>VLOOKUP($B68,'Session Details'!$B$2:$R$368,17,FALSE)</f>
        <v>Stable</v>
      </c>
    </row>
    <row r="69" spans="1:13" x14ac:dyDescent="0.3">
      <c r="A69" s="4" t="str">
        <f t="shared" si="1"/>
        <v>Friday</v>
      </c>
      <c r="B69" s="3">
        <v>43532</v>
      </c>
      <c r="C69" s="4">
        <v>396560</v>
      </c>
      <c r="D69" s="5">
        <v>0.18</v>
      </c>
      <c r="E69" s="4">
        <v>30</v>
      </c>
      <c r="F69" s="4">
        <v>19</v>
      </c>
      <c r="G69" s="4">
        <v>26</v>
      </c>
      <c r="H69" s="4">
        <v>381</v>
      </c>
      <c r="I69" s="4">
        <v>30</v>
      </c>
      <c r="J69" s="5">
        <v>0.95</v>
      </c>
      <c r="K69" s="4" t="str">
        <f>VLOOKUP($B69,'Session Details'!$B$2:$R$368,15,FALSE)</f>
        <v>Stable</v>
      </c>
      <c r="L69" s="4" t="str">
        <f>VLOOKUP($B69,'Session Details'!$B$2:$R$368,16,FALSE)</f>
        <v>Stable</v>
      </c>
      <c r="M69" s="4" t="str">
        <f>VLOOKUP($B69,'Session Details'!$B$2:$R$368,17,FALSE)</f>
        <v>Stable</v>
      </c>
    </row>
    <row r="70" spans="1:13" x14ac:dyDescent="0.3">
      <c r="A70" s="4" t="str">
        <f t="shared" si="1"/>
        <v>Saturday</v>
      </c>
      <c r="B70" s="9">
        <v>43533</v>
      </c>
      <c r="C70" s="10">
        <v>404097</v>
      </c>
      <c r="D70" s="11">
        <v>0.17</v>
      </c>
      <c r="E70" s="10">
        <v>33</v>
      </c>
      <c r="F70" s="10">
        <v>21</v>
      </c>
      <c r="G70" s="10">
        <v>28</v>
      </c>
      <c r="H70" s="10">
        <v>386</v>
      </c>
      <c r="I70" s="10">
        <v>31</v>
      </c>
      <c r="J70" s="11">
        <v>0.95</v>
      </c>
      <c r="K70" s="23" t="str">
        <f>VLOOKUP($B70,'Session Details'!$B$2:$R$368,15,FALSE)</f>
        <v>High</v>
      </c>
      <c r="L70" s="4" t="str">
        <f>VLOOKUP($B70,'Session Details'!$B$2:$R$368,16,FALSE)</f>
        <v>Stable</v>
      </c>
      <c r="M70" s="4" t="str">
        <f>VLOOKUP($B70,'Session Details'!$B$2:$R$368,17,FALSE)</f>
        <v>High</v>
      </c>
    </row>
    <row r="71" spans="1:13" x14ac:dyDescent="0.3">
      <c r="A71" s="4" t="str">
        <f t="shared" si="1"/>
        <v>Sunday</v>
      </c>
      <c r="B71" s="3">
        <v>43534</v>
      </c>
      <c r="C71" s="4">
        <v>406619</v>
      </c>
      <c r="D71" s="5">
        <v>0.17</v>
      </c>
      <c r="E71" s="4">
        <v>33</v>
      </c>
      <c r="F71" s="4">
        <v>19</v>
      </c>
      <c r="G71" s="4">
        <v>25</v>
      </c>
      <c r="H71" s="4">
        <v>354</v>
      </c>
      <c r="I71" s="4">
        <v>37</v>
      </c>
      <c r="J71" s="5">
        <v>0.92</v>
      </c>
      <c r="K71" s="4" t="str">
        <f>VLOOKUP($B71,'Session Details'!$B$2:$R$368,15,FALSE)</f>
        <v>Stable</v>
      </c>
      <c r="L71" s="4" t="str">
        <f>VLOOKUP($B71,'Session Details'!$B$2:$R$368,16,FALSE)</f>
        <v>Stable</v>
      </c>
      <c r="M71" s="4" t="str">
        <f>VLOOKUP($B71,'Session Details'!$B$2:$R$368,17,FALSE)</f>
        <v>Stable</v>
      </c>
    </row>
    <row r="72" spans="1:13" x14ac:dyDescent="0.3">
      <c r="A72" s="4" t="str">
        <f t="shared" si="1"/>
        <v>Monday</v>
      </c>
      <c r="B72" s="3">
        <v>43535</v>
      </c>
      <c r="C72" s="4">
        <v>390758</v>
      </c>
      <c r="D72" s="5">
        <v>0.19</v>
      </c>
      <c r="E72" s="4">
        <v>35</v>
      </c>
      <c r="F72" s="4">
        <v>21</v>
      </c>
      <c r="G72" s="4">
        <v>25</v>
      </c>
      <c r="H72" s="4">
        <v>378</v>
      </c>
      <c r="I72" s="4">
        <v>36</v>
      </c>
      <c r="J72" s="5">
        <v>0.93</v>
      </c>
      <c r="K72" s="4" t="str">
        <f>VLOOKUP($B72,'Session Details'!$B$2:$R$368,15,FALSE)</f>
        <v>Stable</v>
      </c>
      <c r="L72" s="4" t="str">
        <f>VLOOKUP($B72,'Session Details'!$B$2:$R$368,16,FALSE)</f>
        <v>Stable</v>
      </c>
      <c r="M72" s="4" t="str">
        <f>VLOOKUP($B72,'Session Details'!$B$2:$R$368,17,FALSE)</f>
        <v>Stable</v>
      </c>
    </row>
    <row r="73" spans="1:13" x14ac:dyDescent="0.3">
      <c r="A73" s="4" t="str">
        <f t="shared" si="1"/>
        <v>Tuesday</v>
      </c>
      <c r="B73" s="3">
        <v>43536</v>
      </c>
      <c r="C73" s="4">
        <v>385418</v>
      </c>
      <c r="D73" s="5">
        <v>0.19</v>
      </c>
      <c r="E73" s="4">
        <v>30</v>
      </c>
      <c r="F73" s="4">
        <v>19</v>
      </c>
      <c r="G73" s="4">
        <v>25</v>
      </c>
      <c r="H73" s="4">
        <v>357</v>
      </c>
      <c r="I73" s="4">
        <v>39</v>
      </c>
      <c r="J73" s="5">
        <v>0.91</v>
      </c>
      <c r="K73" s="4" t="str">
        <f>VLOOKUP($B73,'Session Details'!$B$2:$R$368,15,FALSE)</f>
        <v>Stable</v>
      </c>
      <c r="L73" s="4" t="str">
        <f>VLOOKUP($B73,'Session Details'!$B$2:$R$368,16,FALSE)</f>
        <v>Stable</v>
      </c>
      <c r="M73" s="4" t="str">
        <f>VLOOKUP($B73,'Session Details'!$B$2:$R$368,17,FALSE)</f>
        <v>Stable</v>
      </c>
    </row>
    <row r="74" spans="1:13" x14ac:dyDescent="0.3">
      <c r="A74" s="4" t="str">
        <f t="shared" si="1"/>
        <v>Wednesday</v>
      </c>
      <c r="B74" s="3">
        <v>43537</v>
      </c>
      <c r="C74" s="4">
        <v>395501</v>
      </c>
      <c r="D74" s="5">
        <v>0.18</v>
      </c>
      <c r="E74" s="4">
        <v>31</v>
      </c>
      <c r="F74" s="4">
        <v>21</v>
      </c>
      <c r="G74" s="4">
        <v>29</v>
      </c>
      <c r="H74" s="4">
        <v>378</v>
      </c>
      <c r="I74" s="4">
        <v>35</v>
      </c>
      <c r="J74" s="5">
        <v>0.91</v>
      </c>
      <c r="K74" s="4" t="str">
        <f>VLOOKUP($B74,'Session Details'!$B$2:$R$368,15,FALSE)</f>
        <v>Stable</v>
      </c>
      <c r="L74" s="4" t="str">
        <f>VLOOKUP($B74,'Session Details'!$B$2:$R$368,16,FALSE)</f>
        <v>Stable</v>
      </c>
      <c r="M74" s="4" t="str">
        <f>VLOOKUP($B74,'Session Details'!$B$2:$R$368,17,FALSE)</f>
        <v>Stable</v>
      </c>
    </row>
    <row r="75" spans="1:13" x14ac:dyDescent="0.3">
      <c r="A75" s="4" t="str">
        <f t="shared" si="1"/>
        <v>Thursday</v>
      </c>
      <c r="B75" s="3">
        <v>43538</v>
      </c>
      <c r="C75" s="4">
        <v>396795</v>
      </c>
      <c r="D75" s="5">
        <v>0.17</v>
      </c>
      <c r="E75" s="4">
        <v>34</v>
      </c>
      <c r="F75" s="4">
        <v>18</v>
      </c>
      <c r="G75" s="4">
        <v>28</v>
      </c>
      <c r="H75" s="4">
        <v>372</v>
      </c>
      <c r="I75" s="4">
        <v>31</v>
      </c>
      <c r="J75" s="5">
        <v>0.94</v>
      </c>
      <c r="K75" s="4" t="str">
        <f>VLOOKUP($B75,'Session Details'!$B$2:$R$368,15,FALSE)</f>
        <v>Stable</v>
      </c>
      <c r="L75" s="4" t="str">
        <f>VLOOKUP($B75,'Session Details'!$B$2:$R$368,16,FALSE)</f>
        <v>Stable</v>
      </c>
      <c r="M75" s="4" t="str">
        <f>VLOOKUP($B75,'Session Details'!$B$2:$R$368,17,FALSE)</f>
        <v>Stable</v>
      </c>
    </row>
    <row r="76" spans="1:13" x14ac:dyDescent="0.3">
      <c r="A76" s="4" t="str">
        <f t="shared" si="1"/>
        <v>Friday</v>
      </c>
      <c r="B76" s="3">
        <v>43539</v>
      </c>
      <c r="C76" s="4">
        <v>381360</v>
      </c>
      <c r="D76" s="5">
        <v>0.17</v>
      </c>
      <c r="E76" s="4">
        <v>34</v>
      </c>
      <c r="F76" s="4">
        <v>19</v>
      </c>
      <c r="G76" s="4">
        <v>27</v>
      </c>
      <c r="H76" s="4">
        <v>395</v>
      </c>
      <c r="I76" s="4">
        <v>39</v>
      </c>
      <c r="J76" s="5">
        <v>0.95</v>
      </c>
      <c r="K76" s="4" t="str">
        <f>VLOOKUP($B76,'Session Details'!$B$2:$R$368,15,FALSE)</f>
        <v>Stable</v>
      </c>
      <c r="L76" s="4" t="str">
        <f>VLOOKUP($B76,'Session Details'!$B$2:$R$368,16,FALSE)</f>
        <v>Stable</v>
      </c>
      <c r="M76" s="4" t="str">
        <f>VLOOKUP($B76,'Session Details'!$B$2:$R$368,17,FALSE)</f>
        <v>Stable</v>
      </c>
    </row>
    <row r="77" spans="1:13" x14ac:dyDescent="0.3">
      <c r="A77" s="4" t="str">
        <f t="shared" si="1"/>
        <v>Saturday</v>
      </c>
      <c r="B77" s="3">
        <v>43540</v>
      </c>
      <c r="C77" s="4">
        <v>409886</v>
      </c>
      <c r="D77" s="5">
        <v>0.17</v>
      </c>
      <c r="E77" s="4">
        <v>40</v>
      </c>
      <c r="F77" s="4">
        <v>19</v>
      </c>
      <c r="G77" s="4">
        <v>30</v>
      </c>
      <c r="H77" s="4">
        <v>356</v>
      </c>
      <c r="I77" s="4">
        <v>31</v>
      </c>
      <c r="J77" s="5">
        <v>0.93</v>
      </c>
      <c r="K77" s="4" t="str">
        <f>VLOOKUP($B77,'Session Details'!$B$2:$R$368,15,FALSE)</f>
        <v>Stable</v>
      </c>
      <c r="L77" s="4" t="str">
        <f>VLOOKUP($B77,'Session Details'!$B$2:$R$368,16,FALSE)</f>
        <v>Stable</v>
      </c>
      <c r="M77" s="4" t="str">
        <f>VLOOKUP($B77,'Session Details'!$B$2:$R$368,17,FALSE)</f>
        <v>Stable</v>
      </c>
    </row>
    <row r="78" spans="1:13" x14ac:dyDescent="0.3">
      <c r="A78" s="4" t="str">
        <f t="shared" si="1"/>
        <v>Sunday</v>
      </c>
      <c r="B78" s="3">
        <v>43541</v>
      </c>
      <c r="C78" s="4">
        <v>395416</v>
      </c>
      <c r="D78" s="5">
        <v>0.18</v>
      </c>
      <c r="E78" s="4">
        <v>36</v>
      </c>
      <c r="F78" s="4">
        <v>22</v>
      </c>
      <c r="G78" s="4">
        <v>29</v>
      </c>
      <c r="H78" s="4">
        <v>382</v>
      </c>
      <c r="I78" s="4">
        <v>34</v>
      </c>
      <c r="J78" s="5">
        <v>0.93</v>
      </c>
      <c r="K78" s="4" t="str">
        <f>VLOOKUP($B78,'Session Details'!$B$2:$R$368,15,FALSE)</f>
        <v>Stable</v>
      </c>
      <c r="L78" s="4" t="str">
        <f>VLOOKUP($B78,'Session Details'!$B$2:$R$368,16,FALSE)</f>
        <v>Stable</v>
      </c>
      <c r="M78" s="4" t="str">
        <f>VLOOKUP($B78,'Session Details'!$B$2:$R$368,17,FALSE)</f>
        <v>Stable</v>
      </c>
    </row>
    <row r="79" spans="1:13" x14ac:dyDescent="0.3">
      <c r="A79" s="4" t="str">
        <f t="shared" si="1"/>
        <v>Monday</v>
      </c>
      <c r="B79" s="3">
        <v>43542</v>
      </c>
      <c r="C79" s="4">
        <v>395027</v>
      </c>
      <c r="D79" s="5">
        <v>0.19</v>
      </c>
      <c r="E79" s="4">
        <v>30</v>
      </c>
      <c r="F79" s="4">
        <v>21</v>
      </c>
      <c r="G79" s="4">
        <v>29</v>
      </c>
      <c r="H79" s="4">
        <v>375</v>
      </c>
      <c r="I79" s="4">
        <v>37</v>
      </c>
      <c r="J79" s="5">
        <v>0.95</v>
      </c>
      <c r="K79" s="4" t="str">
        <f>VLOOKUP($B79,'Session Details'!$B$2:$R$368,15,FALSE)</f>
        <v>Stable</v>
      </c>
      <c r="L79" s="4" t="str">
        <f>VLOOKUP($B79,'Session Details'!$B$2:$R$368,16,FALSE)</f>
        <v>Stable</v>
      </c>
      <c r="M79" s="4" t="str">
        <f>VLOOKUP($B79,'Session Details'!$B$2:$R$368,17,FALSE)</f>
        <v>Stable</v>
      </c>
    </row>
    <row r="80" spans="1:13" x14ac:dyDescent="0.3">
      <c r="A80" s="4" t="str">
        <f t="shared" si="1"/>
        <v>Tuesday</v>
      </c>
      <c r="B80" s="24">
        <v>43543</v>
      </c>
      <c r="C80" s="25">
        <v>380462</v>
      </c>
      <c r="D80" s="26">
        <v>0.19</v>
      </c>
      <c r="E80" s="25">
        <v>37</v>
      </c>
      <c r="F80" s="25">
        <v>20</v>
      </c>
      <c r="G80" s="25">
        <v>25</v>
      </c>
      <c r="H80" s="25">
        <v>400</v>
      </c>
      <c r="I80" s="25">
        <v>33</v>
      </c>
      <c r="J80" s="26">
        <v>0.65</v>
      </c>
      <c r="K80" s="22" t="str">
        <f>VLOOKUP($B80,'Session Details'!$B$2:$R$368,15,FALSE)</f>
        <v>Low</v>
      </c>
      <c r="L80" s="4" t="str">
        <f>VLOOKUP($B80,'Session Details'!$B$2:$R$368,16,FALSE)</f>
        <v>Stable</v>
      </c>
      <c r="M80" s="4" t="str">
        <f>VLOOKUP($B80,'Session Details'!$B$2:$R$368,17,FALSE)</f>
        <v>Low</v>
      </c>
    </row>
    <row r="81" spans="1:13" x14ac:dyDescent="0.3">
      <c r="A81" s="4" t="str">
        <f t="shared" si="1"/>
        <v>Wednesday</v>
      </c>
      <c r="B81" s="3">
        <v>43544</v>
      </c>
      <c r="C81" s="4">
        <v>391681</v>
      </c>
      <c r="D81" s="5">
        <v>0.18</v>
      </c>
      <c r="E81" s="4">
        <v>38</v>
      </c>
      <c r="F81" s="4">
        <v>21</v>
      </c>
      <c r="G81" s="4">
        <v>29</v>
      </c>
      <c r="H81" s="4">
        <v>383</v>
      </c>
      <c r="I81" s="4">
        <v>36</v>
      </c>
      <c r="J81" s="5">
        <v>0.93</v>
      </c>
      <c r="K81" s="4" t="str">
        <f>VLOOKUP($B81,'Session Details'!$B$2:$R$368,15,FALSE)</f>
        <v>Stable</v>
      </c>
      <c r="L81" s="4" t="str">
        <f>VLOOKUP($B81,'Session Details'!$B$2:$R$368,16,FALSE)</f>
        <v>Stable</v>
      </c>
      <c r="M81" s="4" t="str">
        <f>VLOOKUP($B81,'Session Details'!$B$2:$R$368,17,FALSE)</f>
        <v>Stable</v>
      </c>
    </row>
    <row r="82" spans="1:13" x14ac:dyDescent="0.3">
      <c r="A82" s="4" t="str">
        <f t="shared" si="1"/>
        <v>Thursday</v>
      </c>
      <c r="B82" s="3">
        <v>43545</v>
      </c>
      <c r="C82" s="4">
        <v>382856</v>
      </c>
      <c r="D82" s="5">
        <v>0.19</v>
      </c>
      <c r="E82" s="4">
        <v>36</v>
      </c>
      <c r="F82" s="4">
        <v>18</v>
      </c>
      <c r="G82" s="4">
        <v>28</v>
      </c>
      <c r="H82" s="4">
        <v>379</v>
      </c>
      <c r="I82" s="4">
        <v>39</v>
      </c>
      <c r="J82" s="5">
        <v>0.95</v>
      </c>
      <c r="K82" s="4" t="str">
        <f>VLOOKUP($B82,'Session Details'!$B$2:$R$368,15,FALSE)</f>
        <v>Stable</v>
      </c>
      <c r="L82" s="4" t="str">
        <f>VLOOKUP($B82,'Session Details'!$B$2:$R$368,16,FALSE)</f>
        <v>Stable</v>
      </c>
      <c r="M82" s="4" t="str">
        <f>VLOOKUP($B82,'Session Details'!$B$2:$R$368,17,FALSE)</f>
        <v>Stable</v>
      </c>
    </row>
    <row r="83" spans="1:13" x14ac:dyDescent="0.3">
      <c r="A83" s="4" t="str">
        <f t="shared" si="1"/>
        <v>Friday</v>
      </c>
      <c r="B83" s="3">
        <v>43546</v>
      </c>
      <c r="C83" s="4">
        <v>395181</v>
      </c>
      <c r="D83" s="5">
        <v>0.17</v>
      </c>
      <c r="E83" s="4">
        <v>40</v>
      </c>
      <c r="F83" s="4">
        <v>17</v>
      </c>
      <c r="G83" s="4">
        <v>27</v>
      </c>
      <c r="H83" s="4">
        <v>379</v>
      </c>
      <c r="I83" s="4">
        <v>32</v>
      </c>
      <c r="J83" s="5">
        <v>0.95</v>
      </c>
      <c r="K83" s="4" t="str">
        <f>VLOOKUP($B83,'Session Details'!$B$2:$R$368,15,FALSE)</f>
        <v>Stable</v>
      </c>
      <c r="L83" s="4" t="str">
        <f>VLOOKUP($B83,'Session Details'!$B$2:$R$368,16,FALSE)</f>
        <v>Stable</v>
      </c>
      <c r="M83" s="4" t="str">
        <f>VLOOKUP($B83,'Session Details'!$B$2:$R$368,17,FALSE)</f>
        <v>Stable</v>
      </c>
    </row>
    <row r="84" spans="1:13" x14ac:dyDescent="0.3">
      <c r="A84" s="4" t="str">
        <f t="shared" si="1"/>
        <v>Saturday</v>
      </c>
      <c r="B84" s="3">
        <v>43547</v>
      </c>
      <c r="C84" s="4">
        <v>397192</v>
      </c>
      <c r="D84" s="5">
        <v>0.17</v>
      </c>
      <c r="E84" s="4">
        <v>38</v>
      </c>
      <c r="F84" s="4">
        <v>20</v>
      </c>
      <c r="G84" s="4">
        <v>30</v>
      </c>
      <c r="H84" s="4">
        <v>386</v>
      </c>
      <c r="I84" s="4">
        <v>34</v>
      </c>
      <c r="J84" s="5">
        <v>0.92</v>
      </c>
      <c r="K84" s="4" t="str">
        <f>VLOOKUP($B84,'Session Details'!$B$2:$R$368,15,FALSE)</f>
        <v>Stable</v>
      </c>
      <c r="L84" s="4" t="str">
        <f>VLOOKUP($B84,'Session Details'!$B$2:$R$368,16,FALSE)</f>
        <v>Stable</v>
      </c>
      <c r="M84" s="4" t="str">
        <f>VLOOKUP($B84,'Session Details'!$B$2:$R$368,17,FALSE)</f>
        <v>Stable</v>
      </c>
    </row>
    <row r="85" spans="1:13" x14ac:dyDescent="0.3">
      <c r="A85" s="4" t="str">
        <f t="shared" si="1"/>
        <v>Sunday</v>
      </c>
      <c r="B85" s="9">
        <v>43548</v>
      </c>
      <c r="C85" s="10">
        <v>401966</v>
      </c>
      <c r="D85" s="11">
        <v>0.17</v>
      </c>
      <c r="E85" s="10">
        <v>38</v>
      </c>
      <c r="F85" s="10">
        <v>20</v>
      </c>
      <c r="G85" s="10">
        <v>26</v>
      </c>
      <c r="H85" s="10">
        <v>350</v>
      </c>
      <c r="I85" s="10">
        <v>40</v>
      </c>
      <c r="J85" s="11">
        <v>0.91</v>
      </c>
      <c r="K85" s="23" t="str">
        <f>VLOOKUP($B85,'Session Details'!$B$2:$R$368,15,FALSE)</f>
        <v>High</v>
      </c>
      <c r="L85" s="4" t="str">
        <f>VLOOKUP($B85,'Session Details'!$B$2:$R$368,16,FALSE)</f>
        <v>Stable</v>
      </c>
      <c r="M85" s="4" t="str">
        <f>VLOOKUP($B85,'Session Details'!$B$2:$R$368,17,FALSE)</f>
        <v>Stable</v>
      </c>
    </row>
    <row r="86" spans="1:13" x14ac:dyDescent="0.3">
      <c r="A86" s="4" t="str">
        <f t="shared" si="1"/>
        <v>Monday</v>
      </c>
      <c r="B86" s="3">
        <v>43549</v>
      </c>
      <c r="C86" s="4">
        <v>382312</v>
      </c>
      <c r="D86" s="5">
        <v>0.19</v>
      </c>
      <c r="E86" s="4">
        <v>31</v>
      </c>
      <c r="F86" s="4">
        <v>22</v>
      </c>
      <c r="G86" s="4">
        <v>27</v>
      </c>
      <c r="H86" s="4">
        <v>390</v>
      </c>
      <c r="I86" s="4">
        <v>32</v>
      </c>
      <c r="J86" s="5">
        <v>0.92</v>
      </c>
      <c r="K86" s="4" t="str">
        <f>VLOOKUP($B86,'Session Details'!$B$2:$R$368,15,FALSE)</f>
        <v>Stable</v>
      </c>
      <c r="L86" s="4" t="str">
        <f>VLOOKUP($B86,'Session Details'!$B$2:$R$368,16,FALSE)</f>
        <v>Stable</v>
      </c>
      <c r="M86" s="4" t="str">
        <f>VLOOKUP($B86,'Session Details'!$B$2:$R$368,17,FALSE)</f>
        <v>Stable</v>
      </c>
    </row>
    <row r="87" spans="1:13" x14ac:dyDescent="0.3">
      <c r="A87" s="4" t="str">
        <f t="shared" si="1"/>
        <v>Tuesday</v>
      </c>
      <c r="B87" s="9">
        <v>43550</v>
      </c>
      <c r="C87" s="10">
        <v>395869</v>
      </c>
      <c r="D87" s="11">
        <v>0.17</v>
      </c>
      <c r="E87" s="10">
        <v>39</v>
      </c>
      <c r="F87" s="10">
        <v>18</v>
      </c>
      <c r="G87" s="10">
        <v>25</v>
      </c>
      <c r="H87" s="10">
        <v>366</v>
      </c>
      <c r="I87" s="10">
        <v>36</v>
      </c>
      <c r="J87" s="11">
        <v>0.94</v>
      </c>
      <c r="K87" s="23" t="str">
        <f>VLOOKUP($B87,'Session Details'!$B$2:$R$368,15,FALSE)</f>
        <v>High</v>
      </c>
      <c r="L87" s="4" t="str">
        <f>VLOOKUP($B87,'Session Details'!$B$2:$R$368,16,FALSE)</f>
        <v>Stable</v>
      </c>
      <c r="M87" s="4" t="str">
        <f>VLOOKUP($B87,'Session Details'!$B$2:$R$368,17,FALSE)</f>
        <v>High</v>
      </c>
    </row>
    <row r="88" spans="1:13" x14ac:dyDescent="0.3">
      <c r="A88" s="4" t="str">
        <f t="shared" si="1"/>
        <v>Wednesday</v>
      </c>
      <c r="B88" s="3">
        <v>43551</v>
      </c>
      <c r="C88" s="4">
        <v>408200</v>
      </c>
      <c r="D88" s="5">
        <v>0.19</v>
      </c>
      <c r="E88" s="4">
        <v>35</v>
      </c>
      <c r="F88" s="4">
        <v>17</v>
      </c>
      <c r="G88" s="4">
        <v>28</v>
      </c>
      <c r="H88" s="4">
        <v>384</v>
      </c>
      <c r="I88" s="4">
        <v>35</v>
      </c>
      <c r="J88" s="5">
        <v>0.93</v>
      </c>
      <c r="K88" s="4" t="str">
        <f>VLOOKUP($B88,'Session Details'!$B$2:$R$368,15,FALSE)</f>
        <v>Stable</v>
      </c>
      <c r="L88" s="4" t="str">
        <f>VLOOKUP($B88,'Session Details'!$B$2:$R$368,16,FALSE)</f>
        <v>Stable</v>
      </c>
      <c r="M88" s="4" t="str">
        <f>VLOOKUP($B88,'Session Details'!$B$2:$R$368,17,FALSE)</f>
        <v>Stable</v>
      </c>
    </row>
    <row r="89" spans="1:13" x14ac:dyDescent="0.3">
      <c r="A89" s="4" t="str">
        <f t="shared" si="1"/>
        <v>Thursday</v>
      </c>
      <c r="B89" s="3">
        <v>43552</v>
      </c>
      <c r="C89" s="4">
        <v>404886</v>
      </c>
      <c r="D89" s="5">
        <v>0.17</v>
      </c>
      <c r="E89" s="4">
        <v>35</v>
      </c>
      <c r="F89" s="4">
        <v>18</v>
      </c>
      <c r="G89" s="4">
        <v>30</v>
      </c>
      <c r="H89" s="4">
        <v>395</v>
      </c>
      <c r="I89" s="4">
        <v>34</v>
      </c>
      <c r="J89" s="5">
        <v>0.93</v>
      </c>
      <c r="K89" s="4" t="str">
        <f>VLOOKUP($B89,'Session Details'!$B$2:$R$368,15,FALSE)</f>
        <v>Stable</v>
      </c>
      <c r="L89" s="4" t="str">
        <f>VLOOKUP($B89,'Session Details'!$B$2:$R$368,16,FALSE)</f>
        <v>Stable</v>
      </c>
      <c r="M89" s="4" t="str">
        <f>VLOOKUP($B89,'Session Details'!$B$2:$R$368,17,FALSE)</f>
        <v>Stable</v>
      </c>
    </row>
    <row r="90" spans="1:13" x14ac:dyDescent="0.3">
      <c r="A90" s="4" t="str">
        <f t="shared" si="1"/>
        <v>Friday</v>
      </c>
      <c r="B90" s="3">
        <v>43553</v>
      </c>
      <c r="C90" s="4">
        <v>389891</v>
      </c>
      <c r="D90" s="5">
        <v>0.19</v>
      </c>
      <c r="E90" s="4">
        <v>38</v>
      </c>
      <c r="F90" s="4">
        <v>17</v>
      </c>
      <c r="G90" s="4">
        <v>25</v>
      </c>
      <c r="H90" s="4">
        <v>388</v>
      </c>
      <c r="I90" s="4">
        <v>36</v>
      </c>
      <c r="J90" s="5">
        <v>0.95</v>
      </c>
      <c r="K90" s="4" t="str">
        <f>VLOOKUP($B90,'Session Details'!$B$2:$R$368,15,FALSE)</f>
        <v>Stable</v>
      </c>
      <c r="L90" s="4" t="str">
        <f>VLOOKUP($B90,'Session Details'!$B$2:$R$368,16,FALSE)</f>
        <v>Stable</v>
      </c>
      <c r="M90" s="4" t="str">
        <f>VLOOKUP($B90,'Session Details'!$B$2:$R$368,17,FALSE)</f>
        <v>Stable</v>
      </c>
    </row>
    <row r="91" spans="1:13" x14ac:dyDescent="0.3">
      <c r="A91" s="4" t="str">
        <f t="shared" si="1"/>
        <v>Saturday</v>
      </c>
      <c r="B91" s="3">
        <v>43554</v>
      </c>
      <c r="C91" s="4">
        <v>380769</v>
      </c>
      <c r="D91" s="5">
        <v>0.18</v>
      </c>
      <c r="E91" s="4">
        <v>39</v>
      </c>
      <c r="F91" s="4">
        <v>18</v>
      </c>
      <c r="G91" s="4">
        <v>28</v>
      </c>
      <c r="H91" s="4">
        <v>354</v>
      </c>
      <c r="I91" s="4">
        <v>30</v>
      </c>
      <c r="J91" s="5">
        <v>0.92</v>
      </c>
      <c r="K91" s="4" t="str">
        <f>VLOOKUP($B91,'Session Details'!$B$2:$R$368,15,FALSE)</f>
        <v>Stable</v>
      </c>
      <c r="L91" s="4" t="str">
        <f>VLOOKUP($B91,'Session Details'!$B$2:$R$368,16,FALSE)</f>
        <v>Stable</v>
      </c>
      <c r="M91" s="4" t="str">
        <f>VLOOKUP($B91,'Session Details'!$B$2:$R$368,17,FALSE)</f>
        <v>Stable</v>
      </c>
    </row>
    <row r="92" spans="1:13" x14ac:dyDescent="0.3">
      <c r="A92" s="4" t="str">
        <f t="shared" si="1"/>
        <v>Sunday</v>
      </c>
      <c r="B92" s="3">
        <v>43555</v>
      </c>
      <c r="C92" s="4">
        <v>398067</v>
      </c>
      <c r="D92" s="5">
        <v>0.19</v>
      </c>
      <c r="E92" s="4">
        <v>36</v>
      </c>
      <c r="F92" s="4">
        <v>17</v>
      </c>
      <c r="G92" s="4">
        <v>29</v>
      </c>
      <c r="H92" s="4">
        <v>363</v>
      </c>
      <c r="I92" s="4">
        <v>37</v>
      </c>
      <c r="J92" s="5">
        <v>0.95</v>
      </c>
      <c r="K92" s="4" t="str">
        <f>VLOOKUP($B92,'Session Details'!$B$2:$R$368,15,FALSE)</f>
        <v>Stable</v>
      </c>
      <c r="L92" s="4" t="str">
        <f>VLOOKUP($B92,'Session Details'!$B$2:$R$368,16,FALSE)</f>
        <v>Stable</v>
      </c>
      <c r="M92" s="4" t="str">
        <f>VLOOKUP($B92,'Session Details'!$B$2:$R$368,17,FALSE)</f>
        <v>Stable</v>
      </c>
    </row>
    <row r="93" spans="1:13" x14ac:dyDescent="0.3">
      <c r="A93" s="4" t="str">
        <f t="shared" si="1"/>
        <v>Monday</v>
      </c>
      <c r="B93" s="3">
        <v>43556</v>
      </c>
      <c r="C93" s="4">
        <v>409072</v>
      </c>
      <c r="D93" s="5">
        <v>0.17</v>
      </c>
      <c r="E93" s="4">
        <v>36</v>
      </c>
      <c r="F93" s="4">
        <v>21</v>
      </c>
      <c r="G93" s="4">
        <v>29</v>
      </c>
      <c r="H93" s="4">
        <v>354</v>
      </c>
      <c r="I93" s="4">
        <v>35</v>
      </c>
      <c r="J93" s="5">
        <v>0.91</v>
      </c>
      <c r="K93" s="4" t="str">
        <f>VLOOKUP($B93,'Session Details'!$B$2:$R$368,15,FALSE)</f>
        <v>Stable</v>
      </c>
      <c r="L93" s="4" t="str">
        <f>VLOOKUP($B93,'Session Details'!$B$2:$R$368,16,FALSE)</f>
        <v>Stable</v>
      </c>
      <c r="M93" s="4" t="str">
        <f>VLOOKUP($B93,'Session Details'!$B$2:$R$368,17,FALSE)</f>
        <v>Stable</v>
      </c>
    </row>
    <row r="94" spans="1:13" x14ac:dyDescent="0.3">
      <c r="A94" s="4" t="str">
        <f t="shared" si="1"/>
        <v>Tuesday</v>
      </c>
      <c r="B94" s="3">
        <v>43557</v>
      </c>
      <c r="C94" s="4">
        <v>385907</v>
      </c>
      <c r="D94" s="5">
        <v>0.19</v>
      </c>
      <c r="E94" s="4">
        <v>35</v>
      </c>
      <c r="F94" s="4">
        <v>22</v>
      </c>
      <c r="G94" s="4">
        <v>25</v>
      </c>
      <c r="H94" s="4">
        <v>383</v>
      </c>
      <c r="I94" s="4">
        <v>33</v>
      </c>
      <c r="J94" s="5">
        <v>0.95</v>
      </c>
      <c r="K94" s="4" t="str">
        <f>VLOOKUP($B94,'Session Details'!$B$2:$R$368,15,FALSE)</f>
        <v>Stable</v>
      </c>
      <c r="L94" s="4" t="str">
        <f>VLOOKUP($B94,'Session Details'!$B$2:$R$368,16,FALSE)</f>
        <v>Stable</v>
      </c>
      <c r="M94" s="4" t="str">
        <f>VLOOKUP($B94,'Session Details'!$B$2:$R$368,17,FALSE)</f>
        <v>Stable</v>
      </c>
    </row>
    <row r="95" spans="1:13" x14ac:dyDescent="0.3">
      <c r="A95" s="4" t="str">
        <f t="shared" si="1"/>
        <v>Wednesday</v>
      </c>
      <c r="B95" s="3">
        <v>43558</v>
      </c>
      <c r="C95" s="4">
        <v>410264</v>
      </c>
      <c r="D95" s="5">
        <v>0.17</v>
      </c>
      <c r="E95" s="4">
        <v>37</v>
      </c>
      <c r="F95" s="4">
        <v>21</v>
      </c>
      <c r="G95" s="4">
        <v>28</v>
      </c>
      <c r="H95" s="4">
        <v>361</v>
      </c>
      <c r="I95" s="4">
        <v>33</v>
      </c>
      <c r="J95" s="5">
        <v>0.91</v>
      </c>
      <c r="K95" s="4" t="str">
        <f>VLOOKUP($B95,'Session Details'!$B$2:$R$368,15,FALSE)</f>
        <v>Stable</v>
      </c>
      <c r="L95" s="4" t="str">
        <f>VLOOKUP($B95,'Session Details'!$B$2:$R$368,16,FALSE)</f>
        <v>Stable</v>
      </c>
      <c r="M95" s="4" t="str">
        <f>VLOOKUP($B95,'Session Details'!$B$2:$R$368,17,FALSE)</f>
        <v>Stable</v>
      </c>
    </row>
    <row r="96" spans="1:13" x14ac:dyDescent="0.3">
      <c r="A96" s="4" t="str">
        <f t="shared" si="1"/>
        <v>Thursday</v>
      </c>
      <c r="B96" s="24">
        <v>43559</v>
      </c>
      <c r="C96" s="25">
        <v>406272</v>
      </c>
      <c r="D96" s="26">
        <v>0.1</v>
      </c>
      <c r="E96" s="25">
        <v>35</v>
      </c>
      <c r="F96" s="25">
        <v>21</v>
      </c>
      <c r="G96" s="25">
        <v>29</v>
      </c>
      <c r="H96" s="25">
        <v>388</v>
      </c>
      <c r="I96" s="25">
        <v>40</v>
      </c>
      <c r="J96" s="26">
        <v>0.92</v>
      </c>
      <c r="K96" s="22" t="str">
        <f>VLOOKUP($B96,'Session Details'!$B$2:$R$368,15,FALSE)</f>
        <v>Low</v>
      </c>
      <c r="L96" s="4" t="str">
        <f>VLOOKUP($B96,'Session Details'!$B$2:$R$368,16,FALSE)</f>
        <v>Stable</v>
      </c>
      <c r="M96" s="4" t="str">
        <f>VLOOKUP($B96,'Session Details'!$B$2:$R$368,17,FALSE)</f>
        <v>Low</v>
      </c>
    </row>
    <row r="97" spans="1:13" x14ac:dyDescent="0.3">
      <c r="A97" s="4" t="str">
        <f t="shared" si="1"/>
        <v>Friday</v>
      </c>
      <c r="B97" s="3">
        <v>43560</v>
      </c>
      <c r="C97" s="4">
        <v>388271</v>
      </c>
      <c r="D97" s="5">
        <v>0.18</v>
      </c>
      <c r="E97" s="4">
        <v>34</v>
      </c>
      <c r="F97" s="4">
        <v>17</v>
      </c>
      <c r="G97" s="4">
        <v>28</v>
      </c>
      <c r="H97" s="4">
        <v>361</v>
      </c>
      <c r="I97" s="4">
        <v>36</v>
      </c>
      <c r="J97" s="5">
        <v>0.95</v>
      </c>
      <c r="K97" s="4" t="str">
        <f>VLOOKUP($B97,'Session Details'!$B$2:$R$368,15,FALSE)</f>
        <v>Stable</v>
      </c>
      <c r="L97" s="4" t="str">
        <f>VLOOKUP($B97,'Session Details'!$B$2:$R$368,16,FALSE)</f>
        <v>Stable</v>
      </c>
      <c r="M97" s="4" t="str">
        <f>VLOOKUP($B97,'Session Details'!$B$2:$R$368,17,FALSE)</f>
        <v>Stable</v>
      </c>
    </row>
    <row r="98" spans="1:13" x14ac:dyDescent="0.3">
      <c r="A98" s="4" t="str">
        <f t="shared" si="1"/>
        <v>Saturday</v>
      </c>
      <c r="B98" s="3">
        <v>43561</v>
      </c>
      <c r="C98" s="4">
        <v>403590</v>
      </c>
      <c r="D98" s="5">
        <v>0.17</v>
      </c>
      <c r="E98" s="4">
        <v>30</v>
      </c>
      <c r="F98" s="4">
        <v>18</v>
      </c>
      <c r="G98" s="4">
        <v>25</v>
      </c>
      <c r="H98" s="4">
        <v>363</v>
      </c>
      <c r="I98" s="4">
        <v>30</v>
      </c>
      <c r="J98" s="5">
        <v>0.91</v>
      </c>
      <c r="K98" s="4" t="str">
        <f>VLOOKUP($B98,'Session Details'!$B$2:$R$368,15,FALSE)</f>
        <v>Stable</v>
      </c>
      <c r="L98" s="4" t="str">
        <f>VLOOKUP($B98,'Session Details'!$B$2:$R$368,16,FALSE)</f>
        <v>Stable</v>
      </c>
      <c r="M98" s="4" t="str">
        <f>VLOOKUP($B98,'Session Details'!$B$2:$R$368,17,FALSE)</f>
        <v>Stable</v>
      </c>
    </row>
    <row r="99" spans="1:13" x14ac:dyDescent="0.3">
      <c r="A99" s="4" t="str">
        <f t="shared" si="1"/>
        <v>Sunday</v>
      </c>
      <c r="B99" s="3">
        <v>43562</v>
      </c>
      <c r="C99" s="4">
        <v>403770</v>
      </c>
      <c r="D99" s="5">
        <v>0.18</v>
      </c>
      <c r="E99" s="4">
        <v>37</v>
      </c>
      <c r="F99" s="4">
        <v>22</v>
      </c>
      <c r="G99" s="4">
        <v>27</v>
      </c>
      <c r="H99" s="4">
        <v>391</v>
      </c>
      <c r="I99" s="4">
        <v>31</v>
      </c>
      <c r="J99" s="5">
        <v>0.95</v>
      </c>
      <c r="K99" s="4" t="str">
        <f>VLOOKUP($B99,'Session Details'!$B$2:$R$368,15,FALSE)</f>
        <v>Stable</v>
      </c>
      <c r="L99" s="4" t="str">
        <f>VLOOKUP($B99,'Session Details'!$B$2:$R$368,16,FALSE)</f>
        <v>Stable</v>
      </c>
      <c r="M99" s="4" t="str">
        <f>VLOOKUP($B99,'Session Details'!$B$2:$R$368,17,FALSE)</f>
        <v>Stable</v>
      </c>
    </row>
    <row r="100" spans="1:13" x14ac:dyDescent="0.3">
      <c r="A100" s="4" t="str">
        <f t="shared" si="1"/>
        <v>Monday</v>
      </c>
      <c r="B100" s="3">
        <v>43563</v>
      </c>
      <c r="C100" s="4">
        <v>390761</v>
      </c>
      <c r="D100" s="5">
        <v>0.19</v>
      </c>
      <c r="E100" s="4">
        <v>32</v>
      </c>
      <c r="F100" s="4">
        <v>21</v>
      </c>
      <c r="G100" s="4">
        <v>27</v>
      </c>
      <c r="H100" s="4">
        <v>387</v>
      </c>
      <c r="I100" s="4">
        <v>34</v>
      </c>
      <c r="J100" s="5">
        <v>0.92</v>
      </c>
      <c r="K100" s="4" t="str">
        <f>VLOOKUP($B100,'Session Details'!$B$2:$R$368,15,FALSE)</f>
        <v>Stable</v>
      </c>
      <c r="L100" s="4" t="str">
        <f>VLOOKUP($B100,'Session Details'!$B$2:$R$368,16,FALSE)</f>
        <v>Stable</v>
      </c>
      <c r="M100" s="4" t="str">
        <f>VLOOKUP($B100,'Session Details'!$B$2:$R$368,17,FALSE)</f>
        <v>Stable</v>
      </c>
    </row>
    <row r="101" spans="1:13" x14ac:dyDescent="0.3">
      <c r="A101" s="4" t="str">
        <f t="shared" si="1"/>
        <v>Tuesday</v>
      </c>
      <c r="B101" s="3">
        <v>43564</v>
      </c>
      <c r="C101" s="4">
        <v>395003</v>
      </c>
      <c r="D101" s="5">
        <v>0.19</v>
      </c>
      <c r="E101" s="4">
        <v>34</v>
      </c>
      <c r="F101" s="4">
        <v>22</v>
      </c>
      <c r="G101" s="4">
        <v>25</v>
      </c>
      <c r="H101" s="4">
        <v>400</v>
      </c>
      <c r="I101" s="4">
        <v>34</v>
      </c>
      <c r="J101" s="5">
        <v>0.95</v>
      </c>
      <c r="K101" s="4" t="str">
        <f>VLOOKUP($B101,'Session Details'!$B$2:$R$368,15,FALSE)</f>
        <v>Stable</v>
      </c>
      <c r="L101" s="4" t="str">
        <f>VLOOKUP($B101,'Session Details'!$B$2:$R$368,16,FALSE)</f>
        <v>Stable</v>
      </c>
      <c r="M101" s="4" t="str">
        <f>VLOOKUP($B101,'Session Details'!$B$2:$R$368,17,FALSE)</f>
        <v>Stable</v>
      </c>
    </row>
    <row r="102" spans="1:13" x14ac:dyDescent="0.3">
      <c r="A102" s="4" t="str">
        <f t="shared" si="1"/>
        <v>Wednesday</v>
      </c>
      <c r="B102" s="3">
        <v>43565</v>
      </c>
      <c r="C102" s="4">
        <v>395190</v>
      </c>
      <c r="D102" s="5">
        <v>0.19</v>
      </c>
      <c r="E102" s="4">
        <v>32</v>
      </c>
      <c r="F102" s="4">
        <v>20</v>
      </c>
      <c r="G102" s="4">
        <v>25</v>
      </c>
      <c r="H102" s="4">
        <v>384</v>
      </c>
      <c r="I102" s="4">
        <v>30</v>
      </c>
      <c r="J102" s="5">
        <v>0.95</v>
      </c>
      <c r="K102" s="4" t="str">
        <f>VLOOKUP($B102,'Session Details'!$B$2:$R$368,15,FALSE)</f>
        <v>Stable</v>
      </c>
      <c r="L102" s="4" t="str">
        <f>VLOOKUP($B102,'Session Details'!$B$2:$R$368,16,FALSE)</f>
        <v>Stable</v>
      </c>
      <c r="M102" s="4" t="str">
        <f>VLOOKUP($B102,'Session Details'!$B$2:$R$368,17,FALSE)</f>
        <v>Stable</v>
      </c>
    </row>
    <row r="103" spans="1:13" x14ac:dyDescent="0.3">
      <c r="A103" s="4" t="str">
        <f t="shared" si="1"/>
        <v>Thursday</v>
      </c>
      <c r="B103" s="9">
        <v>43566</v>
      </c>
      <c r="C103" s="10">
        <v>394581</v>
      </c>
      <c r="D103" s="11">
        <v>0.18</v>
      </c>
      <c r="E103" s="10">
        <v>35</v>
      </c>
      <c r="F103" s="10">
        <v>19</v>
      </c>
      <c r="G103" s="10">
        <v>25</v>
      </c>
      <c r="H103" s="10">
        <v>387</v>
      </c>
      <c r="I103" s="10">
        <v>36</v>
      </c>
      <c r="J103" s="11">
        <v>0.91</v>
      </c>
      <c r="K103" s="23" t="str">
        <f>VLOOKUP($B103,'Session Details'!$B$2:$R$368,15,FALSE)</f>
        <v>High</v>
      </c>
      <c r="L103" s="4" t="str">
        <f>VLOOKUP($B103,'Session Details'!$B$2:$R$368,16,FALSE)</f>
        <v>Stable</v>
      </c>
      <c r="M103" s="4" t="str">
        <f>VLOOKUP($B103,'Session Details'!$B$2:$R$368,17,FALSE)</f>
        <v>High</v>
      </c>
    </row>
    <row r="104" spans="1:13" x14ac:dyDescent="0.3">
      <c r="A104" s="4" t="str">
        <f t="shared" si="1"/>
        <v>Friday</v>
      </c>
      <c r="B104" s="24">
        <v>43567</v>
      </c>
      <c r="C104" s="25">
        <v>406144</v>
      </c>
      <c r="D104" s="26">
        <v>0.17</v>
      </c>
      <c r="E104" s="25">
        <v>32</v>
      </c>
      <c r="F104" s="25">
        <v>17</v>
      </c>
      <c r="G104" s="25">
        <v>28</v>
      </c>
      <c r="H104" s="25">
        <v>360</v>
      </c>
      <c r="I104" s="25">
        <v>32</v>
      </c>
      <c r="J104" s="26">
        <v>0.95</v>
      </c>
      <c r="K104" s="22" t="str">
        <f>VLOOKUP($B104,'Session Details'!$B$2:$R$368,15,FALSE)</f>
        <v>Low</v>
      </c>
      <c r="L104" s="4" t="str">
        <f>VLOOKUP($B104,'Session Details'!$B$2:$R$368,16,FALSE)</f>
        <v>Stable</v>
      </c>
      <c r="M104" s="4" t="str">
        <f>VLOOKUP($B104,'Session Details'!$B$2:$R$368,17,FALSE)</f>
        <v>Low</v>
      </c>
    </row>
    <row r="105" spans="1:13" x14ac:dyDescent="0.3">
      <c r="A105" s="4" t="str">
        <f t="shared" si="1"/>
        <v>Saturday</v>
      </c>
      <c r="B105" s="3">
        <v>43568</v>
      </c>
      <c r="C105" s="4">
        <v>381621</v>
      </c>
      <c r="D105" s="5">
        <v>0.17</v>
      </c>
      <c r="E105" s="4">
        <v>31</v>
      </c>
      <c r="F105" s="4">
        <v>21</v>
      </c>
      <c r="G105" s="4">
        <v>25</v>
      </c>
      <c r="H105" s="4">
        <v>366</v>
      </c>
      <c r="I105" s="4">
        <v>32</v>
      </c>
      <c r="J105" s="5">
        <v>0.91</v>
      </c>
      <c r="K105" s="4" t="str">
        <f>VLOOKUP($B105,'Session Details'!$B$2:$R$368,15,FALSE)</f>
        <v>Stable</v>
      </c>
      <c r="L105" s="4" t="str">
        <f>VLOOKUP($B105,'Session Details'!$B$2:$R$368,16,FALSE)</f>
        <v>Stable</v>
      </c>
      <c r="M105" s="4" t="str">
        <f>VLOOKUP($B105,'Session Details'!$B$2:$R$368,17,FALSE)</f>
        <v>Stable</v>
      </c>
    </row>
    <row r="106" spans="1:13" x14ac:dyDescent="0.3">
      <c r="A106" s="4" t="str">
        <f t="shared" si="1"/>
        <v>Sunday</v>
      </c>
      <c r="B106" s="9">
        <v>43569</v>
      </c>
      <c r="C106" s="10">
        <v>396665</v>
      </c>
      <c r="D106" s="11">
        <v>0.17</v>
      </c>
      <c r="E106" s="10">
        <v>38</v>
      </c>
      <c r="F106" s="10">
        <v>22</v>
      </c>
      <c r="G106" s="10">
        <v>29</v>
      </c>
      <c r="H106" s="10">
        <v>395</v>
      </c>
      <c r="I106" s="10">
        <v>35</v>
      </c>
      <c r="J106" s="11">
        <v>0.95</v>
      </c>
      <c r="K106" s="23" t="str">
        <f>VLOOKUP($B106,'Session Details'!$B$2:$R$368,15,FALSE)</f>
        <v>High</v>
      </c>
      <c r="L106" s="4" t="str">
        <f>VLOOKUP($B106,'Session Details'!$B$2:$R$368,16,FALSE)</f>
        <v>Stable</v>
      </c>
      <c r="M106" s="4" t="str">
        <f>VLOOKUP($B106,'Session Details'!$B$2:$R$368,17,FALSE)</f>
        <v>Stable</v>
      </c>
    </row>
    <row r="107" spans="1:13" x14ac:dyDescent="0.3">
      <c r="A107" s="4" t="str">
        <f t="shared" si="1"/>
        <v>Monday</v>
      </c>
      <c r="B107" s="3">
        <v>43570</v>
      </c>
      <c r="C107" s="4">
        <v>406139</v>
      </c>
      <c r="D107" s="5">
        <v>0.17</v>
      </c>
      <c r="E107" s="4">
        <v>31</v>
      </c>
      <c r="F107" s="4">
        <v>17</v>
      </c>
      <c r="G107" s="4">
        <v>26</v>
      </c>
      <c r="H107" s="4">
        <v>360</v>
      </c>
      <c r="I107" s="4">
        <v>35</v>
      </c>
      <c r="J107" s="5">
        <v>0.94</v>
      </c>
      <c r="K107" s="4" t="str">
        <f>VLOOKUP($B107,'Session Details'!$B$2:$R$368,15,FALSE)</f>
        <v>Stable</v>
      </c>
      <c r="L107" s="4" t="str">
        <f>VLOOKUP($B107,'Session Details'!$B$2:$R$368,16,FALSE)</f>
        <v>Stable</v>
      </c>
      <c r="M107" s="4" t="str">
        <f>VLOOKUP($B107,'Session Details'!$B$2:$R$368,17,FALSE)</f>
        <v>Stable</v>
      </c>
    </row>
    <row r="108" spans="1:13" x14ac:dyDescent="0.3">
      <c r="A108" s="4" t="str">
        <f t="shared" si="1"/>
        <v>Tuesday</v>
      </c>
      <c r="B108" s="3">
        <v>43571</v>
      </c>
      <c r="C108" s="4">
        <v>400491</v>
      </c>
      <c r="D108" s="5">
        <v>0.18</v>
      </c>
      <c r="E108" s="4">
        <v>33</v>
      </c>
      <c r="F108" s="4">
        <v>22</v>
      </c>
      <c r="G108" s="4">
        <v>25</v>
      </c>
      <c r="H108" s="4">
        <v>394</v>
      </c>
      <c r="I108" s="4">
        <v>30</v>
      </c>
      <c r="J108" s="5">
        <v>0.92</v>
      </c>
      <c r="K108" s="4" t="str">
        <f>VLOOKUP($B108,'Session Details'!$B$2:$R$368,15,FALSE)</f>
        <v>Stable</v>
      </c>
      <c r="L108" s="4" t="str">
        <f>VLOOKUP($B108,'Session Details'!$B$2:$R$368,16,FALSE)</f>
        <v>Stable</v>
      </c>
      <c r="M108" s="4" t="str">
        <f>VLOOKUP($B108,'Session Details'!$B$2:$R$368,17,FALSE)</f>
        <v>Stable</v>
      </c>
    </row>
    <row r="109" spans="1:13" x14ac:dyDescent="0.3">
      <c r="A109" s="4" t="str">
        <f t="shared" si="1"/>
        <v>Wednesday</v>
      </c>
      <c r="B109" s="3">
        <v>43572</v>
      </c>
      <c r="C109" s="4">
        <v>400313</v>
      </c>
      <c r="D109" s="5">
        <v>0.18</v>
      </c>
      <c r="E109" s="4">
        <v>31</v>
      </c>
      <c r="F109" s="4">
        <v>17</v>
      </c>
      <c r="G109" s="4">
        <v>30</v>
      </c>
      <c r="H109" s="4">
        <v>387</v>
      </c>
      <c r="I109" s="4">
        <v>35</v>
      </c>
      <c r="J109" s="5">
        <v>0.92</v>
      </c>
      <c r="K109" s="4" t="str">
        <f>VLOOKUP($B109,'Session Details'!$B$2:$R$368,15,FALSE)</f>
        <v>Stable</v>
      </c>
      <c r="L109" s="4" t="str">
        <f>VLOOKUP($B109,'Session Details'!$B$2:$R$368,16,FALSE)</f>
        <v>Stable</v>
      </c>
      <c r="M109" s="4" t="str">
        <f>VLOOKUP($B109,'Session Details'!$B$2:$R$368,17,FALSE)</f>
        <v>Stable</v>
      </c>
    </row>
    <row r="110" spans="1:13" x14ac:dyDescent="0.3">
      <c r="A110" s="4" t="str">
        <f t="shared" si="1"/>
        <v>Thursday</v>
      </c>
      <c r="B110" s="9">
        <v>43573</v>
      </c>
      <c r="C110" s="10">
        <v>389107</v>
      </c>
      <c r="D110" s="11">
        <v>0.28999999999999998</v>
      </c>
      <c r="E110" s="10">
        <v>32</v>
      </c>
      <c r="F110" s="10">
        <v>18</v>
      </c>
      <c r="G110" s="10">
        <v>28</v>
      </c>
      <c r="H110" s="10">
        <v>364</v>
      </c>
      <c r="I110" s="10">
        <v>40</v>
      </c>
      <c r="J110" s="11">
        <v>0.91</v>
      </c>
      <c r="K110" s="23" t="str">
        <f>VLOOKUP($B110,'Session Details'!$B$2:$R$368,15,FALSE)</f>
        <v>High</v>
      </c>
      <c r="L110" s="4" t="str">
        <f>VLOOKUP($B110,'Session Details'!$B$2:$R$368,16,FALSE)</f>
        <v>Stable</v>
      </c>
      <c r="M110" s="4" t="str">
        <f>VLOOKUP($B110,'Session Details'!$B$2:$R$368,17,FALSE)</f>
        <v>High</v>
      </c>
    </row>
    <row r="111" spans="1:13" x14ac:dyDescent="0.3">
      <c r="A111" s="4" t="str">
        <f t="shared" si="1"/>
        <v>Friday</v>
      </c>
      <c r="B111" s="9">
        <v>43574</v>
      </c>
      <c r="C111" s="10">
        <v>384879</v>
      </c>
      <c r="D111" s="11">
        <v>0.18</v>
      </c>
      <c r="E111" s="10">
        <v>39</v>
      </c>
      <c r="F111" s="10">
        <v>17</v>
      </c>
      <c r="G111" s="10">
        <v>27</v>
      </c>
      <c r="H111" s="10">
        <v>351</v>
      </c>
      <c r="I111" s="10">
        <v>36</v>
      </c>
      <c r="J111" s="11">
        <v>0.95</v>
      </c>
      <c r="K111" s="23" t="str">
        <f>VLOOKUP($B111,'Session Details'!$B$2:$R$368,15,FALSE)</f>
        <v>High</v>
      </c>
      <c r="L111" s="4" t="str">
        <f>VLOOKUP($B111,'Session Details'!$B$2:$R$368,16,FALSE)</f>
        <v>Stable</v>
      </c>
      <c r="M111" s="4" t="str">
        <f>VLOOKUP($B111,'Session Details'!$B$2:$R$368,17,FALSE)</f>
        <v>Stable</v>
      </c>
    </row>
    <row r="112" spans="1:13" x14ac:dyDescent="0.3">
      <c r="A112" s="4" t="str">
        <f t="shared" si="1"/>
        <v>Saturday</v>
      </c>
      <c r="B112" s="3">
        <v>43575</v>
      </c>
      <c r="C112" s="4">
        <v>384256</v>
      </c>
      <c r="D112" s="5">
        <v>0.18</v>
      </c>
      <c r="E112" s="4">
        <v>35</v>
      </c>
      <c r="F112" s="4">
        <v>17</v>
      </c>
      <c r="G112" s="4">
        <v>29</v>
      </c>
      <c r="H112" s="4">
        <v>395</v>
      </c>
      <c r="I112" s="4">
        <v>34</v>
      </c>
      <c r="J112" s="5">
        <v>0.94</v>
      </c>
      <c r="K112" s="4" t="str">
        <f>VLOOKUP($B112,'Session Details'!$B$2:$R$368,15,FALSE)</f>
        <v>Stable</v>
      </c>
      <c r="L112" s="4" t="str">
        <f>VLOOKUP($B112,'Session Details'!$B$2:$R$368,16,FALSE)</f>
        <v>Stable</v>
      </c>
      <c r="M112" s="4" t="str">
        <f>VLOOKUP($B112,'Session Details'!$B$2:$R$368,17,FALSE)</f>
        <v>Stable</v>
      </c>
    </row>
    <row r="113" spans="1:13" x14ac:dyDescent="0.3">
      <c r="A113" s="4" t="str">
        <f t="shared" si="1"/>
        <v>Sunday</v>
      </c>
      <c r="B113" s="3">
        <v>43576</v>
      </c>
      <c r="C113" s="4">
        <v>405625</v>
      </c>
      <c r="D113" s="5">
        <v>0.17</v>
      </c>
      <c r="E113" s="4">
        <v>34</v>
      </c>
      <c r="F113" s="4">
        <v>18</v>
      </c>
      <c r="G113" s="4">
        <v>25</v>
      </c>
      <c r="H113" s="4">
        <v>380</v>
      </c>
      <c r="I113" s="4">
        <v>34</v>
      </c>
      <c r="J113" s="5">
        <v>0.94</v>
      </c>
      <c r="K113" s="4" t="str">
        <f>VLOOKUP($B113,'Session Details'!$B$2:$R$368,15,FALSE)</f>
        <v>Stable</v>
      </c>
      <c r="L113" s="4" t="str">
        <f>VLOOKUP($B113,'Session Details'!$B$2:$R$368,16,FALSE)</f>
        <v>Stable</v>
      </c>
      <c r="M113" s="4" t="str">
        <f>VLOOKUP($B113,'Session Details'!$B$2:$R$368,17,FALSE)</f>
        <v>Stable</v>
      </c>
    </row>
    <row r="114" spans="1:13" x14ac:dyDescent="0.3">
      <c r="A114" s="4" t="str">
        <f t="shared" si="1"/>
        <v>Monday</v>
      </c>
      <c r="B114" s="3">
        <v>43577</v>
      </c>
      <c r="C114" s="4">
        <v>385119</v>
      </c>
      <c r="D114" s="5">
        <v>0.19</v>
      </c>
      <c r="E114" s="4">
        <v>31</v>
      </c>
      <c r="F114" s="4">
        <v>17</v>
      </c>
      <c r="G114" s="4">
        <v>26</v>
      </c>
      <c r="H114" s="4">
        <v>383</v>
      </c>
      <c r="I114" s="4">
        <v>33</v>
      </c>
      <c r="J114" s="5">
        <v>0.95</v>
      </c>
      <c r="K114" s="4" t="str">
        <f>VLOOKUP($B114,'Session Details'!$B$2:$R$368,15,FALSE)</f>
        <v>Stable</v>
      </c>
      <c r="L114" s="4" t="str">
        <f>VLOOKUP($B114,'Session Details'!$B$2:$R$368,16,FALSE)</f>
        <v>Stable</v>
      </c>
      <c r="M114" s="4" t="str">
        <f>VLOOKUP($B114,'Session Details'!$B$2:$R$368,17,FALSE)</f>
        <v>Stable</v>
      </c>
    </row>
    <row r="115" spans="1:13" x14ac:dyDescent="0.3">
      <c r="A115" s="4" t="str">
        <f t="shared" si="1"/>
        <v>Tuesday</v>
      </c>
      <c r="B115" s="3">
        <v>43578</v>
      </c>
      <c r="C115" s="4">
        <v>392946</v>
      </c>
      <c r="D115" s="5">
        <v>0.18</v>
      </c>
      <c r="E115" s="4">
        <v>38</v>
      </c>
      <c r="F115" s="4">
        <v>21</v>
      </c>
      <c r="G115" s="4">
        <v>27</v>
      </c>
      <c r="H115" s="4">
        <v>390</v>
      </c>
      <c r="I115" s="4">
        <v>37</v>
      </c>
      <c r="J115" s="5">
        <v>0.93</v>
      </c>
      <c r="K115" s="4" t="str">
        <f>VLOOKUP($B115,'Session Details'!$B$2:$R$368,15,FALSE)</f>
        <v>Stable</v>
      </c>
      <c r="L115" s="4" t="str">
        <f>VLOOKUP($B115,'Session Details'!$B$2:$R$368,16,FALSE)</f>
        <v>Stable</v>
      </c>
      <c r="M115" s="4" t="str">
        <f>VLOOKUP($B115,'Session Details'!$B$2:$R$368,17,FALSE)</f>
        <v>Stable</v>
      </c>
    </row>
    <row r="116" spans="1:13" x14ac:dyDescent="0.3">
      <c r="A116" s="4" t="str">
        <f t="shared" si="1"/>
        <v>Wednesday</v>
      </c>
      <c r="B116" s="3">
        <v>43579</v>
      </c>
      <c r="C116" s="4">
        <v>394455</v>
      </c>
      <c r="D116" s="5">
        <v>0.17</v>
      </c>
      <c r="E116" s="4">
        <v>37</v>
      </c>
      <c r="F116" s="4">
        <v>18</v>
      </c>
      <c r="G116" s="4">
        <v>25</v>
      </c>
      <c r="H116" s="4">
        <v>383</v>
      </c>
      <c r="I116" s="4">
        <v>39</v>
      </c>
      <c r="J116" s="5">
        <v>0.94</v>
      </c>
      <c r="K116" s="4" t="str">
        <f>VLOOKUP($B116,'Session Details'!$B$2:$R$368,15,FALSE)</f>
        <v>Stable</v>
      </c>
      <c r="L116" s="4" t="str">
        <f>VLOOKUP($B116,'Session Details'!$B$2:$R$368,16,FALSE)</f>
        <v>Stable</v>
      </c>
      <c r="M116" s="4" t="str">
        <f>VLOOKUP($B116,'Session Details'!$B$2:$R$368,17,FALSE)</f>
        <v>Stable</v>
      </c>
    </row>
    <row r="117" spans="1:13" x14ac:dyDescent="0.3">
      <c r="A117" s="4" t="str">
        <f t="shared" si="1"/>
        <v>Thursday</v>
      </c>
      <c r="B117" s="24">
        <v>43580</v>
      </c>
      <c r="C117" s="25">
        <v>393483</v>
      </c>
      <c r="D117" s="26">
        <v>0.17</v>
      </c>
      <c r="E117" s="25">
        <v>30</v>
      </c>
      <c r="F117" s="25">
        <v>17</v>
      </c>
      <c r="G117" s="25">
        <v>28</v>
      </c>
      <c r="H117" s="25">
        <v>383</v>
      </c>
      <c r="I117" s="25">
        <v>38</v>
      </c>
      <c r="J117" s="26">
        <v>0.91</v>
      </c>
      <c r="K117" s="22" t="str">
        <f>VLOOKUP($B117,'Session Details'!$B$2:$R$368,15,FALSE)</f>
        <v>Low</v>
      </c>
      <c r="L117" s="4" t="str">
        <f>VLOOKUP($B117,'Session Details'!$B$2:$R$368,16,FALSE)</f>
        <v>Stable</v>
      </c>
      <c r="M117" s="4" t="str">
        <f>VLOOKUP($B117,'Session Details'!$B$2:$R$368,17,FALSE)</f>
        <v>Low</v>
      </c>
    </row>
    <row r="118" spans="1:13" x14ac:dyDescent="0.3">
      <c r="A118" s="4" t="str">
        <f t="shared" si="1"/>
        <v>Friday</v>
      </c>
      <c r="B118" s="3">
        <v>43581</v>
      </c>
      <c r="C118" s="4">
        <v>387973</v>
      </c>
      <c r="D118" s="5">
        <v>0.17</v>
      </c>
      <c r="E118" s="4">
        <v>38</v>
      </c>
      <c r="F118" s="4">
        <v>19</v>
      </c>
      <c r="G118" s="4">
        <v>30</v>
      </c>
      <c r="H118" s="4">
        <v>367</v>
      </c>
      <c r="I118" s="4">
        <v>30</v>
      </c>
      <c r="J118" s="5">
        <v>0.94</v>
      </c>
      <c r="K118" s="4" t="str">
        <f>VLOOKUP($B118,'Session Details'!$B$2:$R$368,15,FALSE)</f>
        <v>Stable</v>
      </c>
      <c r="L118" s="4" t="str">
        <f>VLOOKUP($B118,'Session Details'!$B$2:$R$368,16,FALSE)</f>
        <v>Stable</v>
      </c>
      <c r="M118" s="4" t="str">
        <f>VLOOKUP($B118,'Session Details'!$B$2:$R$368,17,FALSE)</f>
        <v>Stable</v>
      </c>
    </row>
    <row r="119" spans="1:13" x14ac:dyDescent="0.3">
      <c r="A119" s="4" t="str">
        <f t="shared" si="1"/>
        <v>Saturday</v>
      </c>
      <c r="B119" s="3">
        <v>43582</v>
      </c>
      <c r="C119" s="4">
        <v>388059</v>
      </c>
      <c r="D119" s="5">
        <v>0.19</v>
      </c>
      <c r="E119" s="4">
        <v>31</v>
      </c>
      <c r="F119" s="4">
        <v>20</v>
      </c>
      <c r="G119" s="4">
        <v>29</v>
      </c>
      <c r="H119" s="4">
        <v>366</v>
      </c>
      <c r="I119" s="4">
        <v>36</v>
      </c>
      <c r="J119" s="5">
        <v>0.94</v>
      </c>
      <c r="K119" s="4" t="str">
        <f>VLOOKUP($B119,'Session Details'!$B$2:$R$368,15,FALSE)</f>
        <v>Stable</v>
      </c>
      <c r="L119" s="4" t="str">
        <f>VLOOKUP($B119,'Session Details'!$B$2:$R$368,16,FALSE)</f>
        <v>Stable</v>
      </c>
      <c r="M119" s="4" t="str">
        <f>VLOOKUP($B119,'Session Details'!$B$2:$R$368,17,FALSE)</f>
        <v>Stable</v>
      </c>
    </row>
    <row r="120" spans="1:13" x14ac:dyDescent="0.3">
      <c r="A120" s="4" t="str">
        <f t="shared" si="1"/>
        <v>Sunday</v>
      </c>
      <c r="B120" s="3">
        <v>43583</v>
      </c>
      <c r="C120" s="4">
        <v>394554</v>
      </c>
      <c r="D120" s="5">
        <v>0.18</v>
      </c>
      <c r="E120" s="4">
        <v>30</v>
      </c>
      <c r="F120" s="4">
        <v>20</v>
      </c>
      <c r="G120" s="4">
        <v>29</v>
      </c>
      <c r="H120" s="4">
        <v>389</v>
      </c>
      <c r="I120" s="4">
        <v>31</v>
      </c>
      <c r="J120" s="5">
        <v>0.93</v>
      </c>
      <c r="K120" s="4" t="str">
        <f>VLOOKUP($B120,'Session Details'!$B$2:$R$368,15,FALSE)</f>
        <v>Stable</v>
      </c>
      <c r="L120" s="4" t="str">
        <f>VLOOKUP($B120,'Session Details'!$B$2:$R$368,16,FALSE)</f>
        <v>Stable</v>
      </c>
      <c r="M120" s="4" t="str">
        <f>VLOOKUP($B120,'Session Details'!$B$2:$R$368,17,FALSE)</f>
        <v>Stable</v>
      </c>
    </row>
    <row r="121" spans="1:13" x14ac:dyDescent="0.3">
      <c r="A121" s="4" t="str">
        <f t="shared" si="1"/>
        <v>Monday</v>
      </c>
      <c r="B121" s="3">
        <v>43584</v>
      </c>
      <c r="C121" s="4">
        <v>395744</v>
      </c>
      <c r="D121" s="5">
        <v>0.18</v>
      </c>
      <c r="E121" s="4">
        <v>38</v>
      </c>
      <c r="F121" s="4">
        <v>20</v>
      </c>
      <c r="G121" s="4">
        <v>27</v>
      </c>
      <c r="H121" s="4">
        <v>366</v>
      </c>
      <c r="I121" s="4">
        <v>31</v>
      </c>
      <c r="J121" s="5">
        <v>0.91</v>
      </c>
      <c r="K121" s="4" t="str">
        <f>VLOOKUP($B121,'Session Details'!$B$2:$R$368,15,FALSE)</f>
        <v>Stable</v>
      </c>
      <c r="L121" s="4" t="str">
        <f>VLOOKUP($B121,'Session Details'!$B$2:$R$368,16,FALSE)</f>
        <v>Stable</v>
      </c>
      <c r="M121" s="4" t="str">
        <f>VLOOKUP($B121,'Session Details'!$B$2:$R$368,17,FALSE)</f>
        <v>Stable</v>
      </c>
    </row>
    <row r="122" spans="1:13" x14ac:dyDescent="0.3">
      <c r="A122" s="4" t="str">
        <f t="shared" si="1"/>
        <v>Tuesday</v>
      </c>
      <c r="B122" s="3">
        <v>43585</v>
      </c>
      <c r="C122" s="4">
        <v>405172</v>
      </c>
      <c r="D122" s="5">
        <v>0.17</v>
      </c>
      <c r="E122" s="4">
        <v>33</v>
      </c>
      <c r="F122" s="4">
        <v>19</v>
      </c>
      <c r="G122" s="4">
        <v>27</v>
      </c>
      <c r="H122" s="4">
        <v>380</v>
      </c>
      <c r="I122" s="4">
        <v>34</v>
      </c>
      <c r="J122" s="5">
        <v>0.94</v>
      </c>
      <c r="K122" s="4" t="str">
        <f>VLOOKUP($B122,'Session Details'!$B$2:$R$368,15,FALSE)</f>
        <v>Stable</v>
      </c>
      <c r="L122" s="4" t="str">
        <f>VLOOKUP($B122,'Session Details'!$B$2:$R$368,16,FALSE)</f>
        <v>Stable</v>
      </c>
      <c r="M122" s="4" t="str">
        <f>VLOOKUP($B122,'Session Details'!$B$2:$R$368,17,FALSE)</f>
        <v>Stable</v>
      </c>
    </row>
    <row r="123" spans="1:13" x14ac:dyDescent="0.3">
      <c r="A123" s="4" t="str">
        <f t="shared" si="1"/>
        <v>Wednesday</v>
      </c>
      <c r="B123" s="3">
        <v>43586</v>
      </c>
      <c r="C123" s="4">
        <v>410255</v>
      </c>
      <c r="D123" s="5">
        <v>0.18</v>
      </c>
      <c r="E123" s="4">
        <v>40</v>
      </c>
      <c r="F123" s="4">
        <v>18</v>
      </c>
      <c r="G123" s="4">
        <v>27</v>
      </c>
      <c r="H123" s="4">
        <v>378</v>
      </c>
      <c r="I123" s="4">
        <v>35</v>
      </c>
      <c r="J123" s="5">
        <v>0.94</v>
      </c>
      <c r="K123" s="4" t="str">
        <f>VLOOKUP($B123,'Session Details'!$B$2:$R$368,15,FALSE)</f>
        <v>Stable</v>
      </c>
      <c r="L123" s="4" t="str">
        <f>VLOOKUP($B123,'Session Details'!$B$2:$R$368,16,FALSE)</f>
        <v>Stable</v>
      </c>
      <c r="M123" s="4" t="str">
        <f>VLOOKUP($B123,'Session Details'!$B$2:$R$368,17,FALSE)</f>
        <v>Stable</v>
      </c>
    </row>
    <row r="124" spans="1:13" x14ac:dyDescent="0.3">
      <c r="A124" s="4" t="str">
        <f t="shared" si="1"/>
        <v>Thursday</v>
      </c>
      <c r="B124" s="3">
        <v>43587</v>
      </c>
      <c r="C124" s="4">
        <v>390331</v>
      </c>
      <c r="D124" s="5">
        <v>0.19</v>
      </c>
      <c r="E124" s="4">
        <v>31</v>
      </c>
      <c r="F124" s="4">
        <v>18</v>
      </c>
      <c r="G124" s="4">
        <v>30</v>
      </c>
      <c r="H124" s="4">
        <v>378</v>
      </c>
      <c r="I124" s="4">
        <v>36</v>
      </c>
      <c r="J124" s="5">
        <v>0.95</v>
      </c>
      <c r="K124" s="4" t="str">
        <f>VLOOKUP($B124,'Session Details'!$B$2:$R$368,15,FALSE)</f>
        <v>Stable</v>
      </c>
      <c r="L124" s="4" t="str">
        <f>VLOOKUP($B124,'Session Details'!$B$2:$R$368,16,FALSE)</f>
        <v>Stable</v>
      </c>
      <c r="M124" s="4" t="str">
        <f>VLOOKUP($B124,'Session Details'!$B$2:$R$368,17,FALSE)</f>
        <v>Stable</v>
      </c>
    </row>
    <row r="125" spans="1:13" x14ac:dyDescent="0.3">
      <c r="A125" s="4" t="str">
        <f t="shared" si="1"/>
        <v>Friday</v>
      </c>
      <c r="B125" s="3">
        <v>43588</v>
      </c>
      <c r="C125" s="4">
        <v>400375</v>
      </c>
      <c r="D125" s="5">
        <v>0.18</v>
      </c>
      <c r="E125" s="4">
        <v>37</v>
      </c>
      <c r="F125" s="4">
        <v>18</v>
      </c>
      <c r="G125" s="4">
        <v>27</v>
      </c>
      <c r="H125" s="4">
        <v>365</v>
      </c>
      <c r="I125" s="4">
        <v>37</v>
      </c>
      <c r="J125" s="5">
        <v>0.93</v>
      </c>
      <c r="K125" s="4" t="str">
        <f>VLOOKUP($B125,'Session Details'!$B$2:$R$368,15,FALSE)</f>
        <v>Stable</v>
      </c>
      <c r="L125" s="4" t="str">
        <f>VLOOKUP($B125,'Session Details'!$B$2:$R$368,16,FALSE)</f>
        <v>Stable</v>
      </c>
      <c r="M125" s="4" t="str">
        <f>VLOOKUP($B125,'Session Details'!$B$2:$R$368,17,FALSE)</f>
        <v>Stable</v>
      </c>
    </row>
    <row r="126" spans="1:13" x14ac:dyDescent="0.3">
      <c r="A126" s="4" t="str">
        <f t="shared" si="1"/>
        <v>Saturday</v>
      </c>
      <c r="B126" s="3">
        <v>43589</v>
      </c>
      <c r="C126" s="4">
        <v>400472</v>
      </c>
      <c r="D126" s="5">
        <v>0.19</v>
      </c>
      <c r="E126" s="4">
        <v>39</v>
      </c>
      <c r="F126" s="4">
        <v>19</v>
      </c>
      <c r="G126" s="4">
        <v>30</v>
      </c>
      <c r="H126" s="4">
        <v>370</v>
      </c>
      <c r="I126" s="4">
        <v>40</v>
      </c>
      <c r="J126" s="5">
        <v>0.94</v>
      </c>
      <c r="K126" s="4" t="str">
        <f>VLOOKUP($B126,'Session Details'!$B$2:$R$368,15,FALSE)</f>
        <v>Stable</v>
      </c>
      <c r="L126" s="4" t="str">
        <f>VLOOKUP($B126,'Session Details'!$B$2:$R$368,16,FALSE)</f>
        <v>Stable</v>
      </c>
      <c r="M126" s="4" t="str">
        <f>VLOOKUP($B126,'Session Details'!$B$2:$R$368,17,FALSE)</f>
        <v>Stable</v>
      </c>
    </row>
    <row r="127" spans="1:13" x14ac:dyDescent="0.3">
      <c r="A127" s="4" t="str">
        <f t="shared" si="1"/>
        <v>Sunday</v>
      </c>
      <c r="B127" s="3">
        <v>43590</v>
      </c>
      <c r="C127" s="4">
        <v>387617</v>
      </c>
      <c r="D127" s="5">
        <v>0.18</v>
      </c>
      <c r="E127" s="4">
        <v>34</v>
      </c>
      <c r="F127" s="4">
        <v>21</v>
      </c>
      <c r="G127" s="4">
        <v>28</v>
      </c>
      <c r="H127" s="4">
        <v>397</v>
      </c>
      <c r="I127" s="4">
        <v>36</v>
      </c>
      <c r="J127" s="5">
        <v>0.93</v>
      </c>
      <c r="K127" s="4" t="str">
        <f>VLOOKUP($B127,'Session Details'!$B$2:$R$368,15,FALSE)</f>
        <v>Stable</v>
      </c>
      <c r="L127" s="4" t="str">
        <f>VLOOKUP($B127,'Session Details'!$B$2:$R$368,16,FALSE)</f>
        <v>Stable</v>
      </c>
      <c r="M127" s="4" t="str">
        <f>VLOOKUP($B127,'Session Details'!$B$2:$R$368,17,FALSE)</f>
        <v>Stable</v>
      </c>
    </row>
    <row r="128" spans="1:13" x14ac:dyDescent="0.3">
      <c r="A128" s="4" t="str">
        <f t="shared" si="1"/>
        <v>Monday</v>
      </c>
      <c r="B128" s="3">
        <v>43591</v>
      </c>
      <c r="C128" s="4">
        <v>388170</v>
      </c>
      <c r="D128" s="5">
        <v>0.18</v>
      </c>
      <c r="E128" s="4">
        <v>32</v>
      </c>
      <c r="F128" s="4">
        <v>18</v>
      </c>
      <c r="G128" s="4">
        <v>29</v>
      </c>
      <c r="H128" s="4">
        <v>359</v>
      </c>
      <c r="I128" s="4">
        <v>35</v>
      </c>
      <c r="J128" s="5">
        <v>0.93</v>
      </c>
      <c r="K128" s="4" t="str">
        <f>VLOOKUP($B128,'Session Details'!$B$2:$R$368,15,FALSE)</f>
        <v>Stable</v>
      </c>
      <c r="L128" s="4" t="str">
        <f>VLOOKUP($B128,'Session Details'!$B$2:$R$368,16,FALSE)</f>
        <v>Stable</v>
      </c>
      <c r="M128" s="4" t="str">
        <f>VLOOKUP($B128,'Session Details'!$B$2:$R$368,17,FALSE)</f>
        <v>Stable</v>
      </c>
    </row>
    <row r="129" spans="1:13" x14ac:dyDescent="0.3">
      <c r="A129" s="4" t="str">
        <f t="shared" si="1"/>
        <v>Tuesday</v>
      </c>
      <c r="B129" s="3">
        <v>43592</v>
      </c>
      <c r="C129" s="4">
        <v>404780</v>
      </c>
      <c r="D129" s="5">
        <v>0.18</v>
      </c>
      <c r="E129" s="4">
        <v>37</v>
      </c>
      <c r="F129" s="4">
        <v>22</v>
      </c>
      <c r="G129" s="4">
        <v>29</v>
      </c>
      <c r="H129" s="4">
        <v>360</v>
      </c>
      <c r="I129" s="4">
        <v>31</v>
      </c>
      <c r="J129" s="5">
        <v>0.95</v>
      </c>
      <c r="K129" s="4" t="str">
        <f>VLOOKUP($B129,'Session Details'!$B$2:$R$368,15,FALSE)</f>
        <v>Stable</v>
      </c>
      <c r="L129" s="4" t="str">
        <f>VLOOKUP($B129,'Session Details'!$B$2:$R$368,16,FALSE)</f>
        <v>Stable</v>
      </c>
      <c r="M129" s="4" t="str">
        <f>VLOOKUP($B129,'Session Details'!$B$2:$R$368,17,FALSE)</f>
        <v>Stable</v>
      </c>
    </row>
    <row r="130" spans="1:13" x14ac:dyDescent="0.3">
      <c r="A130" s="4" t="str">
        <f t="shared" si="1"/>
        <v>Wednesday</v>
      </c>
      <c r="B130" s="3">
        <v>43593</v>
      </c>
      <c r="C130" s="4">
        <v>384639</v>
      </c>
      <c r="D130" s="5">
        <v>0.17</v>
      </c>
      <c r="E130" s="4">
        <v>35</v>
      </c>
      <c r="F130" s="4">
        <v>20</v>
      </c>
      <c r="G130" s="4">
        <v>29</v>
      </c>
      <c r="H130" s="4">
        <v>390</v>
      </c>
      <c r="I130" s="4">
        <v>38</v>
      </c>
      <c r="J130" s="5">
        <v>0.91</v>
      </c>
      <c r="K130" s="4" t="str">
        <f>VLOOKUP($B130,'Session Details'!$B$2:$R$368,15,FALSE)</f>
        <v>Stable</v>
      </c>
      <c r="L130" s="4" t="str">
        <f>VLOOKUP($B130,'Session Details'!$B$2:$R$368,16,FALSE)</f>
        <v>Stable</v>
      </c>
      <c r="M130" s="4" t="str">
        <f>VLOOKUP($B130,'Session Details'!$B$2:$R$368,17,FALSE)</f>
        <v>Stable</v>
      </c>
    </row>
    <row r="131" spans="1:13" x14ac:dyDescent="0.3">
      <c r="A131" s="4" t="str">
        <f t="shared" si="1"/>
        <v>Thursday</v>
      </c>
      <c r="B131" s="3">
        <v>43594</v>
      </c>
      <c r="C131" s="4">
        <v>403290</v>
      </c>
      <c r="D131" s="5">
        <v>0.18</v>
      </c>
      <c r="E131" s="4">
        <v>32</v>
      </c>
      <c r="F131" s="4">
        <v>19</v>
      </c>
      <c r="G131" s="4">
        <v>26</v>
      </c>
      <c r="H131" s="4">
        <v>385</v>
      </c>
      <c r="I131" s="4">
        <v>40</v>
      </c>
      <c r="J131" s="5">
        <v>0.95</v>
      </c>
      <c r="K131" s="4" t="str">
        <f>VLOOKUP($B131,'Session Details'!$B$2:$R$368,15,FALSE)</f>
        <v>Stable</v>
      </c>
      <c r="L131" s="4" t="str">
        <f>VLOOKUP($B131,'Session Details'!$B$2:$R$368,16,FALSE)</f>
        <v>Stable</v>
      </c>
      <c r="M131" s="4" t="str">
        <f>VLOOKUP($B131,'Session Details'!$B$2:$R$368,17,FALSE)</f>
        <v>Stable</v>
      </c>
    </row>
    <row r="132" spans="1:13" x14ac:dyDescent="0.3">
      <c r="A132" s="4" t="str">
        <f t="shared" ref="A132:A195" si="2">TEXT(B132,"dddd")</f>
        <v>Friday</v>
      </c>
      <c r="B132" s="3">
        <v>43595</v>
      </c>
      <c r="C132" s="4">
        <v>406517</v>
      </c>
      <c r="D132" s="5">
        <v>0.19</v>
      </c>
      <c r="E132" s="4">
        <v>40</v>
      </c>
      <c r="F132" s="4">
        <v>21</v>
      </c>
      <c r="G132" s="4">
        <v>25</v>
      </c>
      <c r="H132" s="4">
        <v>377</v>
      </c>
      <c r="I132" s="4">
        <v>39</v>
      </c>
      <c r="J132" s="5">
        <v>0.92</v>
      </c>
      <c r="K132" s="4" t="str">
        <f>VLOOKUP($B132,'Session Details'!$B$2:$R$368,15,FALSE)</f>
        <v>Stable</v>
      </c>
      <c r="L132" s="4" t="str">
        <f>VLOOKUP($B132,'Session Details'!$B$2:$R$368,16,FALSE)</f>
        <v>Stable</v>
      </c>
      <c r="M132" s="4" t="str">
        <f>VLOOKUP($B132,'Session Details'!$B$2:$R$368,17,FALSE)</f>
        <v>Stable</v>
      </c>
    </row>
    <row r="133" spans="1:13" x14ac:dyDescent="0.3">
      <c r="A133" s="4" t="str">
        <f t="shared" si="2"/>
        <v>Saturday</v>
      </c>
      <c r="B133" s="3">
        <v>43596</v>
      </c>
      <c r="C133" s="4">
        <v>398563</v>
      </c>
      <c r="D133" s="5">
        <v>0.17</v>
      </c>
      <c r="E133" s="4">
        <v>39</v>
      </c>
      <c r="F133" s="4">
        <v>17</v>
      </c>
      <c r="G133" s="4">
        <v>28</v>
      </c>
      <c r="H133" s="4">
        <v>367</v>
      </c>
      <c r="I133" s="4">
        <v>33</v>
      </c>
      <c r="J133" s="5">
        <v>0.91</v>
      </c>
      <c r="K133" s="4" t="str">
        <f>VLOOKUP($B133,'Session Details'!$B$2:$R$368,15,FALSE)</f>
        <v>Stable</v>
      </c>
      <c r="L133" s="4" t="str">
        <f>VLOOKUP($B133,'Session Details'!$B$2:$R$368,16,FALSE)</f>
        <v>Stable</v>
      </c>
      <c r="M133" s="4" t="str">
        <f>VLOOKUP($B133,'Session Details'!$B$2:$R$368,17,FALSE)</f>
        <v>Stable</v>
      </c>
    </row>
    <row r="134" spans="1:13" x14ac:dyDescent="0.3">
      <c r="A134" s="4" t="str">
        <f t="shared" si="2"/>
        <v>Sunday</v>
      </c>
      <c r="B134" s="3">
        <v>43597</v>
      </c>
      <c r="C134" s="4">
        <v>398790</v>
      </c>
      <c r="D134" s="5">
        <v>0.17</v>
      </c>
      <c r="E134" s="4">
        <v>34</v>
      </c>
      <c r="F134" s="4">
        <v>22</v>
      </c>
      <c r="G134" s="4">
        <v>27</v>
      </c>
      <c r="H134" s="4">
        <v>350</v>
      </c>
      <c r="I134" s="4">
        <v>30</v>
      </c>
      <c r="J134" s="5">
        <v>0.94</v>
      </c>
      <c r="K134" s="4" t="str">
        <f>VLOOKUP($B134,'Session Details'!$B$2:$R$368,15,FALSE)</f>
        <v>Stable</v>
      </c>
      <c r="L134" s="4" t="str">
        <f>VLOOKUP($B134,'Session Details'!$B$2:$R$368,16,FALSE)</f>
        <v>Stable</v>
      </c>
      <c r="M134" s="4" t="str">
        <f>VLOOKUP($B134,'Session Details'!$B$2:$R$368,17,FALSE)</f>
        <v>Stable</v>
      </c>
    </row>
    <row r="135" spans="1:13" x14ac:dyDescent="0.3">
      <c r="A135" s="4" t="str">
        <f t="shared" si="2"/>
        <v>Monday</v>
      </c>
      <c r="B135" s="3">
        <v>43598</v>
      </c>
      <c r="C135" s="4">
        <v>385035</v>
      </c>
      <c r="D135" s="5">
        <v>0.17</v>
      </c>
      <c r="E135" s="4">
        <v>37</v>
      </c>
      <c r="F135" s="4">
        <v>19</v>
      </c>
      <c r="G135" s="4">
        <v>25</v>
      </c>
      <c r="H135" s="4">
        <v>395</v>
      </c>
      <c r="I135" s="4">
        <v>33</v>
      </c>
      <c r="J135" s="5">
        <v>0.93</v>
      </c>
      <c r="K135" s="4" t="str">
        <f>VLOOKUP($B135,'Session Details'!$B$2:$R$368,15,FALSE)</f>
        <v>Stable</v>
      </c>
      <c r="L135" s="4" t="str">
        <f>VLOOKUP($B135,'Session Details'!$B$2:$R$368,16,FALSE)</f>
        <v>Stable</v>
      </c>
      <c r="M135" s="4" t="str">
        <f>VLOOKUP($B135,'Session Details'!$B$2:$R$368,17,FALSE)</f>
        <v>Stable</v>
      </c>
    </row>
    <row r="136" spans="1:13" x14ac:dyDescent="0.3">
      <c r="A136" s="4" t="str">
        <f t="shared" si="2"/>
        <v>Tuesday</v>
      </c>
      <c r="B136" s="3">
        <v>43599</v>
      </c>
      <c r="C136" s="4">
        <v>387454</v>
      </c>
      <c r="D136" s="5">
        <v>0.17</v>
      </c>
      <c r="E136" s="4">
        <v>35</v>
      </c>
      <c r="F136" s="4">
        <v>20</v>
      </c>
      <c r="G136" s="4">
        <v>27</v>
      </c>
      <c r="H136" s="4">
        <v>389</v>
      </c>
      <c r="I136" s="4">
        <v>35</v>
      </c>
      <c r="J136" s="5">
        <v>0.91</v>
      </c>
      <c r="K136" s="4" t="str">
        <f>VLOOKUP($B136,'Session Details'!$B$2:$R$368,15,FALSE)</f>
        <v>Stable</v>
      </c>
      <c r="L136" s="4" t="str">
        <f>VLOOKUP($B136,'Session Details'!$B$2:$R$368,16,FALSE)</f>
        <v>Stable</v>
      </c>
      <c r="M136" s="4" t="str">
        <f>VLOOKUP($B136,'Session Details'!$B$2:$R$368,17,FALSE)</f>
        <v>Stable</v>
      </c>
    </row>
    <row r="137" spans="1:13" x14ac:dyDescent="0.3">
      <c r="A137" s="4" t="str">
        <f t="shared" si="2"/>
        <v>Wednesday</v>
      </c>
      <c r="B137" s="3">
        <v>43600</v>
      </c>
      <c r="C137" s="4">
        <v>381343</v>
      </c>
      <c r="D137" s="5">
        <v>0.17</v>
      </c>
      <c r="E137" s="4">
        <v>37</v>
      </c>
      <c r="F137" s="4">
        <v>20</v>
      </c>
      <c r="G137" s="4">
        <v>29</v>
      </c>
      <c r="H137" s="4">
        <v>399</v>
      </c>
      <c r="I137" s="4">
        <v>36</v>
      </c>
      <c r="J137" s="5">
        <v>0.95</v>
      </c>
      <c r="K137" s="4" t="str">
        <f>VLOOKUP($B137,'Session Details'!$B$2:$R$368,15,FALSE)</f>
        <v>Stable</v>
      </c>
      <c r="L137" s="4" t="str">
        <f>VLOOKUP($B137,'Session Details'!$B$2:$R$368,16,FALSE)</f>
        <v>Stable</v>
      </c>
      <c r="M137" s="4" t="str">
        <f>VLOOKUP($B137,'Session Details'!$B$2:$R$368,17,FALSE)</f>
        <v>Stable</v>
      </c>
    </row>
    <row r="138" spans="1:13" x14ac:dyDescent="0.3">
      <c r="A138" s="4" t="str">
        <f t="shared" si="2"/>
        <v>Thursday</v>
      </c>
      <c r="B138" s="3">
        <v>43601</v>
      </c>
      <c r="C138" s="4">
        <v>382648</v>
      </c>
      <c r="D138" s="5">
        <v>0.17</v>
      </c>
      <c r="E138" s="4">
        <v>37</v>
      </c>
      <c r="F138" s="4">
        <v>22</v>
      </c>
      <c r="G138" s="4">
        <v>26</v>
      </c>
      <c r="H138" s="4">
        <v>390</v>
      </c>
      <c r="I138" s="4">
        <v>39</v>
      </c>
      <c r="J138" s="5">
        <v>0.93</v>
      </c>
      <c r="K138" s="4" t="str">
        <f>VLOOKUP($B138,'Session Details'!$B$2:$R$368,15,FALSE)</f>
        <v>Stable</v>
      </c>
      <c r="L138" s="4" t="str">
        <f>VLOOKUP($B138,'Session Details'!$B$2:$R$368,16,FALSE)</f>
        <v>Stable</v>
      </c>
      <c r="M138" s="4" t="str">
        <f>VLOOKUP($B138,'Session Details'!$B$2:$R$368,17,FALSE)</f>
        <v>Stable</v>
      </c>
    </row>
    <row r="139" spans="1:13" x14ac:dyDescent="0.3">
      <c r="A139" s="4" t="str">
        <f t="shared" si="2"/>
        <v>Friday</v>
      </c>
      <c r="B139" s="3">
        <v>43602</v>
      </c>
      <c r="C139" s="4">
        <v>391140</v>
      </c>
      <c r="D139" s="5">
        <v>0.18</v>
      </c>
      <c r="E139" s="4">
        <v>32</v>
      </c>
      <c r="F139" s="4">
        <v>17</v>
      </c>
      <c r="G139" s="4">
        <v>25</v>
      </c>
      <c r="H139" s="4">
        <v>378</v>
      </c>
      <c r="I139" s="4">
        <v>35</v>
      </c>
      <c r="J139" s="5">
        <v>0.91</v>
      </c>
      <c r="K139" s="4" t="str">
        <f>VLOOKUP($B139,'Session Details'!$B$2:$R$368,15,FALSE)</f>
        <v>Stable</v>
      </c>
      <c r="L139" s="4" t="str">
        <f>VLOOKUP($B139,'Session Details'!$B$2:$R$368,16,FALSE)</f>
        <v>Stable</v>
      </c>
      <c r="M139" s="4" t="str">
        <f>VLOOKUP($B139,'Session Details'!$B$2:$R$368,17,FALSE)</f>
        <v>Stable</v>
      </c>
    </row>
    <row r="140" spans="1:13" x14ac:dyDescent="0.3">
      <c r="A140" s="4" t="str">
        <f t="shared" si="2"/>
        <v>Saturday</v>
      </c>
      <c r="B140" s="3">
        <v>43603</v>
      </c>
      <c r="C140" s="4">
        <v>389840</v>
      </c>
      <c r="D140" s="5">
        <v>0.17</v>
      </c>
      <c r="E140" s="4">
        <v>35</v>
      </c>
      <c r="F140" s="4">
        <v>22</v>
      </c>
      <c r="G140" s="4">
        <v>26</v>
      </c>
      <c r="H140" s="4">
        <v>377</v>
      </c>
      <c r="I140" s="4">
        <v>35</v>
      </c>
      <c r="J140" s="5">
        <v>0.93</v>
      </c>
      <c r="K140" s="4" t="str">
        <f>VLOOKUP($B140,'Session Details'!$B$2:$R$368,15,FALSE)</f>
        <v>Stable</v>
      </c>
      <c r="L140" s="4" t="str">
        <f>VLOOKUP($B140,'Session Details'!$B$2:$R$368,16,FALSE)</f>
        <v>Stable</v>
      </c>
      <c r="M140" s="4" t="str">
        <f>VLOOKUP($B140,'Session Details'!$B$2:$R$368,17,FALSE)</f>
        <v>Stable</v>
      </c>
    </row>
    <row r="141" spans="1:13" x14ac:dyDescent="0.3">
      <c r="A141" s="4" t="str">
        <f t="shared" si="2"/>
        <v>Sunday</v>
      </c>
      <c r="B141" s="3">
        <v>43604</v>
      </c>
      <c r="C141" s="4">
        <v>397741</v>
      </c>
      <c r="D141" s="5">
        <v>0.19</v>
      </c>
      <c r="E141" s="4">
        <v>31</v>
      </c>
      <c r="F141" s="4">
        <v>20</v>
      </c>
      <c r="G141" s="4">
        <v>25</v>
      </c>
      <c r="H141" s="4">
        <v>398</v>
      </c>
      <c r="I141" s="4">
        <v>34</v>
      </c>
      <c r="J141" s="5">
        <v>0.92</v>
      </c>
      <c r="K141" s="4" t="str">
        <f>VLOOKUP($B141,'Session Details'!$B$2:$R$368,15,FALSE)</f>
        <v>Stable</v>
      </c>
      <c r="L141" s="4" t="str">
        <f>VLOOKUP($B141,'Session Details'!$B$2:$R$368,16,FALSE)</f>
        <v>Stable</v>
      </c>
      <c r="M141" s="4" t="str">
        <f>VLOOKUP($B141,'Session Details'!$B$2:$R$368,17,FALSE)</f>
        <v>Stable</v>
      </c>
    </row>
    <row r="142" spans="1:13" x14ac:dyDescent="0.3">
      <c r="A142" s="4" t="str">
        <f t="shared" si="2"/>
        <v>Monday</v>
      </c>
      <c r="B142" s="3">
        <v>43605</v>
      </c>
      <c r="C142" s="4">
        <v>409012</v>
      </c>
      <c r="D142" s="5">
        <v>0.19</v>
      </c>
      <c r="E142" s="4">
        <v>32</v>
      </c>
      <c r="F142" s="4">
        <v>22</v>
      </c>
      <c r="G142" s="4">
        <v>25</v>
      </c>
      <c r="H142" s="4">
        <v>379</v>
      </c>
      <c r="I142" s="4">
        <v>35</v>
      </c>
      <c r="J142" s="5">
        <v>0.93</v>
      </c>
      <c r="K142" s="4" t="str">
        <f>VLOOKUP($B142,'Session Details'!$B$2:$R$368,15,FALSE)</f>
        <v>Stable</v>
      </c>
      <c r="L142" s="4" t="str">
        <f>VLOOKUP($B142,'Session Details'!$B$2:$R$368,16,FALSE)</f>
        <v>Stable</v>
      </c>
      <c r="M142" s="4" t="str">
        <f>VLOOKUP($B142,'Session Details'!$B$2:$R$368,17,FALSE)</f>
        <v>Stable</v>
      </c>
    </row>
    <row r="143" spans="1:13" x14ac:dyDescent="0.3">
      <c r="A143" s="4" t="str">
        <f t="shared" si="2"/>
        <v>Tuesday</v>
      </c>
      <c r="B143" s="3">
        <v>43606</v>
      </c>
      <c r="C143" s="4">
        <v>397624</v>
      </c>
      <c r="D143" s="5">
        <v>0.18</v>
      </c>
      <c r="E143" s="4">
        <v>35</v>
      </c>
      <c r="F143" s="4">
        <v>21</v>
      </c>
      <c r="G143" s="4">
        <v>25</v>
      </c>
      <c r="H143" s="4">
        <v>380</v>
      </c>
      <c r="I143" s="4">
        <v>37</v>
      </c>
      <c r="J143" s="5">
        <v>0.94</v>
      </c>
      <c r="K143" s="4" t="str">
        <f>VLOOKUP($B143,'Session Details'!$B$2:$R$368,15,FALSE)</f>
        <v>Stable</v>
      </c>
      <c r="L143" s="4" t="str">
        <f>VLOOKUP($B143,'Session Details'!$B$2:$R$368,16,FALSE)</f>
        <v>Stable</v>
      </c>
      <c r="M143" s="4" t="str">
        <f>VLOOKUP($B143,'Session Details'!$B$2:$R$368,17,FALSE)</f>
        <v>Stable</v>
      </c>
    </row>
    <row r="144" spans="1:13" x14ac:dyDescent="0.3">
      <c r="A144" s="4" t="str">
        <f t="shared" si="2"/>
        <v>Wednesday</v>
      </c>
      <c r="B144" s="3">
        <v>43607</v>
      </c>
      <c r="C144" s="4">
        <v>387088</v>
      </c>
      <c r="D144" s="5">
        <v>0.18</v>
      </c>
      <c r="E144" s="4">
        <v>35</v>
      </c>
      <c r="F144" s="4">
        <v>17</v>
      </c>
      <c r="G144" s="4">
        <v>25</v>
      </c>
      <c r="H144" s="4">
        <v>398</v>
      </c>
      <c r="I144" s="4">
        <v>37</v>
      </c>
      <c r="J144" s="5">
        <v>0.94</v>
      </c>
      <c r="K144" s="4" t="str">
        <f>VLOOKUP($B144,'Session Details'!$B$2:$R$368,15,FALSE)</f>
        <v>Stable</v>
      </c>
      <c r="L144" s="4" t="str">
        <f>VLOOKUP($B144,'Session Details'!$B$2:$R$368,16,FALSE)</f>
        <v>Stable</v>
      </c>
      <c r="M144" s="4" t="str">
        <f>VLOOKUP($B144,'Session Details'!$B$2:$R$368,17,FALSE)</f>
        <v>Stable</v>
      </c>
    </row>
    <row r="145" spans="1:13" x14ac:dyDescent="0.3">
      <c r="A145" s="4" t="str">
        <f t="shared" si="2"/>
        <v>Thursday</v>
      </c>
      <c r="B145" s="3">
        <v>43608</v>
      </c>
      <c r="C145" s="4">
        <v>388159</v>
      </c>
      <c r="D145" s="5">
        <v>0.17</v>
      </c>
      <c r="E145" s="4">
        <v>38</v>
      </c>
      <c r="F145" s="4">
        <v>22</v>
      </c>
      <c r="G145" s="4">
        <v>26</v>
      </c>
      <c r="H145" s="4">
        <v>391</v>
      </c>
      <c r="I145" s="4">
        <v>33</v>
      </c>
      <c r="J145" s="5">
        <v>0.93</v>
      </c>
      <c r="K145" s="4" t="str">
        <f>VLOOKUP($B145,'Session Details'!$B$2:$R$368,15,FALSE)</f>
        <v>Stable</v>
      </c>
      <c r="L145" s="4" t="str">
        <f>VLOOKUP($B145,'Session Details'!$B$2:$R$368,16,FALSE)</f>
        <v>Stable</v>
      </c>
      <c r="M145" s="4" t="str">
        <f>VLOOKUP($B145,'Session Details'!$B$2:$R$368,17,FALSE)</f>
        <v>Stable</v>
      </c>
    </row>
    <row r="146" spans="1:13" x14ac:dyDescent="0.3">
      <c r="A146" s="4" t="str">
        <f t="shared" si="2"/>
        <v>Friday</v>
      </c>
      <c r="B146" s="3">
        <v>43609</v>
      </c>
      <c r="C146" s="4">
        <v>403534</v>
      </c>
      <c r="D146" s="5">
        <v>0.17</v>
      </c>
      <c r="E146" s="4">
        <v>34</v>
      </c>
      <c r="F146" s="4">
        <v>22</v>
      </c>
      <c r="G146" s="4">
        <v>26</v>
      </c>
      <c r="H146" s="4">
        <v>386</v>
      </c>
      <c r="I146" s="4">
        <v>35</v>
      </c>
      <c r="J146" s="5">
        <v>0.92</v>
      </c>
      <c r="K146" s="4" t="str">
        <f>VLOOKUP($B146,'Session Details'!$B$2:$R$368,15,FALSE)</f>
        <v>Stable</v>
      </c>
      <c r="L146" s="4" t="str">
        <f>VLOOKUP($B146,'Session Details'!$B$2:$R$368,16,FALSE)</f>
        <v>Stable</v>
      </c>
      <c r="M146" s="4" t="str">
        <f>VLOOKUP($B146,'Session Details'!$B$2:$R$368,17,FALSE)</f>
        <v>Stable</v>
      </c>
    </row>
    <row r="147" spans="1:13" x14ac:dyDescent="0.3">
      <c r="A147" s="4" t="str">
        <f t="shared" si="2"/>
        <v>Saturday</v>
      </c>
      <c r="B147" s="3">
        <v>43610</v>
      </c>
      <c r="C147" s="4">
        <v>398544</v>
      </c>
      <c r="D147" s="5">
        <v>0.19</v>
      </c>
      <c r="E147" s="4">
        <v>31</v>
      </c>
      <c r="F147" s="4">
        <v>19</v>
      </c>
      <c r="G147" s="4">
        <v>30</v>
      </c>
      <c r="H147" s="4">
        <v>396</v>
      </c>
      <c r="I147" s="4">
        <v>37</v>
      </c>
      <c r="J147" s="5">
        <v>0.95</v>
      </c>
      <c r="K147" s="4" t="str">
        <f>VLOOKUP($B147,'Session Details'!$B$2:$R$368,15,FALSE)</f>
        <v>Stable</v>
      </c>
      <c r="L147" s="4" t="str">
        <f>VLOOKUP($B147,'Session Details'!$B$2:$R$368,16,FALSE)</f>
        <v>Stable</v>
      </c>
      <c r="M147" s="4" t="str">
        <f>VLOOKUP($B147,'Session Details'!$B$2:$R$368,17,FALSE)</f>
        <v>Stable</v>
      </c>
    </row>
    <row r="148" spans="1:13" x14ac:dyDescent="0.3">
      <c r="A148" s="4" t="str">
        <f t="shared" si="2"/>
        <v>Sunday</v>
      </c>
      <c r="B148" s="3">
        <v>43611</v>
      </c>
      <c r="C148" s="4">
        <v>401029</v>
      </c>
      <c r="D148" s="5">
        <v>0.18</v>
      </c>
      <c r="E148" s="4">
        <v>35</v>
      </c>
      <c r="F148" s="4">
        <v>18</v>
      </c>
      <c r="G148" s="4">
        <v>30</v>
      </c>
      <c r="H148" s="4">
        <v>354</v>
      </c>
      <c r="I148" s="4">
        <v>33</v>
      </c>
      <c r="J148" s="5">
        <v>0.91</v>
      </c>
      <c r="K148" s="4" t="str">
        <f>VLOOKUP($B148,'Session Details'!$B$2:$R$368,15,FALSE)</f>
        <v>Stable</v>
      </c>
      <c r="L148" s="4" t="str">
        <f>VLOOKUP($B148,'Session Details'!$B$2:$R$368,16,FALSE)</f>
        <v>Stable</v>
      </c>
      <c r="M148" s="4" t="str">
        <f>VLOOKUP($B148,'Session Details'!$B$2:$R$368,17,FALSE)</f>
        <v>Stable</v>
      </c>
    </row>
    <row r="149" spans="1:13" x14ac:dyDescent="0.3">
      <c r="A149" s="4" t="str">
        <f t="shared" si="2"/>
        <v>Monday</v>
      </c>
      <c r="B149" s="3">
        <v>43612</v>
      </c>
      <c r="C149" s="4">
        <v>384455</v>
      </c>
      <c r="D149" s="5">
        <v>0.17</v>
      </c>
      <c r="E149" s="4">
        <v>40</v>
      </c>
      <c r="F149" s="4">
        <v>18</v>
      </c>
      <c r="G149" s="4">
        <v>29</v>
      </c>
      <c r="H149" s="4">
        <v>396</v>
      </c>
      <c r="I149" s="4">
        <v>31</v>
      </c>
      <c r="J149" s="5">
        <v>0.91</v>
      </c>
      <c r="K149" s="4" t="str">
        <f>VLOOKUP($B149,'Session Details'!$B$2:$R$368,15,FALSE)</f>
        <v>Stable</v>
      </c>
      <c r="L149" s="4" t="str">
        <f>VLOOKUP($B149,'Session Details'!$B$2:$R$368,16,FALSE)</f>
        <v>Stable</v>
      </c>
      <c r="M149" s="4" t="str">
        <f>VLOOKUP($B149,'Session Details'!$B$2:$R$368,17,FALSE)</f>
        <v>Stable</v>
      </c>
    </row>
    <row r="150" spans="1:13" x14ac:dyDescent="0.3">
      <c r="A150" s="4" t="str">
        <f t="shared" si="2"/>
        <v>Tuesday</v>
      </c>
      <c r="B150" s="3">
        <v>43613</v>
      </c>
      <c r="C150" s="4">
        <v>402546</v>
      </c>
      <c r="D150" s="5">
        <v>0.18</v>
      </c>
      <c r="E150" s="4">
        <v>39</v>
      </c>
      <c r="F150" s="4">
        <v>19</v>
      </c>
      <c r="G150" s="4">
        <v>25</v>
      </c>
      <c r="H150" s="4">
        <v>395</v>
      </c>
      <c r="I150" s="4">
        <v>35</v>
      </c>
      <c r="J150" s="5">
        <v>0.92</v>
      </c>
      <c r="K150" s="4" t="str">
        <f>VLOOKUP($B150,'Session Details'!$B$2:$R$368,15,FALSE)</f>
        <v>Stable</v>
      </c>
      <c r="L150" s="4" t="str">
        <f>VLOOKUP($B150,'Session Details'!$B$2:$R$368,16,FALSE)</f>
        <v>Stable</v>
      </c>
      <c r="M150" s="4" t="str">
        <f>VLOOKUP($B150,'Session Details'!$B$2:$R$368,17,FALSE)</f>
        <v>Stable</v>
      </c>
    </row>
    <row r="151" spans="1:13" x14ac:dyDescent="0.3">
      <c r="A151" s="4" t="str">
        <f t="shared" si="2"/>
        <v>Wednesday</v>
      </c>
      <c r="B151" s="3">
        <v>43614</v>
      </c>
      <c r="C151" s="4">
        <v>405545</v>
      </c>
      <c r="D151" s="5">
        <v>0.18</v>
      </c>
      <c r="E151" s="4">
        <v>39</v>
      </c>
      <c r="F151" s="4">
        <v>18</v>
      </c>
      <c r="G151" s="4">
        <v>28</v>
      </c>
      <c r="H151" s="4">
        <v>352</v>
      </c>
      <c r="I151" s="4">
        <v>32</v>
      </c>
      <c r="J151" s="5">
        <v>0.93</v>
      </c>
      <c r="K151" s="4" t="str">
        <f>VLOOKUP($B151,'Session Details'!$B$2:$R$368,15,FALSE)</f>
        <v>Stable</v>
      </c>
      <c r="L151" s="4" t="str">
        <f>VLOOKUP($B151,'Session Details'!$B$2:$R$368,16,FALSE)</f>
        <v>Stable</v>
      </c>
      <c r="M151" s="4" t="str">
        <f>VLOOKUP($B151,'Session Details'!$B$2:$R$368,17,FALSE)</f>
        <v>Stable</v>
      </c>
    </row>
    <row r="152" spans="1:13" x14ac:dyDescent="0.3">
      <c r="A152" s="4" t="str">
        <f t="shared" si="2"/>
        <v>Thursday</v>
      </c>
      <c r="B152" s="3">
        <v>43615</v>
      </c>
      <c r="C152" s="4">
        <v>389665</v>
      </c>
      <c r="D152" s="5">
        <v>0.19</v>
      </c>
      <c r="E152" s="4">
        <v>30</v>
      </c>
      <c r="F152" s="4">
        <v>18</v>
      </c>
      <c r="G152" s="4">
        <v>27</v>
      </c>
      <c r="H152" s="4">
        <v>379</v>
      </c>
      <c r="I152" s="4">
        <v>38</v>
      </c>
      <c r="J152" s="5">
        <v>0.91</v>
      </c>
      <c r="K152" s="4" t="str">
        <f>VLOOKUP($B152,'Session Details'!$B$2:$R$368,15,FALSE)</f>
        <v>Stable</v>
      </c>
      <c r="L152" s="4" t="str">
        <f>VLOOKUP($B152,'Session Details'!$B$2:$R$368,16,FALSE)</f>
        <v>Stable</v>
      </c>
      <c r="M152" s="4" t="str">
        <f>VLOOKUP($B152,'Session Details'!$B$2:$R$368,17,FALSE)</f>
        <v>Stable</v>
      </c>
    </row>
    <row r="153" spans="1:13" x14ac:dyDescent="0.3">
      <c r="A153" s="4" t="str">
        <f t="shared" si="2"/>
        <v>Friday</v>
      </c>
      <c r="B153" s="3">
        <v>43616</v>
      </c>
      <c r="C153" s="4">
        <v>384789</v>
      </c>
      <c r="D153" s="5">
        <v>0.18</v>
      </c>
      <c r="E153" s="4">
        <v>34</v>
      </c>
      <c r="F153" s="4">
        <v>19</v>
      </c>
      <c r="G153" s="4">
        <v>30</v>
      </c>
      <c r="H153" s="4">
        <v>381</v>
      </c>
      <c r="I153" s="4">
        <v>31</v>
      </c>
      <c r="J153" s="5">
        <v>0.95</v>
      </c>
      <c r="K153" s="4" t="str">
        <f>VLOOKUP($B153,'Session Details'!$B$2:$R$368,15,FALSE)</f>
        <v>Stable</v>
      </c>
      <c r="L153" s="4" t="str">
        <f>VLOOKUP($B153,'Session Details'!$B$2:$R$368,16,FALSE)</f>
        <v>Stable</v>
      </c>
      <c r="M153" s="4" t="str">
        <f>VLOOKUP($B153,'Session Details'!$B$2:$R$368,17,FALSE)</f>
        <v>Stable</v>
      </c>
    </row>
    <row r="154" spans="1:13" x14ac:dyDescent="0.3">
      <c r="A154" s="4" t="str">
        <f t="shared" si="2"/>
        <v>Saturday</v>
      </c>
      <c r="B154" s="3">
        <v>43617</v>
      </c>
      <c r="C154" s="4">
        <v>406453</v>
      </c>
      <c r="D154" s="5">
        <v>0.17</v>
      </c>
      <c r="E154" s="4">
        <v>34</v>
      </c>
      <c r="F154" s="4">
        <v>21</v>
      </c>
      <c r="G154" s="4">
        <v>26</v>
      </c>
      <c r="H154" s="4">
        <v>358</v>
      </c>
      <c r="I154" s="4">
        <v>36</v>
      </c>
      <c r="J154" s="5">
        <v>0.93</v>
      </c>
      <c r="K154" s="4" t="str">
        <f>VLOOKUP($B154,'Session Details'!$B$2:$R$368,15,FALSE)</f>
        <v>Stable</v>
      </c>
      <c r="L154" s="4" t="str">
        <f>VLOOKUP($B154,'Session Details'!$B$2:$R$368,16,FALSE)</f>
        <v>Stable</v>
      </c>
      <c r="M154" s="4" t="str">
        <f>VLOOKUP($B154,'Session Details'!$B$2:$R$368,17,FALSE)</f>
        <v>Stable</v>
      </c>
    </row>
    <row r="155" spans="1:13" x14ac:dyDescent="0.3">
      <c r="A155" s="4" t="str">
        <f t="shared" si="2"/>
        <v>Sunday</v>
      </c>
      <c r="B155" s="3">
        <v>43618</v>
      </c>
      <c r="C155" s="4">
        <v>405943</v>
      </c>
      <c r="D155" s="5">
        <v>0.18</v>
      </c>
      <c r="E155" s="4">
        <v>31</v>
      </c>
      <c r="F155" s="4">
        <v>19</v>
      </c>
      <c r="G155" s="4">
        <v>29</v>
      </c>
      <c r="H155" s="4">
        <v>366</v>
      </c>
      <c r="I155" s="4">
        <v>37</v>
      </c>
      <c r="J155" s="5">
        <v>0.93</v>
      </c>
      <c r="K155" s="4" t="str">
        <f>VLOOKUP($B155,'Session Details'!$B$2:$R$368,15,FALSE)</f>
        <v>Stable</v>
      </c>
      <c r="L155" s="4" t="str">
        <f>VLOOKUP($B155,'Session Details'!$B$2:$R$368,16,FALSE)</f>
        <v>Stable</v>
      </c>
      <c r="M155" s="4" t="str">
        <f>VLOOKUP($B155,'Session Details'!$B$2:$R$368,17,FALSE)</f>
        <v>Stable</v>
      </c>
    </row>
    <row r="156" spans="1:13" x14ac:dyDescent="0.3">
      <c r="A156" s="4" t="str">
        <f t="shared" si="2"/>
        <v>Monday</v>
      </c>
      <c r="B156" s="3">
        <v>43619</v>
      </c>
      <c r="C156" s="4">
        <v>400538</v>
      </c>
      <c r="D156" s="5">
        <v>0.18</v>
      </c>
      <c r="E156" s="4">
        <v>30</v>
      </c>
      <c r="F156" s="4">
        <v>19</v>
      </c>
      <c r="G156" s="4">
        <v>29</v>
      </c>
      <c r="H156" s="4">
        <v>389</v>
      </c>
      <c r="I156" s="4">
        <v>36</v>
      </c>
      <c r="J156" s="5">
        <v>0.95</v>
      </c>
      <c r="K156" s="4" t="str">
        <f>VLOOKUP($B156,'Session Details'!$B$2:$R$368,15,FALSE)</f>
        <v>Stable</v>
      </c>
      <c r="L156" s="4" t="str">
        <f>VLOOKUP($B156,'Session Details'!$B$2:$R$368,16,FALSE)</f>
        <v>Stable</v>
      </c>
      <c r="M156" s="4" t="str">
        <f>VLOOKUP($B156,'Session Details'!$B$2:$R$368,17,FALSE)</f>
        <v>Stable</v>
      </c>
    </row>
    <row r="157" spans="1:13" x14ac:dyDescent="0.3">
      <c r="A157" s="4" t="str">
        <f t="shared" si="2"/>
        <v>Tuesday</v>
      </c>
      <c r="B157" s="3">
        <v>43620</v>
      </c>
      <c r="C157" s="4">
        <v>395075</v>
      </c>
      <c r="D157" s="5">
        <v>0.17</v>
      </c>
      <c r="E157" s="4">
        <v>30</v>
      </c>
      <c r="F157" s="4">
        <v>17</v>
      </c>
      <c r="G157" s="4">
        <v>25</v>
      </c>
      <c r="H157" s="4">
        <v>389</v>
      </c>
      <c r="I157" s="4">
        <v>33</v>
      </c>
      <c r="J157" s="5">
        <v>0.95</v>
      </c>
      <c r="K157" s="4" t="str">
        <f>VLOOKUP($B157,'Session Details'!$B$2:$R$368,15,FALSE)</f>
        <v>Stable</v>
      </c>
      <c r="L157" s="4" t="str">
        <f>VLOOKUP($B157,'Session Details'!$B$2:$R$368,16,FALSE)</f>
        <v>Stable</v>
      </c>
      <c r="M157" s="4" t="str">
        <f>VLOOKUP($B157,'Session Details'!$B$2:$R$368,17,FALSE)</f>
        <v>Stable</v>
      </c>
    </row>
    <row r="158" spans="1:13" x14ac:dyDescent="0.3">
      <c r="A158" s="4" t="str">
        <f t="shared" si="2"/>
        <v>Wednesday</v>
      </c>
      <c r="B158" s="3">
        <v>43621</v>
      </c>
      <c r="C158" s="4">
        <v>389074</v>
      </c>
      <c r="D158" s="5">
        <v>0.18</v>
      </c>
      <c r="E158" s="4">
        <v>30</v>
      </c>
      <c r="F158" s="4">
        <v>21</v>
      </c>
      <c r="G158" s="4">
        <v>30</v>
      </c>
      <c r="H158" s="4">
        <v>375</v>
      </c>
      <c r="I158" s="4">
        <v>36</v>
      </c>
      <c r="J158" s="5">
        <v>0.94</v>
      </c>
      <c r="K158" s="4" t="str">
        <f>VLOOKUP($B158,'Session Details'!$B$2:$R$368,15,FALSE)</f>
        <v>Stable</v>
      </c>
      <c r="L158" s="4" t="str">
        <f>VLOOKUP($B158,'Session Details'!$B$2:$R$368,16,FALSE)</f>
        <v>Stable</v>
      </c>
      <c r="M158" s="4" t="str">
        <f>VLOOKUP($B158,'Session Details'!$B$2:$R$368,17,FALSE)</f>
        <v>Stable</v>
      </c>
    </row>
    <row r="159" spans="1:13" x14ac:dyDescent="0.3">
      <c r="A159" s="4" t="str">
        <f t="shared" si="2"/>
        <v>Thursday</v>
      </c>
      <c r="B159" s="3">
        <v>43622</v>
      </c>
      <c r="C159" s="4">
        <v>402050</v>
      </c>
      <c r="D159" s="5">
        <v>0.17</v>
      </c>
      <c r="E159" s="4">
        <v>40</v>
      </c>
      <c r="F159" s="4">
        <v>18</v>
      </c>
      <c r="G159" s="4">
        <v>30</v>
      </c>
      <c r="H159" s="4">
        <v>379</v>
      </c>
      <c r="I159" s="4">
        <v>38</v>
      </c>
      <c r="J159" s="5">
        <v>0.95</v>
      </c>
      <c r="K159" s="4" t="str">
        <f>VLOOKUP($B159,'Session Details'!$B$2:$R$368,15,FALSE)</f>
        <v>Stable</v>
      </c>
      <c r="L159" s="4" t="str">
        <f>VLOOKUP($B159,'Session Details'!$B$2:$R$368,16,FALSE)</f>
        <v>Stable</v>
      </c>
      <c r="M159" s="4" t="str">
        <f>VLOOKUP($B159,'Session Details'!$B$2:$R$368,17,FALSE)</f>
        <v>Stable</v>
      </c>
    </row>
    <row r="160" spans="1:13" x14ac:dyDescent="0.3">
      <c r="A160" s="4" t="str">
        <f t="shared" si="2"/>
        <v>Friday</v>
      </c>
      <c r="B160" s="3">
        <v>43623</v>
      </c>
      <c r="C160" s="4">
        <v>390178</v>
      </c>
      <c r="D160" s="5">
        <v>0.19</v>
      </c>
      <c r="E160" s="4">
        <v>35</v>
      </c>
      <c r="F160" s="4">
        <v>21</v>
      </c>
      <c r="G160" s="4">
        <v>25</v>
      </c>
      <c r="H160" s="4">
        <v>391</v>
      </c>
      <c r="I160" s="4">
        <v>35</v>
      </c>
      <c r="J160" s="5">
        <v>0.95</v>
      </c>
      <c r="K160" s="4" t="str">
        <f>VLOOKUP($B160,'Session Details'!$B$2:$R$368,15,FALSE)</f>
        <v>Stable</v>
      </c>
      <c r="L160" s="4" t="str">
        <f>VLOOKUP($B160,'Session Details'!$B$2:$R$368,16,FALSE)</f>
        <v>Stable</v>
      </c>
      <c r="M160" s="4" t="str">
        <f>VLOOKUP($B160,'Session Details'!$B$2:$R$368,17,FALSE)</f>
        <v>Stable</v>
      </c>
    </row>
    <row r="161" spans="1:13" x14ac:dyDescent="0.3">
      <c r="A161" s="4" t="str">
        <f t="shared" si="2"/>
        <v>Saturday</v>
      </c>
      <c r="B161" s="3">
        <v>43624</v>
      </c>
      <c r="C161" s="4">
        <v>407570</v>
      </c>
      <c r="D161" s="5">
        <v>0.19</v>
      </c>
      <c r="E161" s="4">
        <v>35</v>
      </c>
      <c r="F161" s="4">
        <v>17</v>
      </c>
      <c r="G161" s="4">
        <v>29</v>
      </c>
      <c r="H161" s="4">
        <v>388</v>
      </c>
      <c r="I161" s="4">
        <v>30</v>
      </c>
      <c r="J161" s="5">
        <v>0.93</v>
      </c>
      <c r="K161" s="4" t="str">
        <f>VLOOKUP($B161,'Session Details'!$B$2:$R$368,15,FALSE)</f>
        <v>Stable</v>
      </c>
      <c r="L161" s="4" t="str">
        <f>VLOOKUP($B161,'Session Details'!$B$2:$R$368,16,FALSE)</f>
        <v>Stable</v>
      </c>
      <c r="M161" s="4" t="str">
        <f>VLOOKUP($B161,'Session Details'!$B$2:$R$368,17,FALSE)</f>
        <v>Stable</v>
      </c>
    </row>
    <row r="162" spans="1:13" x14ac:dyDescent="0.3">
      <c r="A162" s="4" t="str">
        <f t="shared" si="2"/>
        <v>Sunday</v>
      </c>
      <c r="B162" s="3">
        <v>43625</v>
      </c>
      <c r="C162" s="4">
        <v>400094</v>
      </c>
      <c r="D162" s="5">
        <v>0.18</v>
      </c>
      <c r="E162" s="4">
        <v>35</v>
      </c>
      <c r="F162" s="4">
        <v>22</v>
      </c>
      <c r="G162" s="4">
        <v>26</v>
      </c>
      <c r="H162" s="4">
        <v>364</v>
      </c>
      <c r="I162" s="4">
        <v>34</v>
      </c>
      <c r="J162" s="5">
        <v>0.95</v>
      </c>
      <c r="K162" s="4" t="str">
        <f>VLOOKUP($B162,'Session Details'!$B$2:$R$368,15,FALSE)</f>
        <v>Stable</v>
      </c>
      <c r="L162" s="4" t="str">
        <f>VLOOKUP($B162,'Session Details'!$B$2:$R$368,16,FALSE)</f>
        <v>Stable</v>
      </c>
      <c r="M162" s="4" t="str">
        <f>VLOOKUP($B162,'Session Details'!$B$2:$R$368,17,FALSE)</f>
        <v>Stable</v>
      </c>
    </row>
    <row r="163" spans="1:13" x14ac:dyDescent="0.3">
      <c r="A163" s="4" t="str">
        <f t="shared" si="2"/>
        <v>Monday</v>
      </c>
      <c r="B163" s="3">
        <v>43626</v>
      </c>
      <c r="C163" s="4">
        <v>392606</v>
      </c>
      <c r="D163" s="5">
        <v>0.17</v>
      </c>
      <c r="E163" s="4">
        <v>37</v>
      </c>
      <c r="F163" s="4">
        <v>21</v>
      </c>
      <c r="G163" s="4">
        <v>30</v>
      </c>
      <c r="H163" s="4">
        <v>397</v>
      </c>
      <c r="I163" s="4">
        <v>35</v>
      </c>
      <c r="J163" s="5">
        <v>0.91</v>
      </c>
      <c r="K163" s="4" t="str">
        <f>VLOOKUP($B163,'Session Details'!$B$2:$R$368,15,FALSE)</f>
        <v>Stable</v>
      </c>
      <c r="L163" s="4" t="str">
        <f>VLOOKUP($B163,'Session Details'!$B$2:$R$368,16,FALSE)</f>
        <v>Stable</v>
      </c>
      <c r="M163" s="4" t="str">
        <f>VLOOKUP($B163,'Session Details'!$B$2:$R$368,17,FALSE)</f>
        <v>Stable</v>
      </c>
    </row>
    <row r="164" spans="1:13" x14ac:dyDescent="0.3">
      <c r="A164" s="4" t="str">
        <f t="shared" si="2"/>
        <v>Tuesday</v>
      </c>
      <c r="B164" s="3">
        <v>43627</v>
      </c>
      <c r="C164" s="4">
        <v>390751</v>
      </c>
      <c r="D164" s="5">
        <v>0.17</v>
      </c>
      <c r="E164" s="4">
        <v>31</v>
      </c>
      <c r="F164" s="4">
        <v>17</v>
      </c>
      <c r="G164" s="4">
        <v>26</v>
      </c>
      <c r="H164" s="4">
        <v>354</v>
      </c>
      <c r="I164" s="4">
        <v>31</v>
      </c>
      <c r="J164" s="5">
        <v>0.94</v>
      </c>
      <c r="K164" s="4" t="str">
        <f>VLOOKUP($B164,'Session Details'!$B$2:$R$368,15,FALSE)</f>
        <v>Stable</v>
      </c>
      <c r="L164" s="4" t="str">
        <f>VLOOKUP($B164,'Session Details'!$B$2:$R$368,16,FALSE)</f>
        <v>Stable</v>
      </c>
      <c r="M164" s="4" t="str">
        <f>VLOOKUP($B164,'Session Details'!$B$2:$R$368,17,FALSE)</f>
        <v>Stable</v>
      </c>
    </row>
    <row r="165" spans="1:13" x14ac:dyDescent="0.3">
      <c r="A165" s="4" t="str">
        <f t="shared" si="2"/>
        <v>Wednesday</v>
      </c>
      <c r="B165" s="3">
        <v>43628</v>
      </c>
      <c r="C165" s="4">
        <v>398995</v>
      </c>
      <c r="D165" s="5">
        <v>0.17</v>
      </c>
      <c r="E165" s="4">
        <v>36</v>
      </c>
      <c r="F165" s="4">
        <v>21</v>
      </c>
      <c r="G165" s="4">
        <v>30</v>
      </c>
      <c r="H165" s="4">
        <v>400</v>
      </c>
      <c r="I165" s="4">
        <v>32</v>
      </c>
      <c r="J165" s="5">
        <v>0.95</v>
      </c>
      <c r="K165" s="4" t="str">
        <f>VLOOKUP($B165,'Session Details'!$B$2:$R$368,15,FALSE)</f>
        <v>Stable</v>
      </c>
      <c r="L165" s="4" t="str">
        <f>VLOOKUP($B165,'Session Details'!$B$2:$R$368,16,FALSE)</f>
        <v>Stable</v>
      </c>
      <c r="M165" s="4" t="str">
        <f>VLOOKUP($B165,'Session Details'!$B$2:$R$368,17,FALSE)</f>
        <v>Stable</v>
      </c>
    </row>
    <row r="166" spans="1:13" x14ac:dyDescent="0.3">
      <c r="A166" s="4" t="str">
        <f t="shared" si="2"/>
        <v>Thursday</v>
      </c>
      <c r="B166" s="3">
        <v>43629</v>
      </c>
      <c r="C166" s="4">
        <v>407670</v>
      </c>
      <c r="D166" s="5">
        <v>0.17</v>
      </c>
      <c r="E166" s="4">
        <v>36</v>
      </c>
      <c r="F166" s="4">
        <v>17</v>
      </c>
      <c r="G166" s="4">
        <v>30</v>
      </c>
      <c r="H166" s="4">
        <v>399</v>
      </c>
      <c r="I166" s="4">
        <v>31</v>
      </c>
      <c r="J166" s="5">
        <v>0.92</v>
      </c>
      <c r="K166" s="4" t="str">
        <f>VLOOKUP($B166,'Session Details'!$B$2:$R$368,15,FALSE)</f>
        <v>Stable</v>
      </c>
      <c r="L166" s="4" t="str">
        <f>VLOOKUP($B166,'Session Details'!$B$2:$R$368,16,FALSE)</f>
        <v>Stable</v>
      </c>
      <c r="M166" s="4" t="str">
        <f>VLOOKUP($B166,'Session Details'!$B$2:$R$368,17,FALSE)</f>
        <v>Stable</v>
      </c>
    </row>
    <row r="167" spans="1:13" x14ac:dyDescent="0.3">
      <c r="A167" s="4" t="str">
        <f t="shared" si="2"/>
        <v>Friday</v>
      </c>
      <c r="B167" s="3">
        <v>43630</v>
      </c>
      <c r="C167" s="4">
        <v>404518</v>
      </c>
      <c r="D167" s="5">
        <v>0.18</v>
      </c>
      <c r="E167" s="4">
        <v>36</v>
      </c>
      <c r="F167" s="4">
        <v>20</v>
      </c>
      <c r="G167" s="4">
        <v>30</v>
      </c>
      <c r="H167" s="4">
        <v>393</v>
      </c>
      <c r="I167" s="4">
        <v>35</v>
      </c>
      <c r="J167" s="5">
        <v>0.94</v>
      </c>
      <c r="K167" s="4" t="str">
        <f>VLOOKUP($B167,'Session Details'!$B$2:$R$368,15,FALSE)</f>
        <v>Stable</v>
      </c>
      <c r="L167" s="4" t="str">
        <f>VLOOKUP($B167,'Session Details'!$B$2:$R$368,16,FALSE)</f>
        <v>Stable</v>
      </c>
      <c r="M167" s="4" t="str">
        <f>VLOOKUP($B167,'Session Details'!$B$2:$R$368,17,FALSE)</f>
        <v>Stable</v>
      </c>
    </row>
    <row r="168" spans="1:13" x14ac:dyDescent="0.3">
      <c r="A168" s="4" t="str">
        <f t="shared" si="2"/>
        <v>Saturday</v>
      </c>
      <c r="B168" s="3">
        <v>43631</v>
      </c>
      <c r="C168" s="4">
        <v>407641</v>
      </c>
      <c r="D168" s="5">
        <v>0.17</v>
      </c>
      <c r="E168" s="4">
        <v>38</v>
      </c>
      <c r="F168" s="4">
        <v>22</v>
      </c>
      <c r="G168" s="4">
        <v>27</v>
      </c>
      <c r="H168" s="4">
        <v>357</v>
      </c>
      <c r="I168" s="4">
        <v>30</v>
      </c>
      <c r="J168" s="5">
        <v>0.91</v>
      </c>
      <c r="K168" s="4" t="str">
        <f>VLOOKUP($B168,'Session Details'!$B$2:$R$368,15,FALSE)</f>
        <v>Stable</v>
      </c>
      <c r="L168" s="4" t="str">
        <f>VLOOKUP($B168,'Session Details'!$B$2:$R$368,16,FALSE)</f>
        <v>Stable</v>
      </c>
      <c r="M168" s="4" t="str">
        <f>VLOOKUP($B168,'Session Details'!$B$2:$R$368,17,FALSE)</f>
        <v>Stable</v>
      </c>
    </row>
    <row r="169" spans="1:13" x14ac:dyDescent="0.3">
      <c r="A169" s="4" t="str">
        <f t="shared" si="2"/>
        <v>Sunday</v>
      </c>
      <c r="B169" s="3">
        <v>43632</v>
      </c>
      <c r="C169" s="4">
        <v>386588</v>
      </c>
      <c r="D169" s="5">
        <v>0.19</v>
      </c>
      <c r="E169" s="4">
        <v>31</v>
      </c>
      <c r="F169" s="4">
        <v>21</v>
      </c>
      <c r="G169" s="4">
        <v>27</v>
      </c>
      <c r="H169" s="4">
        <v>385</v>
      </c>
      <c r="I169" s="4">
        <v>34</v>
      </c>
      <c r="J169" s="5">
        <v>0.93</v>
      </c>
      <c r="K169" s="4" t="str">
        <f>VLOOKUP($B169,'Session Details'!$B$2:$R$368,15,FALSE)</f>
        <v>Stable</v>
      </c>
      <c r="L169" s="4" t="str">
        <f>VLOOKUP($B169,'Session Details'!$B$2:$R$368,16,FALSE)</f>
        <v>Stable</v>
      </c>
      <c r="M169" s="4" t="str">
        <f>VLOOKUP($B169,'Session Details'!$B$2:$R$368,17,FALSE)</f>
        <v>Stable</v>
      </c>
    </row>
    <row r="170" spans="1:13" x14ac:dyDescent="0.3">
      <c r="A170" s="4" t="str">
        <f t="shared" si="2"/>
        <v>Monday</v>
      </c>
      <c r="B170" s="3">
        <v>43633</v>
      </c>
      <c r="C170" s="4">
        <v>388917</v>
      </c>
      <c r="D170" s="5">
        <v>0.17</v>
      </c>
      <c r="E170" s="4">
        <v>30</v>
      </c>
      <c r="F170" s="4">
        <v>18</v>
      </c>
      <c r="G170" s="4">
        <v>26</v>
      </c>
      <c r="H170" s="4">
        <v>350</v>
      </c>
      <c r="I170" s="4">
        <v>32</v>
      </c>
      <c r="J170" s="5">
        <v>0.93</v>
      </c>
      <c r="K170" s="4" t="str">
        <f>VLOOKUP($B170,'Session Details'!$B$2:$R$368,15,FALSE)</f>
        <v>Stable</v>
      </c>
      <c r="L170" s="4" t="str">
        <f>VLOOKUP($B170,'Session Details'!$B$2:$R$368,16,FALSE)</f>
        <v>Stable</v>
      </c>
      <c r="M170" s="4" t="str">
        <f>VLOOKUP($B170,'Session Details'!$B$2:$R$368,17,FALSE)</f>
        <v>Stable</v>
      </c>
    </row>
    <row r="171" spans="1:13" x14ac:dyDescent="0.3">
      <c r="A171" s="4" t="str">
        <f t="shared" si="2"/>
        <v>Tuesday</v>
      </c>
      <c r="B171" s="3">
        <v>43634</v>
      </c>
      <c r="C171" s="4">
        <v>398356</v>
      </c>
      <c r="D171" s="5">
        <v>0.19</v>
      </c>
      <c r="E171" s="4">
        <v>40</v>
      </c>
      <c r="F171" s="4">
        <v>19</v>
      </c>
      <c r="G171" s="4">
        <v>25</v>
      </c>
      <c r="H171" s="4">
        <v>397</v>
      </c>
      <c r="I171" s="4">
        <v>40</v>
      </c>
      <c r="J171" s="5">
        <v>0.93</v>
      </c>
      <c r="K171" s="4" t="str">
        <f>VLOOKUP($B171,'Session Details'!$B$2:$R$368,15,FALSE)</f>
        <v>Stable</v>
      </c>
      <c r="L171" s="4" t="str">
        <f>VLOOKUP($B171,'Session Details'!$B$2:$R$368,16,FALSE)</f>
        <v>Stable</v>
      </c>
      <c r="M171" s="4" t="str">
        <f>VLOOKUP($B171,'Session Details'!$B$2:$R$368,17,FALSE)</f>
        <v>Stable</v>
      </c>
    </row>
    <row r="172" spans="1:13" x14ac:dyDescent="0.3">
      <c r="A172" s="4" t="str">
        <f t="shared" si="2"/>
        <v>Wednesday</v>
      </c>
      <c r="B172" s="3">
        <v>43635</v>
      </c>
      <c r="C172" s="4">
        <v>406848</v>
      </c>
      <c r="D172" s="5">
        <v>0.18</v>
      </c>
      <c r="E172" s="4">
        <v>32</v>
      </c>
      <c r="F172" s="4">
        <v>19</v>
      </c>
      <c r="G172" s="4">
        <v>27</v>
      </c>
      <c r="H172" s="4">
        <v>370</v>
      </c>
      <c r="I172" s="4">
        <v>39</v>
      </c>
      <c r="J172" s="5">
        <v>0.94</v>
      </c>
      <c r="K172" s="4" t="str">
        <f>VLOOKUP($B172,'Session Details'!$B$2:$R$368,15,FALSE)</f>
        <v>Stable</v>
      </c>
      <c r="L172" s="4" t="str">
        <f>VLOOKUP($B172,'Session Details'!$B$2:$R$368,16,FALSE)</f>
        <v>Stable</v>
      </c>
      <c r="M172" s="4" t="str">
        <f>VLOOKUP($B172,'Session Details'!$B$2:$R$368,17,FALSE)</f>
        <v>Stable</v>
      </c>
    </row>
    <row r="173" spans="1:13" x14ac:dyDescent="0.3">
      <c r="A173" s="4" t="str">
        <f t="shared" si="2"/>
        <v>Thursday</v>
      </c>
      <c r="B173" s="24">
        <v>43636</v>
      </c>
      <c r="C173" s="25">
        <v>381025</v>
      </c>
      <c r="D173" s="26">
        <v>0.17</v>
      </c>
      <c r="E173" s="25">
        <v>34</v>
      </c>
      <c r="F173" s="25">
        <v>19</v>
      </c>
      <c r="G173" s="25">
        <v>25</v>
      </c>
      <c r="H173" s="25">
        <v>393</v>
      </c>
      <c r="I173" s="25">
        <v>38</v>
      </c>
      <c r="J173" s="26">
        <v>0.91</v>
      </c>
      <c r="K173" s="22" t="str">
        <f>VLOOKUP($B173,'Session Details'!$B$2:$R$368,15,FALSE)</f>
        <v>Low</v>
      </c>
      <c r="L173" s="4" t="str">
        <f>VLOOKUP($B173,'Session Details'!$B$2:$R$368,16,FALSE)</f>
        <v>Low</v>
      </c>
      <c r="M173" s="4" t="str">
        <f>VLOOKUP($B173,'Session Details'!$B$2:$R$368,17,FALSE)</f>
        <v>Stable</v>
      </c>
    </row>
    <row r="174" spans="1:13" x14ac:dyDescent="0.3">
      <c r="A174" s="4" t="str">
        <f t="shared" si="2"/>
        <v>Friday</v>
      </c>
      <c r="B174" s="3">
        <v>43637</v>
      </c>
      <c r="C174" s="4">
        <v>382419</v>
      </c>
      <c r="D174" s="5">
        <v>0.17</v>
      </c>
      <c r="E174" s="4">
        <v>36</v>
      </c>
      <c r="F174" s="4">
        <v>17</v>
      </c>
      <c r="G174" s="4">
        <v>30</v>
      </c>
      <c r="H174" s="4">
        <v>362</v>
      </c>
      <c r="I174" s="4">
        <v>36</v>
      </c>
      <c r="J174" s="5">
        <v>0.95</v>
      </c>
      <c r="K174" s="4" t="str">
        <f>VLOOKUP($B174,'Session Details'!$B$2:$R$368,15,FALSE)</f>
        <v>Stable</v>
      </c>
      <c r="L174" s="4" t="str">
        <f>VLOOKUP($B174,'Session Details'!$B$2:$R$368,16,FALSE)</f>
        <v>Stable</v>
      </c>
      <c r="M174" s="4" t="str">
        <f>VLOOKUP($B174,'Session Details'!$B$2:$R$368,17,FALSE)</f>
        <v>Stable</v>
      </c>
    </row>
    <row r="175" spans="1:13" x14ac:dyDescent="0.3">
      <c r="A175" s="4" t="str">
        <f t="shared" si="2"/>
        <v>Saturday</v>
      </c>
      <c r="B175" s="3">
        <v>43638</v>
      </c>
      <c r="C175" s="4">
        <v>389769</v>
      </c>
      <c r="D175" s="5">
        <v>0.17</v>
      </c>
      <c r="E175" s="4">
        <v>36</v>
      </c>
      <c r="F175" s="4">
        <v>21</v>
      </c>
      <c r="G175" s="4">
        <v>26</v>
      </c>
      <c r="H175" s="4">
        <v>366</v>
      </c>
      <c r="I175" s="4">
        <v>36</v>
      </c>
      <c r="J175" s="5">
        <v>0.93</v>
      </c>
      <c r="K175" s="4" t="str">
        <f>VLOOKUP($B175,'Session Details'!$B$2:$R$368,15,FALSE)</f>
        <v>Stable</v>
      </c>
      <c r="L175" s="4" t="str">
        <f>VLOOKUP($B175,'Session Details'!$B$2:$R$368,16,FALSE)</f>
        <v>Stable</v>
      </c>
      <c r="M175" s="4" t="str">
        <f>VLOOKUP($B175,'Session Details'!$B$2:$R$368,17,FALSE)</f>
        <v>Stable</v>
      </c>
    </row>
    <row r="176" spans="1:13" x14ac:dyDescent="0.3">
      <c r="A176" s="4" t="str">
        <f t="shared" si="2"/>
        <v>Sunday</v>
      </c>
      <c r="B176" s="3">
        <v>43639</v>
      </c>
      <c r="C176" s="4">
        <v>382119</v>
      </c>
      <c r="D176" s="5">
        <v>0.18</v>
      </c>
      <c r="E176" s="4">
        <v>33</v>
      </c>
      <c r="F176" s="4">
        <v>21</v>
      </c>
      <c r="G176" s="4">
        <v>27</v>
      </c>
      <c r="H176" s="4">
        <v>393</v>
      </c>
      <c r="I176" s="4">
        <v>40</v>
      </c>
      <c r="J176" s="5">
        <v>0.91</v>
      </c>
      <c r="K176" s="4" t="str">
        <f>VLOOKUP($B176,'Session Details'!$B$2:$R$368,15,FALSE)</f>
        <v>Stable</v>
      </c>
      <c r="L176" s="4" t="str">
        <f>VLOOKUP($B176,'Session Details'!$B$2:$R$368,16,FALSE)</f>
        <v>Stable</v>
      </c>
      <c r="M176" s="4" t="str">
        <f>VLOOKUP($B176,'Session Details'!$B$2:$R$368,17,FALSE)</f>
        <v>Stable</v>
      </c>
    </row>
    <row r="177" spans="1:13" x14ac:dyDescent="0.3">
      <c r="A177" s="4" t="str">
        <f t="shared" si="2"/>
        <v>Monday</v>
      </c>
      <c r="B177" s="3">
        <v>43640</v>
      </c>
      <c r="C177" s="4">
        <v>382070</v>
      </c>
      <c r="D177" s="5">
        <v>0.19</v>
      </c>
      <c r="E177" s="4">
        <v>32</v>
      </c>
      <c r="F177" s="4">
        <v>22</v>
      </c>
      <c r="G177" s="4">
        <v>30</v>
      </c>
      <c r="H177" s="4">
        <v>391</v>
      </c>
      <c r="I177" s="4">
        <v>31</v>
      </c>
      <c r="J177" s="5">
        <v>0.93</v>
      </c>
      <c r="K177" s="4" t="str">
        <f>VLOOKUP($B177,'Session Details'!$B$2:$R$368,15,FALSE)</f>
        <v>Stable</v>
      </c>
      <c r="L177" s="4" t="str">
        <f>VLOOKUP($B177,'Session Details'!$B$2:$R$368,16,FALSE)</f>
        <v>Stable</v>
      </c>
      <c r="M177" s="4" t="str">
        <f>VLOOKUP($B177,'Session Details'!$B$2:$R$368,17,FALSE)</f>
        <v>Stable</v>
      </c>
    </row>
    <row r="178" spans="1:13" x14ac:dyDescent="0.3">
      <c r="A178" s="4" t="str">
        <f t="shared" si="2"/>
        <v>Tuesday</v>
      </c>
      <c r="B178" s="3">
        <v>43641</v>
      </c>
      <c r="C178" s="4">
        <v>399302</v>
      </c>
      <c r="D178" s="5">
        <v>0.17</v>
      </c>
      <c r="E178" s="4">
        <v>33</v>
      </c>
      <c r="F178" s="4">
        <v>21</v>
      </c>
      <c r="G178" s="4">
        <v>28</v>
      </c>
      <c r="H178" s="4">
        <v>359</v>
      </c>
      <c r="I178" s="4">
        <v>34</v>
      </c>
      <c r="J178" s="5">
        <v>0.95</v>
      </c>
      <c r="K178" s="4" t="str">
        <f>VLOOKUP($B178,'Session Details'!$B$2:$R$368,15,FALSE)</f>
        <v>Stable</v>
      </c>
      <c r="L178" s="4" t="str">
        <f>VLOOKUP($B178,'Session Details'!$B$2:$R$368,16,FALSE)</f>
        <v>Stable</v>
      </c>
      <c r="M178" s="4" t="str">
        <f>VLOOKUP($B178,'Session Details'!$B$2:$R$368,17,FALSE)</f>
        <v>Stable</v>
      </c>
    </row>
    <row r="179" spans="1:13" x14ac:dyDescent="0.3">
      <c r="A179" s="4" t="str">
        <f t="shared" si="2"/>
        <v>Wednesday</v>
      </c>
      <c r="B179" s="3">
        <v>43642</v>
      </c>
      <c r="C179" s="4">
        <v>390068</v>
      </c>
      <c r="D179" s="5">
        <v>0.18</v>
      </c>
      <c r="E179" s="4">
        <v>38</v>
      </c>
      <c r="F179" s="4">
        <v>22</v>
      </c>
      <c r="G179" s="4">
        <v>30</v>
      </c>
      <c r="H179" s="4">
        <v>365</v>
      </c>
      <c r="I179" s="4">
        <v>31</v>
      </c>
      <c r="J179" s="5">
        <v>0.92</v>
      </c>
      <c r="K179" s="4" t="str">
        <f>VLOOKUP($B179,'Session Details'!$B$2:$R$368,15,FALSE)</f>
        <v>Stable</v>
      </c>
      <c r="L179" s="4" t="str">
        <f>VLOOKUP($B179,'Session Details'!$B$2:$R$368,16,FALSE)</f>
        <v>Stable</v>
      </c>
      <c r="M179" s="4" t="str">
        <f>VLOOKUP($B179,'Session Details'!$B$2:$R$368,17,FALSE)</f>
        <v>Stable</v>
      </c>
    </row>
    <row r="180" spans="1:13" x14ac:dyDescent="0.3">
      <c r="A180" s="4" t="str">
        <f t="shared" si="2"/>
        <v>Thursday</v>
      </c>
      <c r="B180" s="9">
        <v>43643</v>
      </c>
      <c r="C180" s="10">
        <v>399922</v>
      </c>
      <c r="D180" s="11">
        <v>0.19</v>
      </c>
      <c r="E180" s="10">
        <v>31</v>
      </c>
      <c r="F180" s="10">
        <v>17</v>
      </c>
      <c r="G180" s="10">
        <v>30</v>
      </c>
      <c r="H180" s="10">
        <v>355</v>
      </c>
      <c r="I180" s="10">
        <v>35</v>
      </c>
      <c r="J180" s="11">
        <v>0.91</v>
      </c>
      <c r="K180" s="23" t="str">
        <f>VLOOKUP($B180,'Session Details'!$B$2:$R$368,15,FALSE)</f>
        <v>High</v>
      </c>
      <c r="L180" s="4" t="str">
        <f>VLOOKUP($B180,'Session Details'!$B$2:$R$368,16,FALSE)</f>
        <v>High</v>
      </c>
      <c r="M180" s="4" t="str">
        <f>VLOOKUP($B180,'Session Details'!$B$2:$R$368,17,FALSE)</f>
        <v>Stable</v>
      </c>
    </row>
    <row r="181" spans="1:13" x14ac:dyDescent="0.3">
      <c r="A181" s="4" t="str">
        <f t="shared" si="2"/>
        <v>Friday</v>
      </c>
      <c r="B181" s="3">
        <v>43644</v>
      </c>
      <c r="C181" s="4">
        <v>401728</v>
      </c>
      <c r="D181" s="5">
        <v>0.17</v>
      </c>
      <c r="E181" s="4">
        <v>31</v>
      </c>
      <c r="F181" s="4">
        <v>18</v>
      </c>
      <c r="G181" s="4">
        <v>25</v>
      </c>
      <c r="H181" s="4">
        <v>400</v>
      </c>
      <c r="I181" s="4">
        <v>37</v>
      </c>
      <c r="J181" s="5">
        <v>0.92</v>
      </c>
      <c r="K181" s="4" t="str">
        <f>VLOOKUP($B181,'Session Details'!$B$2:$R$368,15,FALSE)</f>
        <v>Stable</v>
      </c>
      <c r="L181" s="4" t="str">
        <f>VLOOKUP($B181,'Session Details'!$B$2:$R$368,16,FALSE)</f>
        <v>Stable</v>
      </c>
      <c r="M181" s="4" t="str">
        <f>VLOOKUP($B181,'Session Details'!$B$2:$R$368,17,FALSE)</f>
        <v>Stable</v>
      </c>
    </row>
    <row r="182" spans="1:13" x14ac:dyDescent="0.3">
      <c r="A182" s="4" t="str">
        <f t="shared" si="2"/>
        <v>Saturday</v>
      </c>
      <c r="B182" s="3">
        <v>43645</v>
      </c>
      <c r="C182" s="4">
        <v>397499</v>
      </c>
      <c r="D182" s="5">
        <v>0.18</v>
      </c>
      <c r="E182" s="4">
        <v>38</v>
      </c>
      <c r="F182" s="4">
        <v>22</v>
      </c>
      <c r="G182" s="4">
        <v>29</v>
      </c>
      <c r="H182" s="4">
        <v>374</v>
      </c>
      <c r="I182" s="4">
        <v>35</v>
      </c>
      <c r="J182" s="5">
        <v>0.92</v>
      </c>
      <c r="K182" s="4" t="str">
        <f>VLOOKUP($B182,'Session Details'!$B$2:$R$368,15,FALSE)</f>
        <v>Stable</v>
      </c>
      <c r="L182" s="4" t="str">
        <f>VLOOKUP($B182,'Session Details'!$B$2:$R$368,16,FALSE)</f>
        <v>Stable</v>
      </c>
      <c r="M182" s="4" t="str">
        <f>VLOOKUP($B182,'Session Details'!$B$2:$R$368,17,FALSE)</f>
        <v>Stable</v>
      </c>
    </row>
    <row r="183" spans="1:13" x14ac:dyDescent="0.3">
      <c r="A183" s="4" t="str">
        <f t="shared" si="2"/>
        <v>Sunday</v>
      </c>
      <c r="B183" s="3">
        <v>43646</v>
      </c>
      <c r="C183" s="4">
        <v>389825</v>
      </c>
      <c r="D183" s="5">
        <v>0.19</v>
      </c>
      <c r="E183" s="4">
        <v>36</v>
      </c>
      <c r="F183" s="4">
        <v>22</v>
      </c>
      <c r="G183" s="4">
        <v>29</v>
      </c>
      <c r="H183" s="4">
        <v>376</v>
      </c>
      <c r="I183" s="4">
        <v>38</v>
      </c>
      <c r="J183" s="5">
        <v>0.91</v>
      </c>
      <c r="K183" s="4" t="str">
        <f>VLOOKUP($B183,'Session Details'!$B$2:$R$368,15,FALSE)</f>
        <v>Stable</v>
      </c>
      <c r="L183" s="4" t="str">
        <f>VLOOKUP($B183,'Session Details'!$B$2:$R$368,16,FALSE)</f>
        <v>Stable</v>
      </c>
      <c r="M183" s="4" t="str">
        <f>VLOOKUP($B183,'Session Details'!$B$2:$R$368,17,FALSE)</f>
        <v>Stable</v>
      </c>
    </row>
    <row r="184" spans="1:13" x14ac:dyDescent="0.3">
      <c r="A184" s="4" t="str">
        <f t="shared" si="2"/>
        <v>Monday</v>
      </c>
      <c r="B184" s="3">
        <v>43647</v>
      </c>
      <c r="C184" s="4">
        <v>409263</v>
      </c>
      <c r="D184" s="5">
        <v>0.17</v>
      </c>
      <c r="E184" s="4">
        <v>31</v>
      </c>
      <c r="F184" s="4">
        <v>20</v>
      </c>
      <c r="G184" s="4">
        <v>26</v>
      </c>
      <c r="H184" s="4">
        <v>386</v>
      </c>
      <c r="I184" s="4">
        <v>36</v>
      </c>
      <c r="J184" s="5">
        <v>0.93</v>
      </c>
      <c r="K184" s="4" t="str">
        <f>VLOOKUP($B184,'Session Details'!$B$2:$R$368,15,FALSE)</f>
        <v>Stable</v>
      </c>
      <c r="L184" s="4" t="str">
        <f>VLOOKUP($B184,'Session Details'!$B$2:$R$368,16,FALSE)</f>
        <v>Stable</v>
      </c>
      <c r="M184" s="4" t="str">
        <f>VLOOKUP($B184,'Session Details'!$B$2:$R$368,17,FALSE)</f>
        <v>Stable</v>
      </c>
    </row>
    <row r="185" spans="1:13" x14ac:dyDescent="0.3">
      <c r="A185" s="4" t="str">
        <f t="shared" si="2"/>
        <v>Tuesday</v>
      </c>
      <c r="B185" s="3">
        <v>43648</v>
      </c>
      <c r="C185" s="4">
        <v>404436</v>
      </c>
      <c r="D185" s="5">
        <v>0.17</v>
      </c>
      <c r="E185" s="4">
        <v>34</v>
      </c>
      <c r="F185" s="4">
        <v>19</v>
      </c>
      <c r="G185" s="4">
        <v>25</v>
      </c>
      <c r="H185" s="4">
        <v>376</v>
      </c>
      <c r="I185" s="4">
        <v>38</v>
      </c>
      <c r="J185" s="5">
        <v>0.94</v>
      </c>
      <c r="K185" s="4" t="str">
        <f>VLOOKUP($B185,'Session Details'!$B$2:$R$368,15,FALSE)</f>
        <v>Stable</v>
      </c>
      <c r="L185" s="4" t="str">
        <f>VLOOKUP($B185,'Session Details'!$B$2:$R$368,16,FALSE)</f>
        <v>Stable</v>
      </c>
      <c r="M185" s="4" t="str">
        <f>VLOOKUP($B185,'Session Details'!$B$2:$R$368,17,FALSE)</f>
        <v>Stable</v>
      </c>
    </row>
    <row r="186" spans="1:13" x14ac:dyDescent="0.3">
      <c r="A186" s="4" t="str">
        <f t="shared" si="2"/>
        <v>Wednesday</v>
      </c>
      <c r="B186" s="3">
        <v>43649</v>
      </c>
      <c r="C186" s="4">
        <v>390781</v>
      </c>
      <c r="D186" s="5">
        <v>0.17</v>
      </c>
      <c r="E186" s="4">
        <v>39</v>
      </c>
      <c r="F186" s="4">
        <v>20</v>
      </c>
      <c r="G186" s="4">
        <v>30</v>
      </c>
      <c r="H186" s="4">
        <v>385</v>
      </c>
      <c r="I186" s="4">
        <v>35</v>
      </c>
      <c r="J186" s="5">
        <v>0.94</v>
      </c>
      <c r="K186" s="4" t="str">
        <f>VLOOKUP($B186,'Session Details'!$B$2:$R$368,15,FALSE)</f>
        <v>Stable</v>
      </c>
      <c r="L186" s="4" t="str">
        <f>VLOOKUP($B186,'Session Details'!$B$2:$R$368,16,FALSE)</f>
        <v>Stable</v>
      </c>
      <c r="M186" s="4" t="str">
        <f>VLOOKUP($B186,'Session Details'!$B$2:$R$368,17,FALSE)</f>
        <v>Stable</v>
      </c>
    </row>
    <row r="187" spans="1:13" x14ac:dyDescent="0.3">
      <c r="A187" s="4" t="str">
        <f t="shared" si="2"/>
        <v>Thursday</v>
      </c>
      <c r="B187" s="3">
        <v>43650</v>
      </c>
      <c r="C187" s="4">
        <v>400441</v>
      </c>
      <c r="D187" s="5">
        <v>0.18</v>
      </c>
      <c r="E187" s="4">
        <v>36</v>
      </c>
      <c r="F187" s="4">
        <v>20</v>
      </c>
      <c r="G187" s="4">
        <v>26</v>
      </c>
      <c r="H187" s="4">
        <v>382</v>
      </c>
      <c r="I187" s="4">
        <v>37</v>
      </c>
      <c r="J187" s="5">
        <v>0.91</v>
      </c>
      <c r="K187" s="4" t="str">
        <f>VLOOKUP($B187,'Session Details'!$B$2:$R$368,15,FALSE)</f>
        <v>Stable</v>
      </c>
      <c r="L187" s="4" t="str">
        <f>VLOOKUP($B187,'Session Details'!$B$2:$R$368,16,FALSE)</f>
        <v>Stable</v>
      </c>
      <c r="M187" s="4" t="str">
        <f>VLOOKUP($B187,'Session Details'!$B$2:$R$368,17,FALSE)</f>
        <v>Stable</v>
      </c>
    </row>
    <row r="188" spans="1:13" x14ac:dyDescent="0.3">
      <c r="A188" s="4" t="str">
        <f t="shared" si="2"/>
        <v>Friday</v>
      </c>
      <c r="B188" s="3">
        <v>43651</v>
      </c>
      <c r="C188" s="4">
        <v>380485</v>
      </c>
      <c r="D188" s="5">
        <v>0.19</v>
      </c>
      <c r="E188" s="4">
        <v>40</v>
      </c>
      <c r="F188" s="4">
        <v>19</v>
      </c>
      <c r="G188" s="4">
        <v>27</v>
      </c>
      <c r="H188" s="4">
        <v>380</v>
      </c>
      <c r="I188" s="4">
        <v>34</v>
      </c>
      <c r="J188" s="5">
        <v>0.92</v>
      </c>
      <c r="K188" s="4" t="str">
        <f>VLOOKUP($B188,'Session Details'!$B$2:$R$368,15,FALSE)</f>
        <v>Stable</v>
      </c>
      <c r="L188" s="4" t="str">
        <f>VLOOKUP($B188,'Session Details'!$B$2:$R$368,16,FALSE)</f>
        <v>Stable</v>
      </c>
      <c r="M188" s="4" t="str">
        <f>VLOOKUP($B188,'Session Details'!$B$2:$R$368,17,FALSE)</f>
        <v>Stable</v>
      </c>
    </row>
    <row r="189" spans="1:13" x14ac:dyDescent="0.3">
      <c r="A189" s="4" t="str">
        <f t="shared" si="2"/>
        <v>Saturday</v>
      </c>
      <c r="B189" s="3">
        <v>43652</v>
      </c>
      <c r="C189" s="4">
        <v>385998</v>
      </c>
      <c r="D189" s="5">
        <v>0.18</v>
      </c>
      <c r="E189" s="4">
        <v>35</v>
      </c>
      <c r="F189" s="4">
        <v>22</v>
      </c>
      <c r="G189" s="4">
        <v>26</v>
      </c>
      <c r="H189" s="4">
        <v>373</v>
      </c>
      <c r="I189" s="4">
        <v>39</v>
      </c>
      <c r="J189" s="5">
        <v>0.94</v>
      </c>
      <c r="K189" s="4" t="str">
        <f>VLOOKUP($B189,'Session Details'!$B$2:$R$368,15,FALSE)</f>
        <v>Stable</v>
      </c>
      <c r="L189" s="4" t="str">
        <f>VLOOKUP($B189,'Session Details'!$B$2:$R$368,16,FALSE)</f>
        <v>Stable</v>
      </c>
      <c r="M189" s="4" t="str">
        <f>VLOOKUP($B189,'Session Details'!$B$2:$R$368,17,FALSE)</f>
        <v>Stable</v>
      </c>
    </row>
    <row r="190" spans="1:13" x14ac:dyDescent="0.3">
      <c r="A190" s="4" t="str">
        <f t="shared" si="2"/>
        <v>Sunday</v>
      </c>
      <c r="B190" s="3">
        <v>43653</v>
      </c>
      <c r="C190" s="4">
        <v>402638</v>
      </c>
      <c r="D190" s="5">
        <v>0.18</v>
      </c>
      <c r="E190" s="4">
        <v>32</v>
      </c>
      <c r="F190" s="4">
        <v>21</v>
      </c>
      <c r="G190" s="4">
        <v>28</v>
      </c>
      <c r="H190" s="4">
        <v>352</v>
      </c>
      <c r="I190" s="4">
        <v>32</v>
      </c>
      <c r="J190" s="5">
        <v>0.94</v>
      </c>
      <c r="K190" s="4" t="str">
        <f>VLOOKUP($B190,'Session Details'!$B$2:$R$368,15,FALSE)</f>
        <v>Stable</v>
      </c>
      <c r="L190" s="4" t="str">
        <f>VLOOKUP($B190,'Session Details'!$B$2:$R$368,16,FALSE)</f>
        <v>Stable</v>
      </c>
      <c r="M190" s="4" t="str">
        <f>VLOOKUP($B190,'Session Details'!$B$2:$R$368,17,FALSE)</f>
        <v>Stable</v>
      </c>
    </row>
    <row r="191" spans="1:13" x14ac:dyDescent="0.3">
      <c r="A191" s="4" t="str">
        <f t="shared" si="2"/>
        <v>Monday</v>
      </c>
      <c r="B191" s="3">
        <v>43654</v>
      </c>
      <c r="C191" s="4">
        <v>389876</v>
      </c>
      <c r="D191" s="5">
        <v>0.18</v>
      </c>
      <c r="E191" s="4">
        <v>40</v>
      </c>
      <c r="F191" s="4">
        <v>19</v>
      </c>
      <c r="G191" s="4">
        <v>28</v>
      </c>
      <c r="H191" s="4">
        <v>388</v>
      </c>
      <c r="I191" s="4">
        <v>34</v>
      </c>
      <c r="J191" s="5">
        <v>0.92</v>
      </c>
      <c r="K191" s="4" t="str">
        <f>VLOOKUP($B191,'Session Details'!$B$2:$R$368,15,FALSE)</f>
        <v>Stable</v>
      </c>
      <c r="L191" s="4" t="str">
        <f>VLOOKUP($B191,'Session Details'!$B$2:$R$368,16,FALSE)</f>
        <v>Stable</v>
      </c>
      <c r="M191" s="4" t="str">
        <f>VLOOKUP($B191,'Session Details'!$B$2:$R$368,17,FALSE)</f>
        <v>Stable</v>
      </c>
    </row>
    <row r="192" spans="1:13" x14ac:dyDescent="0.3">
      <c r="A192" s="4" t="str">
        <f t="shared" si="2"/>
        <v>Tuesday</v>
      </c>
      <c r="B192" s="3">
        <v>43655</v>
      </c>
      <c r="C192" s="4">
        <v>386858</v>
      </c>
      <c r="D192" s="5">
        <v>0.17</v>
      </c>
      <c r="E192" s="4">
        <v>39</v>
      </c>
      <c r="F192" s="4">
        <v>22</v>
      </c>
      <c r="G192" s="4">
        <v>27</v>
      </c>
      <c r="H192" s="4">
        <v>388</v>
      </c>
      <c r="I192" s="4">
        <v>32</v>
      </c>
      <c r="J192" s="5">
        <v>0.91</v>
      </c>
      <c r="K192" s="4" t="str">
        <f>VLOOKUP($B192,'Session Details'!$B$2:$R$368,15,FALSE)</f>
        <v>Stable</v>
      </c>
      <c r="L192" s="4" t="str">
        <f>VLOOKUP($B192,'Session Details'!$B$2:$R$368,16,FALSE)</f>
        <v>Stable</v>
      </c>
      <c r="M192" s="4" t="str">
        <f>VLOOKUP($B192,'Session Details'!$B$2:$R$368,17,FALSE)</f>
        <v>Stable</v>
      </c>
    </row>
    <row r="193" spans="1:13" x14ac:dyDescent="0.3">
      <c r="A193" s="4" t="str">
        <f t="shared" si="2"/>
        <v>Wednesday</v>
      </c>
      <c r="B193" s="3">
        <v>43656</v>
      </c>
      <c r="C193" s="4">
        <v>388864</v>
      </c>
      <c r="D193" s="5">
        <v>0.19</v>
      </c>
      <c r="E193" s="4">
        <v>40</v>
      </c>
      <c r="F193" s="4">
        <v>22</v>
      </c>
      <c r="G193" s="4">
        <v>29</v>
      </c>
      <c r="H193" s="4">
        <v>382</v>
      </c>
      <c r="I193" s="4">
        <v>35</v>
      </c>
      <c r="J193" s="5">
        <v>0.94</v>
      </c>
      <c r="K193" s="4" t="str">
        <f>VLOOKUP($B193,'Session Details'!$B$2:$R$368,15,FALSE)</f>
        <v>Stable</v>
      </c>
      <c r="L193" s="4" t="str">
        <f>VLOOKUP($B193,'Session Details'!$B$2:$R$368,16,FALSE)</f>
        <v>Stable</v>
      </c>
      <c r="M193" s="4" t="str">
        <f>VLOOKUP($B193,'Session Details'!$B$2:$R$368,17,FALSE)</f>
        <v>Stable</v>
      </c>
    </row>
    <row r="194" spans="1:13" x14ac:dyDescent="0.3">
      <c r="A194" s="4" t="str">
        <f t="shared" si="2"/>
        <v>Thursday</v>
      </c>
      <c r="B194" s="3">
        <v>43657</v>
      </c>
      <c r="C194" s="4">
        <v>387491</v>
      </c>
      <c r="D194" s="5">
        <v>0.19</v>
      </c>
      <c r="E194" s="4">
        <v>32</v>
      </c>
      <c r="F194" s="4">
        <v>20</v>
      </c>
      <c r="G194" s="4">
        <v>27</v>
      </c>
      <c r="H194" s="4">
        <v>384</v>
      </c>
      <c r="I194" s="4">
        <v>38</v>
      </c>
      <c r="J194" s="5">
        <v>0.91</v>
      </c>
      <c r="K194" s="4" t="str">
        <f>VLOOKUP($B194,'Session Details'!$B$2:$R$368,15,FALSE)</f>
        <v>Stable</v>
      </c>
      <c r="L194" s="4" t="str">
        <f>VLOOKUP($B194,'Session Details'!$B$2:$R$368,16,FALSE)</f>
        <v>Stable</v>
      </c>
      <c r="M194" s="4" t="str">
        <f>VLOOKUP($B194,'Session Details'!$B$2:$R$368,17,FALSE)</f>
        <v>Stable</v>
      </c>
    </row>
    <row r="195" spans="1:13" x14ac:dyDescent="0.3">
      <c r="A195" s="4" t="str">
        <f t="shared" si="2"/>
        <v>Friday</v>
      </c>
      <c r="B195" s="3">
        <v>43658</v>
      </c>
      <c r="C195" s="4">
        <v>390416</v>
      </c>
      <c r="D195" s="5">
        <v>0.18</v>
      </c>
      <c r="E195" s="4">
        <v>37</v>
      </c>
      <c r="F195" s="4">
        <v>21</v>
      </c>
      <c r="G195" s="4">
        <v>27</v>
      </c>
      <c r="H195" s="4">
        <v>380</v>
      </c>
      <c r="I195" s="4">
        <v>33</v>
      </c>
      <c r="J195" s="5">
        <v>0.95</v>
      </c>
      <c r="K195" s="4" t="str">
        <f>VLOOKUP($B195,'Session Details'!$B$2:$R$368,15,FALSE)</f>
        <v>Stable</v>
      </c>
      <c r="L195" s="4" t="str">
        <f>VLOOKUP($B195,'Session Details'!$B$2:$R$368,16,FALSE)</f>
        <v>Stable</v>
      </c>
      <c r="M195" s="4" t="str">
        <f>VLOOKUP($B195,'Session Details'!$B$2:$R$368,17,FALSE)</f>
        <v>Stable</v>
      </c>
    </row>
    <row r="196" spans="1:13" x14ac:dyDescent="0.3">
      <c r="A196" s="4" t="str">
        <f t="shared" ref="A196:A259" si="3">TEXT(B196,"dddd")</f>
        <v>Saturday</v>
      </c>
      <c r="B196" s="3">
        <v>43659</v>
      </c>
      <c r="C196" s="4">
        <v>397033</v>
      </c>
      <c r="D196" s="5">
        <v>0.17</v>
      </c>
      <c r="E196" s="4">
        <v>34</v>
      </c>
      <c r="F196" s="4">
        <v>19</v>
      </c>
      <c r="G196" s="4">
        <v>27</v>
      </c>
      <c r="H196" s="4">
        <v>387</v>
      </c>
      <c r="I196" s="4">
        <v>34</v>
      </c>
      <c r="J196" s="5">
        <v>0.91</v>
      </c>
      <c r="K196" s="4" t="str">
        <f>VLOOKUP($B196,'Session Details'!$B$2:$R$368,15,FALSE)</f>
        <v>Stable</v>
      </c>
      <c r="L196" s="4" t="str">
        <f>VLOOKUP($B196,'Session Details'!$B$2:$R$368,16,FALSE)</f>
        <v>Stable</v>
      </c>
      <c r="M196" s="4" t="str">
        <f>VLOOKUP($B196,'Session Details'!$B$2:$R$368,17,FALSE)</f>
        <v>Stable</v>
      </c>
    </row>
    <row r="197" spans="1:13" x14ac:dyDescent="0.3">
      <c r="A197" s="4" t="str">
        <f t="shared" si="3"/>
        <v>Sunday</v>
      </c>
      <c r="B197" s="3">
        <v>43660</v>
      </c>
      <c r="C197" s="4">
        <v>395422</v>
      </c>
      <c r="D197" s="5">
        <v>0.17</v>
      </c>
      <c r="E197" s="4">
        <v>38</v>
      </c>
      <c r="F197" s="4">
        <v>22</v>
      </c>
      <c r="G197" s="4">
        <v>26</v>
      </c>
      <c r="H197" s="4">
        <v>399</v>
      </c>
      <c r="I197" s="4">
        <v>35</v>
      </c>
      <c r="J197" s="5">
        <v>0.92</v>
      </c>
      <c r="K197" s="4" t="str">
        <f>VLOOKUP($B197,'Session Details'!$B$2:$R$368,15,FALSE)</f>
        <v>Stable</v>
      </c>
      <c r="L197" s="4" t="str">
        <f>VLOOKUP($B197,'Session Details'!$B$2:$R$368,16,FALSE)</f>
        <v>Stable</v>
      </c>
      <c r="M197" s="4" t="str">
        <f>VLOOKUP($B197,'Session Details'!$B$2:$R$368,17,FALSE)</f>
        <v>Stable</v>
      </c>
    </row>
    <row r="198" spans="1:13" x14ac:dyDescent="0.3">
      <c r="A198" s="4" t="str">
        <f t="shared" si="3"/>
        <v>Monday</v>
      </c>
      <c r="B198" s="3">
        <v>43661</v>
      </c>
      <c r="C198" s="4">
        <v>392725</v>
      </c>
      <c r="D198" s="5">
        <v>0.18</v>
      </c>
      <c r="E198" s="4">
        <v>39</v>
      </c>
      <c r="F198" s="4">
        <v>22</v>
      </c>
      <c r="G198" s="4">
        <v>27</v>
      </c>
      <c r="H198" s="4">
        <v>353</v>
      </c>
      <c r="I198" s="4">
        <v>32</v>
      </c>
      <c r="J198" s="5">
        <v>0.94</v>
      </c>
      <c r="K198" s="4" t="str">
        <f>VLOOKUP($B198,'Session Details'!$B$2:$R$368,15,FALSE)</f>
        <v>Stable</v>
      </c>
      <c r="L198" s="4" t="str">
        <f>VLOOKUP($B198,'Session Details'!$B$2:$R$368,16,FALSE)</f>
        <v>Stable</v>
      </c>
      <c r="M198" s="4" t="str">
        <f>VLOOKUP($B198,'Session Details'!$B$2:$R$368,17,FALSE)</f>
        <v>Stable</v>
      </c>
    </row>
    <row r="199" spans="1:13" x14ac:dyDescent="0.3">
      <c r="A199" s="4" t="str">
        <f t="shared" si="3"/>
        <v>Tuesday</v>
      </c>
      <c r="B199" s="24">
        <v>43662</v>
      </c>
      <c r="C199" s="25">
        <v>387617</v>
      </c>
      <c r="D199" s="26">
        <v>0.17</v>
      </c>
      <c r="E199" s="25">
        <v>38</v>
      </c>
      <c r="F199" s="25">
        <v>20</v>
      </c>
      <c r="G199" s="25">
        <v>30</v>
      </c>
      <c r="H199" s="25">
        <v>458</v>
      </c>
      <c r="I199" s="25">
        <v>40</v>
      </c>
      <c r="J199" s="26">
        <v>0.95</v>
      </c>
      <c r="K199" s="22" t="str">
        <f>VLOOKUP($B199,'Session Details'!$B$2:$R$368,15,FALSE)</f>
        <v>Low</v>
      </c>
      <c r="L199" s="4" t="str">
        <f>VLOOKUP($B199,'Session Details'!$B$2:$R$368,16,FALSE)</f>
        <v>Stable</v>
      </c>
      <c r="M199" s="4" t="str">
        <f>VLOOKUP($B199,'Session Details'!$B$2:$R$368,17,FALSE)</f>
        <v>Low</v>
      </c>
    </row>
    <row r="200" spans="1:13" x14ac:dyDescent="0.3">
      <c r="A200" s="4" t="str">
        <f t="shared" si="3"/>
        <v>Wednesday</v>
      </c>
      <c r="B200" s="3">
        <v>43663</v>
      </c>
      <c r="C200" s="4">
        <v>386795</v>
      </c>
      <c r="D200" s="5">
        <v>0.18</v>
      </c>
      <c r="E200" s="4">
        <v>30</v>
      </c>
      <c r="F200" s="4">
        <v>17</v>
      </c>
      <c r="G200" s="4">
        <v>29</v>
      </c>
      <c r="H200" s="4">
        <v>387</v>
      </c>
      <c r="I200" s="4">
        <v>36</v>
      </c>
      <c r="J200" s="5">
        <v>0.93</v>
      </c>
      <c r="K200" s="4" t="str">
        <f>VLOOKUP($B200,'Session Details'!$B$2:$R$368,15,FALSE)</f>
        <v>Stable</v>
      </c>
      <c r="L200" s="4" t="str">
        <f>VLOOKUP($B200,'Session Details'!$B$2:$R$368,16,FALSE)</f>
        <v>Stable</v>
      </c>
      <c r="M200" s="4" t="str">
        <f>VLOOKUP($B200,'Session Details'!$B$2:$R$368,17,FALSE)</f>
        <v>Stable</v>
      </c>
    </row>
    <row r="201" spans="1:13" x14ac:dyDescent="0.3">
      <c r="A201" s="4" t="str">
        <f t="shared" si="3"/>
        <v>Thursday</v>
      </c>
      <c r="B201" s="3">
        <v>43664</v>
      </c>
      <c r="C201" s="4">
        <v>395874</v>
      </c>
      <c r="D201" s="5">
        <v>0.17</v>
      </c>
      <c r="E201" s="4">
        <v>36</v>
      </c>
      <c r="F201" s="4">
        <v>18</v>
      </c>
      <c r="G201" s="4">
        <v>29</v>
      </c>
      <c r="H201" s="4">
        <v>372</v>
      </c>
      <c r="I201" s="4">
        <v>37</v>
      </c>
      <c r="J201" s="5">
        <v>0.94</v>
      </c>
      <c r="K201" s="4" t="str">
        <f>VLOOKUP($B201,'Session Details'!$B$2:$R$368,15,FALSE)</f>
        <v>Stable</v>
      </c>
      <c r="L201" s="4" t="str">
        <f>VLOOKUP($B201,'Session Details'!$B$2:$R$368,16,FALSE)</f>
        <v>Stable</v>
      </c>
      <c r="M201" s="4" t="str">
        <f>VLOOKUP($B201,'Session Details'!$B$2:$R$368,17,FALSE)</f>
        <v>Stable</v>
      </c>
    </row>
    <row r="202" spans="1:13" x14ac:dyDescent="0.3">
      <c r="A202" s="4" t="str">
        <f t="shared" si="3"/>
        <v>Friday</v>
      </c>
      <c r="B202" s="3">
        <v>43665</v>
      </c>
      <c r="C202" s="4">
        <v>387761</v>
      </c>
      <c r="D202" s="5">
        <v>0.19</v>
      </c>
      <c r="E202" s="4">
        <v>32</v>
      </c>
      <c r="F202" s="4">
        <v>19</v>
      </c>
      <c r="G202" s="4">
        <v>30</v>
      </c>
      <c r="H202" s="4">
        <v>388</v>
      </c>
      <c r="I202" s="4">
        <v>40</v>
      </c>
      <c r="J202" s="5">
        <v>0.94</v>
      </c>
      <c r="K202" s="4" t="str">
        <f>VLOOKUP($B202,'Session Details'!$B$2:$R$368,15,FALSE)</f>
        <v>Stable</v>
      </c>
      <c r="L202" s="4" t="str">
        <f>VLOOKUP($B202,'Session Details'!$B$2:$R$368,16,FALSE)</f>
        <v>Stable</v>
      </c>
      <c r="M202" s="4" t="str">
        <f>VLOOKUP($B202,'Session Details'!$B$2:$R$368,17,FALSE)</f>
        <v>Stable</v>
      </c>
    </row>
    <row r="203" spans="1:13" x14ac:dyDescent="0.3">
      <c r="A203" s="4" t="str">
        <f t="shared" si="3"/>
        <v>Saturday</v>
      </c>
      <c r="B203" s="3">
        <v>43666</v>
      </c>
      <c r="C203" s="4">
        <v>406137</v>
      </c>
      <c r="D203" s="5">
        <v>0.17</v>
      </c>
      <c r="E203" s="4">
        <v>34</v>
      </c>
      <c r="F203" s="4">
        <v>22</v>
      </c>
      <c r="G203" s="4">
        <v>30</v>
      </c>
      <c r="H203" s="4">
        <v>358</v>
      </c>
      <c r="I203" s="4">
        <v>37</v>
      </c>
      <c r="J203" s="5">
        <v>0.95</v>
      </c>
      <c r="K203" s="4" t="str">
        <f>VLOOKUP($B203,'Session Details'!$B$2:$R$368,15,FALSE)</f>
        <v>Stable</v>
      </c>
      <c r="L203" s="4" t="str">
        <f>VLOOKUP($B203,'Session Details'!$B$2:$R$368,16,FALSE)</f>
        <v>Stable</v>
      </c>
      <c r="M203" s="4" t="str">
        <f>VLOOKUP($B203,'Session Details'!$B$2:$R$368,17,FALSE)</f>
        <v>Stable</v>
      </c>
    </row>
    <row r="204" spans="1:13" x14ac:dyDescent="0.3">
      <c r="A204" s="4" t="str">
        <f t="shared" si="3"/>
        <v>Sunday</v>
      </c>
      <c r="B204" s="3">
        <v>43667</v>
      </c>
      <c r="C204" s="4">
        <v>386278</v>
      </c>
      <c r="D204" s="5">
        <v>0.19</v>
      </c>
      <c r="E204" s="4">
        <v>35</v>
      </c>
      <c r="F204" s="4">
        <v>22</v>
      </c>
      <c r="G204" s="4">
        <v>28</v>
      </c>
      <c r="H204" s="4">
        <v>396</v>
      </c>
      <c r="I204" s="4">
        <v>34</v>
      </c>
      <c r="J204" s="5">
        <v>0.93</v>
      </c>
      <c r="K204" s="4" t="str">
        <f>VLOOKUP($B204,'Session Details'!$B$2:$R$368,15,FALSE)</f>
        <v>Stable</v>
      </c>
      <c r="L204" s="4" t="str">
        <f>VLOOKUP($B204,'Session Details'!$B$2:$R$368,16,FALSE)</f>
        <v>Stable</v>
      </c>
      <c r="M204" s="4" t="str">
        <f>VLOOKUP($B204,'Session Details'!$B$2:$R$368,17,FALSE)</f>
        <v>Stable</v>
      </c>
    </row>
    <row r="205" spans="1:13" x14ac:dyDescent="0.3">
      <c r="A205" s="4" t="str">
        <f t="shared" si="3"/>
        <v>Monday</v>
      </c>
      <c r="B205" s="3">
        <v>43668</v>
      </c>
      <c r="C205" s="4">
        <v>385427</v>
      </c>
      <c r="D205" s="5">
        <v>0.19</v>
      </c>
      <c r="E205" s="4">
        <v>33</v>
      </c>
      <c r="F205" s="4">
        <v>17</v>
      </c>
      <c r="G205" s="4">
        <v>28</v>
      </c>
      <c r="H205" s="4">
        <v>372</v>
      </c>
      <c r="I205" s="4">
        <v>32</v>
      </c>
      <c r="J205" s="5">
        <v>0.94</v>
      </c>
      <c r="K205" s="4" t="str">
        <f>VLOOKUP($B205,'Session Details'!$B$2:$R$368,15,FALSE)</f>
        <v>Stable</v>
      </c>
      <c r="L205" s="4" t="str">
        <f>VLOOKUP($B205,'Session Details'!$B$2:$R$368,16,FALSE)</f>
        <v>Stable</v>
      </c>
      <c r="M205" s="4" t="str">
        <f>VLOOKUP($B205,'Session Details'!$B$2:$R$368,17,FALSE)</f>
        <v>Stable</v>
      </c>
    </row>
    <row r="206" spans="1:13" x14ac:dyDescent="0.3">
      <c r="A206" s="4" t="str">
        <f t="shared" si="3"/>
        <v>Tuesday</v>
      </c>
      <c r="B206" s="9">
        <v>43669</v>
      </c>
      <c r="C206" s="10">
        <v>390237</v>
      </c>
      <c r="D206" s="11">
        <v>0.19</v>
      </c>
      <c r="E206" s="10">
        <v>32</v>
      </c>
      <c r="F206" s="10">
        <v>18</v>
      </c>
      <c r="G206" s="10">
        <v>25</v>
      </c>
      <c r="H206" s="10">
        <v>382</v>
      </c>
      <c r="I206" s="10">
        <v>35</v>
      </c>
      <c r="J206" s="11">
        <v>0.93</v>
      </c>
      <c r="K206" s="23" t="str">
        <f>VLOOKUP($B206,'Session Details'!$B$2:$R$368,15,FALSE)</f>
        <v>High</v>
      </c>
      <c r="L206" s="4" t="str">
        <f>VLOOKUP($B206,'Session Details'!$B$2:$R$368,16,FALSE)</f>
        <v>Stable</v>
      </c>
      <c r="M206" s="4" t="str">
        <f>VLOOKUP($B206,'Session Details'!$B$2:$R$368,17,FALSE)</f>
        <v>High</v>
      </c>
    </row>
    <row r="207" spans="1:13" x14ac:dyDescent="0.3">
      <c r="A207" s="4" t="str">
        <f t="shared" si="3"/>
        <v>Wednesday</v>
      </c>
      <c r="B207" s="3">
        <v>43670</v>
      </c>
      <c r="C207" s="4">
        <v>393045</v>
      </c>
      <c r="D207" s="5">
        <v>0.19</v>
      </c>
      <c r="E207" s="4">
        <v>39</v>
      </c>
      <c r="F207" s="4">
        <v>22</v>
      </c>
      <c r="G207" s="4">
        <v>29</v>
      </c>
      <c r="H207" s="4">
        <v>360</v>
      </c>
      <c r="I207" s="4">
        <v>31</v>
      </c>
      <c r="J207" s="5">
        <v>0.93</v>
      </c>
      <c r="K207" s="4" t="str">
        <f>VLOOKUP($B207,'Session Details'!$B$2:$R$368,15,FALSE)</f>
        <v>Stable</v>
      </c>
      <c r="L207" s="4" t="str">
        <f>VLOOKUP($B207,'Session Details'!$B$2:$R$368,16,FALSE)</f>
        <v>Stable</v>
      </c>
      <c r="M207" s="4" t="str">
        <f>VLOOKUP($B207,'Session Details'!$B$2:$R$368,17,FALSE)</f>
        <v>Stable</v>
      </c>
    </row>
    <row r="208" spans="1:13" x14ac:dyDescent="0.3">
      <c r="A208" s="4" t="str">
        <f t="shared" si="3"/>
        <v>Thursday</v>
      </c>
      <c r="B208" s="3">
        <v>43671</v>
      </c>
      <c r="C208" s="4">
        <v>392465</v>
      </c>
      <c r="D208" s="5">
        <v>0.19</v>
      </c>
      <c r="E208" s="4">
        <v>31</v>
      </c>
      <c r="F208" s="4">
        <v>21</v>
      </c>
      <c r="G208" s="4">
        <v>27</v>
      </c>
      <c r="H208" s="4">
        <v>373</v>
      </c>
      <c r="I208" s="4">
        <v>37</v>
      </c>
      <c r="J208" s="5">
        <v>0.94</v>
      </c>
      <c r="K208" s="4" t="str">
        <f>VLOOKUP($B208,'Session Details'!$B$2:$R$368,15,FALSE)</f>
        <v>Stable</v>
      </c>
      <c r="L208" s="4" t="str">
        <f>VLOOKUP($B208,'Session Details'!$B$2:$R$368,16,FALSE)</f>
        <v>Stable</v>
      </c>
      <c r="M208" s="4" t="str">
        <f>VLOOKUP($B208,'Session Details'!$B$2:$R$368,17,FALSE)</f>
        <v>Stable</v>
      </c>
    </row>
    <row r="209" spans="1:13" x14ac:dyDescent="0.3">
      <c r="A209" s="4" t="str">
        <f t="shared" si="3"/>
        <v>Friday</v>
      </c>
      <c r="B209" s="3">
        <v>43672</v>
      </c>
      <c r="C209" s="4">
        <v>401514</v>
      </c>
      <c r="D209" s="5">
        <v>0.19</v>
      </c>
      <c r="E209" s="4">
        <v>32</v>
      </c>
      <c r="F209" s="4">
        <v>17</v>
      </c>
      <c r="G209" s="4">
        <v>25</v>
      </c>
      <c r="H209" s="4">
        <v>388</v>
      </c>
      <c r="I209" s="4">
        <v>39</v>
      </c>
      <c r="J209" s="5">
        <v>0.91</v>
      </c>
      <c r="K209" s="4" t="str">
        <f>VLOOKUP($B209,'Session Details'!$B$2:$R$368,15,FALSE)</f>
        <v>Stable</v>
      </c>
      <c r="L209" s="4" t="str">
        <f>VLOOKUP($B209,'Session Details'!$B$2:$R$368,16,FALSE)</f>
        <v>Stable</v>
      </c>
      <c r="M209" s="4" t="str">
        <f>VLOOKUP($B209,'Session Details'!$B$2:$R$368,17,FALSE)</f>
        <v>Stable</v>
      </c>
    </row>
    <row r="210" spans="1:13" x14ac:dyDescent="0.3">
      <c r="A210" s="4" t="str">
        <f t="shared" si="3"/>
        <v>Saturday</v>
      </c>
      <c r="B210" s="3">
        <v>43673</v>
      </c>
      <c r="C210" s="4">
        <v>392433</v>
      </c>
      <c r="D210" s="5">
        <v>0.17</v>
      </c>
      <c r="E210" s="4">
        <v>38</v>
      </c>
      <c r="F210" s="4">
        <v>19</v>
      </c>
      <c r="G210" s="4">
        <v>29</v>
      </c>
      <c r="H210" s="4">
        <v>382</v>
      </c>
      <c r="I210" s="4">
        <v>32</v>
      </c>
      <c r="J210" s="5">
        <v>0.95</v>
      </c>
      <c r="K210" s="4" t="str">
        <f>VLOOKUP($B210,'Session Details'!$B$2:$R$368,15,FALSE)</f>
        <v>Stable</v>
      </c>
      <c r="L210" s="4" t="str">
        <f>VLOOKUP($B210,'Session Details'!$B$2:$R$368,16,FALSE)</f>
        <v>Stable</v>
      </c>
      <c r="M210" s="4" t="str">
        <f>VLOOKUP($B210,'Session Details'!$B$2:$R$368,17,FALSE)</f>
        <v>Stable</v>
      </c>
    </row>
    <row r="211" spans="1:13" x14ac:dyDescent="0.3">
      <c r="A211" s="4" t="str">
        <f t="shared" si="3"/>
        <v>Sunday</v>
      </c>
      <c r="B211" s="3">
        <v>43674</v>
      </c>
      <c r="C211" s="4">
        <v>395692</v>
      </c>
      <c r="D211" s="5">
        <v>0.17</v>
      </c>
      <c r="E211" s="4">
        <v>40</v>
      </c>
      <c r="F211" s="4">
        <v>18</v>
      </c>
      <c r="G211" s="4">
        <v>26</v>
      </c>
      <c r="H211" s="4">
        <v>375</v>
      </c>
      <c r="I211" s="4">
        <v>31</v>
      </c>
      <c r="J211" s="5">
        <v>0.91</v>
      </c>
      <c r="K211" s="4" t="str">
        <f>VLOOKUP($B211,'Session Details'!$B$2:$R$368,15,FALSE)</f>
        <v>Stable</v>
      </c>
      <c r="L211" s="4" t="str">
        <f>VLOOKUP($B211,'Session Details'!$B$2:$R$368,16,FALSE)</f>
        <v>Stable</v>
      </c>
      <c r="M211" s="4" t="str">
        <f>VLOOKUP($B211,'Session Details'!$B$2:$R$368,17,FALSE)</f>
        <v>Stable</v>
      </c>
    </row>
    <row r="212" spans="1:13" x14ac:dyDescent="0.3">
      <c r="A212" s="4" t="str">
        <f t="shared" si="3"/>
        <v>Monday</v>
      </c>
      <c r="B212" s="3">
        <v>43675</v>
      </c>
      <c r="C212" s="4">
        <v>391474</v>
      </c>
      <c r="D212" s="5">
        <v>0.17</v>
      </c>
      <c r="E212" s="4">
        <v>35</v>
      </c>
      <c r="F212" s="4">
        <v>22</v>
      </c>
      <c r="G212" s="4">
        <v>25</v>
      </c>
      <c r="H212" s="4">
        <v>388</v>
      </c>
      <c r="I212" s="4">
        <v>38</v>
      </c>
      <c r="J212" s="5">
        <v>0.92</v>
      </c>
      <c r="K212" s="4" t="str">
        <f>VLOOKUP($B212,'Session Details'!$B$2:$R$368,15,FALSE)</f>
        <v>Stable</v>
      </c>
      <c r="L212" s="4" t="str">
        <f>VLOOKUP($B212,'Session Details'!$B$2:$R$368,16,FALSE)</f>
        <v>Stable</v>
      </c>
      <c r="M212" s="4" t="str">
        <f>VLOOKUP($B212,'Session Details'!$B$2:$R$368,17,FALSE)</f>
        <v>Stable</v>
      </c>
    </row>
    <row r="213" spans="1:13" x14ac:dyDescent="0.3">
      <c r="A213" s="4" t="str">
        <f t="shared" si="3"/>
        <v>Tuesday</v>
      </c>
      <c r="B213" s="3">
        <v>43676</v>
      </c>
      <c r="C213" s="4">
        <v>399345</v>
      </c>
      <c r="D213" s="5">
        <v>0.19</v>
      </c>
      <c r="E213" s="4">
        <v>34</v>
      </c>
      <c r="F213" s="4">
        <v>18</v>
      </c>
      <c r="G213" s="4">
        <v>29</v>
      </c>
      <c r="H213" s="4">
        <v>365</v>
      </c>
      <c r="I213" s="4">
        <v>39</v>
      </c>
      <c r="J213" s="5">
        <v>0.92</v>
      </c>
      <c r="K213" s="4" t="str">
        <f>VLOOKUP($B213,'Session Details'!$B$2:$R$368,15,FALSE)</f>
        <v>Stable</v>
      </c>
      <c r="L213" s="4" t="str">
        <f>VLOOKUP($B213,'Session Details'!$B$2:$R$368,16,FALSE)</f>
        <v>Stable</v>
      </c>
      <c r="M213" s="4" t="str">
        <f>VLOOKUP($B213,'Session Details'!$B$2:$R$368,17,FALSE)</f>
        <v>Stable</v>
      </c>
    </row>
    <row r="214" spans="1:13" x14ac:dyDescent="0.3">
      <c r="A214" s="4" t="str">
        <f t="shared" si="3"/>
        <v>Wednesday</v>
      </c>
      <c r="B214" s="3">
        <v>43677</v>
      </c>
      <c r="C214" s="4">
        <v>390149</v>
      </c>
      <c r="D214" s="5">
        <v>0.17</v>
      </c>
      <c r="E214" s="4">
        <v>33</v>
      </c>
      <c r="F214" s="4">
        <v>18</v>
      </c>
      <c r="G214" s="4">
        <v>29</v>
      </c>
      <c r="H214" s="4">
        <v>365</v>
      </c>
      <c r="I214" s="4">
        <v>39</v>
      </c>
      <c r="J214" s="5">
        <v>0.95</v>
      </c>
      <c r="K214" s="4" t="str">
        <f>VLOOKUP($B214,'Session Details'!$B$2:$R$368,15,FALSE)</f>
        <v>Stable</v>
      </c>
      <c r="L214" s="4" t="str">
        <f>VLOOKUP($B214,'Session Details'!$B$2:$R$368,16,FALSE)</f>
        <v>Stable</v>
      </c>
      <c r="M214" s="4" t="str">
        <f>VLOOKUP($B214,'Session Details'!$B$2:$R$368,17,FALSE)</f>
        <v>Stable</v>
      </c>
    </row>
    <row r="215" spans="1:13" x14ac:dyDescent="0.3">
      <c r="A215" s="4" t="str">
        <f t="shared" si="3"/>
        <v>Thursday</v>
      </c>
      <c r="B215" s="3">
        <v>43678</v>
      </c>
      <c r="C215" s="4">
        <v>386768</v>
      </c>
      <c r="D215" s="5">
        <v>0.19</v>
      </c>
      <c r="E215" s="4">
        <v>32</v>
      </c>
      <c r="F215" s="4">
        <v>20</v>
      </c>
      <c r="G215" s="4">
        <v>25</v>
      </c>
      <c r="H215" s="4">
        <v>384</v>
      </c>
      <c r="I215" s="4">
        <v>37</v>
      </c>
      <c r="J215" s="5">
        <v>0.94</v>
      </c>
      <c r="K215" s="4" t="str">
        <f>VLOOKUP($B215,'Session Details'!$B$2:$R$368,15,FALSE)</f>
        <v>Stable</v>
      </c>
      <c r="L215" s="4" t="str">
        <f>VLOOKUP($B215,'Session Details'!$B$2:$R$368,16,FALSE)</f>
        <v>Stable</v>
      </c>
      <c r="M215" s="4" t="str">
        <f>VLOOKUP($B215,'Session Details'!$B$2:$R$368,17,FALSE)</f>
        <v>Stable</v>
      </c>
    </row>
    <row r="216" spans="1:13" x14ac:dyDescent="0.3">
      <c r="A216" s="4" t="str">
        <f t="shared" si="3"/>
        <v>Friday</v>
      </c>
      <c r="B216" s="3">
        <v>43679</v>
      </c>
      <c r="C216" s="4">
        <v>387112</v>
      </c>
      <c r="D216" s="5">
        <v>0.17</v>
      </c>
      <c r="E216" s="4">
        <v>37</v>
      </c>
      <c r="F216" s="4">
        <v>21</v>
      </c>
      <c r="G216" s="4">
        <v>26</v>
      </c>
      <c r="H216" s="4">
        <v>384</v>
      </c>
      <c r="I216" s="4">
        <v>37</v>
      </c>
      <c r="J216" s="5">
        <v>0.93</v>
      </c>
      <c r="K216" s="4" t="str">
        <f>VLOOKUP($B216,'Session Details'!$B$2:$R$368,15,FALSE)</f>
        <v>Stable</v>
      </c>
      <c r="L216" s="4" t="str">
        <f>VLOOKUP($B216,'Session Details'!$B$2:$R$368,16,FALSE)</f>
        <v>Stable</v>
      </c>
      <c r="M216" s="4" t="str">
        <f>VLOOKUP($B216,'Session Details'!$B$2:$R$368,17,FALSE)</f>
        <v>Stable</v>
      </c>
    </row>
    <row r="217" spans="1:13" x14ac:dyDescent="0.3">
      <c r="A217" s="4" t="str">
        <f t="shared" si="3"/>
        <v>Saturday</v>
      </c>
      <c r="B217" s="3">
        <v>43680</v>
      </c>
      <c r="C217" s="4">
        <v>409781</v>
      </c>
      <c r="D217" s="5">
        <v>0.19</v>
      </c>
      <c r="E217" s="4">
        <v>30</v>
      </c>
      <c r="F217" s="4">
        <v>19</v>
      </c>
      <c r="G217" s="4">
        <v>27</v>
      </c>
      <c r="H217" s="4">
        <v>358</v>
      </c>
      <c r="I217" s="4">
        <v>31</v>
      </c>
      <c r="J217" s="5">
        <v>0.92</v>
      </c>
      <c r="K217" s="4" t="str">
        <f>VLOOKUP($B217,'Session Details'!$B$2:$R$368,15,FALSE)</f>
        <v>Stable</v>
      </c>
      <c r="L217" s="4" t="str">
        <f>VLOOKUP($B217,'Session Details'!$B$2:$R$368,16,FALSE)</f>
        <v>Stable</v>
      </c>
      <c r="M217" s="4" t="str">
        <f>VLOOKUP($B217,'Session Details'!$B$2:$R$368,17,FALSE)</f>
        <v>Stable</v>
      </c>
    </row>
    <row r="218" spans="1:13" x14ac:dyDescent="0.3">
      <c r="A218" s="4" t="str">
        <f t="shared" si="3"/>
        <v>Sunday</v>
      </c>
      <c r="B218" s="3">
        <v>43681</v>
      </c>
      <c r="C218" s="4">
        <v>388262</v>
      </c>
      <c r="D218" s="5">
        <v>0.18</v>
      </c>
      <c r="E218" s="4">
        <v>35</v>
      </c>
      <c r="F218" s="4">
        <v>22</v>
      </c>
      <c r="G218" s="4">
        <v>30</v>
      </c>
      <c r="H218" s="4">
        <v>369</v>
      </c>
      <c r="I218" s="4">
        <v>39</v>
      </c>
      <c r="J218" s="5">
        <v>0.95</v>
      </c>
      <c r="K218" s="4" t="str">
        <f>VLOOKUP($B218,'Session Details'!$B$2:$R$368,15,FALSE)</f>
        <v>Stable</v>
      </c>
      <c r="L218" s="4" t="str">
        <f>VLOOKUP($B218,'Session Details'!$B$2:$R$368,16,FALSE)</f>
        <v>Stable</v>
      </c>
      <c r="M218" s="4" t="str">
        <f>VLOOKUP($B218,'Session Details'!$B$2:$R$368,17,FALSE)</f>
        <v>Stable</v>
      </c>
    </row>
    <row r="219" spans="1:13" x14ac:dyDescent="0.3">
      <c r="A219" s="4" t="str">
        <f t="shared" si="3"/>
        <v>Monday</v>
      </c>
      <c r="B219" s="3">
        <v>43682</v>
      </c>
      <c r="C219" s="4">
        <v>403716</v>
      </c>
      <c r="D219" s="5">
        <v>0.17</v>
      </c>
      <c r="E219" s="4">
        <v>39</v>
      </c>
      <c r="F219" s="4">
        <v>22</v>
      </c>
      <c r="G219" s="4">
        <v>25</v>
      </c>
      <c r="H219" s="4">
        <v>389</v>
      </c>
      <c r="I219" s="4">
        <v>36</v>
      </c>
      <c r="J219" s="5">
        <v>0.92</v>
      </c>
      <c r="K219" s="4" t="str">
        <f>VLOOKUP($B219,'Session Details'!$B$2:$R$368,15,FALSE)</f>
        <v>Stable</v>
      </c>
      <c r="L219" s="4" t="str">
        <f>VLOOKUP($B219,'Session Details'!$B$2:$R$368,16,FALSE)</f>
        <v>Stable</v>
      </c>
      <c r="M219" s="4" t="str">
        <f>VLOOKUP($B219,'Session Details'!$B$2:$R$368,17,FALSE)</f>
        <v>Stable</v>
      </c>
    </row>
    <row r="220" spans="1:13" x14ac:dyDescent="0.3">
      <c r="A220" s="4" t="str">
        <f t="shared" si="3"/>
        <v>Tuesday</v>
      </c>
      <c r="B220" s="3">
        <v>43683</v>
      </c>
      <c r="C220" s="4">
        <v>398247</v>
      </c>
      <c r="D220" s="5">
        <v>0.17</v>
      </c>
      <c r="E220" s="4">
        <v>31</v>
      </c>
      <c r="F220" s="4">
        <v>18</v>
      </c>
      <c r="G220" s="4">
        <v>29</v>
      </c>
      <c r="H220" s="4">
        <v>398</v>
      </c>
      <c r="I220" s="4">
        <v>32</v>
      </c>
      <c r="J220" s="5">
        <v>0.95</v>
      </c>
      <c r="K220" s="4" t="str">
        <f>VLOOKUP($B220,'Session Details'!$B$2:$R$368,15,FALSE)</f>
        <v>Stable</v>
      </c>
      <c r="L220" s="4" t="str">
        <f>VLOOKUP($B220,'Session Details'!$B$2:$R$368,16,FALSE)</f>
        <v>Stable</v>
      </c>
      <c r="M220" s="4" t="str">
        <f>VLOOKUP($B220,'Session Details'!$B$2:$R$368,17,FALSE)</f>
        <v>Stable</v>
      </c>
    </row>
    <row r="221" spans="1:13" x14ac:dyDescent="0.3">
      <c r="A221" s="4" t="str">
        <f t="shared" si="3"/>
        <v>Wednesday</v>
      </c>
      <c r="B221" s="3">
        <v>43684</v>
      </c>
      <c r="C221" s="4">
        <v>395396</v>
      </c>
      <c r="D221" s="5">
        <v>0.19</v>
      </c>
      <c r="E221" s="4">
        <v>34</v>
      </c>
      <c r="F221" s="4">
        <v>22</v>
      </c>
      <c r="G221" s="4">
        <v>29</v>
      </c>
      <c r="H221" s="4">
        <v>366</v>
      </c>
      <c r="I221" s="4">
        <v>37</v>
      </c>
      <c r="J221" s="5">
        <v>0.91</v>
      </c>
      <c r="K221" s="4" t="str">
        <f>VLOOKUP($B221,'Session Details'!$B$2:$R$368,15,FALSE)</f>
        <v>Stable</v>
      </c>
      <c r="L221" s="4" t="str">
        <f>VLOOKUP($B221,'Session Details'!$B$2:$R$368,16,FALSE)</f>
        <v>Stable</v>
      </c>
      <c r="M221" s="4" t="str">
        <f>VLOOKUP($B221,'Session Details'!$B$2:$R$368,17,FALSE)</f>
        <v>Stable</v>
      </c>
    </row>
    <row r="222" spans="1:13" x14ac:dyDescent="0.3">
      <c r="A222" s="4" t="str">
        <f t="shared" si="3"/>
        <v>Thursday</v>
      </c>
      <c r="B222" s="3">
        <v>43685</v>
      </c>
      <c r="C222" s="4">
        <v>395163</v>
      </c>
      <c r="D222" s="5">
        <v>0.18</v>
      </c>
      <c r="E222" s="4">
        <v>32</v>
      </c>
      <c r="F222" s="4">
        <v>17</v>
      </c>
      <c r="G222" s="4">
        <v>29</v>
      </c>
      <c r="H222" s="4">
        <v>367</v>
      </c>
      <c r="I222" s="4">
        <v>37</v>
      </c>
      <c r="J222" s="5">
        <v>0.92</v>
      </c>
      <c r="K222" s="4" t="str">
        <f>VLOOKUP($B222,'Session Details'!$B$2:$R$368,15,FALSE)</f>
        <v>Stable</v>
      </c>
      <c r="L222" s="4" t="str">
        <f>VLOOKUP($B222,'Session Details'!$B$2:$R$368,16,FALSE)</f>
        <v>Stable</v>
      </c>
      <c r="M222" s="4" t="str">
        <f>VLOOKUP($B222,'Session Details'!$B$2:$R$368,17,FALSE)</f>
        <v>Stable</v>
      </c>
    </row>
    <row r="223" spans="1:13" x14ac:dyDescent="0.3">
      <c r="A223" s="4" t="str">
        <f t="shared" si="3"/>
        <v>Friday</v>
      </c>
      <c r="B223" s="3">
        <v>43686</v>
      </c>
      <c r="C223" s="4">
        <v>402090</v>
      </c>
      <c r="D223" s="5">
        <v>0.17</v>
      </c>
      <c r="E223" s="4">
        <v>32</v>
      </c>
      <c r="F223" s="4">
        <v>21</v>
      </c>
      <c r="G223" s="4">
        <v>30</v>
      </c>
      <c r="H223" s="4">
        <v>353</v>
      </c>
      <c r="I223" s="4">
        <v>34</v>
      </c>
      <c r="J223" s="5">
        <v>0.93</v>
      </c>
      <c r="K223" s="4" t="str">
        <f>VLOOKUP($B223,'Session Details'!$B$2:$R$368,15,FALSE)</f>
        <v>Stable</v>
      </c>
      <c r="L223" s="4" t="str">
        <f>VLOOKUP($B223,'Session Details'!$B$2:$R$368,16,FALSE)</f>
        <v>Stable</v>
      </c>
      <c r="M223" s="4" t="str">
        <f>VLOOKUP($B223,'Session Details'!$B$2:$R$368,17,FALSE)</f>
        <v>Stable</v>
      </c>
    </row>
    <row r="224" spans="1:13" x14ac:dyDescent="0.3">
      <c r="A224" s="4" t="str">
        <f t="shared" si="3"/>
        <v>Saturday</v>
      </c>
      <c r="B224" s="3">
        <v>43687</v>
      </c>
      <c r="C224" s="4">
        <v>398762</v>
      </c>
      <c r="D224" s="5">
        <v>0.19</v>
      </c>
      <c r="E224" s="4">
        <v>30</v>
      </c>
      <c r="F224" s="4">
        <v>22</v>
      </c>
      <c r="G224" s="4">
        <v>27</v>
      </c>
      <c r="H224" s="4">
        <v>352</v>
      </c>
      <c r="I224" s="4">
        <v>30</v>
      </c>
      <c r="J224" s="5">
        <v>0.93</v>
      </c>
      <c r="K224" s="4" t="str">
        <f>VLOOKUP($B224,'Session Details'!$B$2:$R$368,15,FALSE)</f>
        <v>Stable</v>
      </c>
      <c r="L224" s="4" t="str">
        <f>VLOOKUP($B224,'Session Details'!$B$2:$R$368,16,FALSE)</f>
        <v>Stable</v>
      </c>
      <c r="M224" s="4" t="str">
        <f>VLOOKUP($B224,'Session Details'!$B$2:$R$368,17,FALSE)</f>
        <v>Stable</v>
      </c>
    </row>
    <row r="225" spans="1:13" x14ac:dyDescent="0.3">
      <c r="A225" s="4" t="str">
        <f t="shared" si="3"/>
        <v>Sunday</v>
      </c>
      <c r="B225" s="24">
        <v>43688</v>
      </c>
      <c r="C225" s="25">
        <v>383675</v>
      </c>
      <c r="D225" s="26">
        <v>0.19</v>
      </c>
      <c r="E225" s="25">
        <v>34</v>
      </c>
      <c r="F225" s="25">
        <v>29</v>
      </c>
      <c r="G225" s="25">
        <v>27</v>
      </c>
      <c r="H225" s="25">
        <v>396</v>
      </c>
      <c r="I225" s="25">
        <v>31</v>
      </c>
      <c r="J225" s="26">
        <v>0.95</v>
      </c>
      <c r="K225" s="22" t="str">
        <f>VLOOKUP($B225,'Session Details'!$B$2:$R$368,15,FALSE)</f>
        <v>Low</v>
      </c>
      <c r="L225" s="4" t="str">
        <f>VLOOKUP($B225,'Session Details'!$B$2:$R$368,16,FALSE)</f>
        <v>Stable</v>
      </c>
      <c r="M225" s="4" t="str">
        <f>VLOOKUP($B225,'Session Details'!$B$2:$R$368,17,FALSE)</f>
        <v>Low</v>
      </c>
    </row>
    <row r="226" spans="1:13" x14ac:dyDescent="0.3">
      <c r="A226" s="4" t="str">
        <f t="shared" si="3"/>
        <v>Monday</v>
      </c>
      <c r="B226" s="3">
        <v>43689</v>
      </c>
      <c r="C226" s="4">
        <v>390603</v>
      </c>
      <c r="D226" s="5">
        <v>0.18</v>
      </c>
      <c r="E226" s="4">
        <v>36</v>
      </c>
      <c r="F226" s="4">
        <v>21</v>
      </c>
      <c r="G226" s="4">
        <v>30</v>
      </c>
      <c r="H226" s="4">
        <v>382</v>
      </c>
      <c r="I226" s="4">
        <v>37</v>
      </c>
      <c r="J226" s="5">
        <v>0.91</v>
      </c>
      <c r="K226" s="4" t="str">
        <f>VLOOKUP($B226,'Session Details'!$B$2:$R$368,15,FALSE)</f>
        <v>Stable</v>
      </c>
      <c r="L226" s="4" t="str">
        <f>VLOOKUP($B226,'Session Details'!$B$2:$R$368,16,FALSE)</f>
        <v>Stable</v>
      </c>
      <c r="M226" s="4" t="str">
        <f>VLOOKUP($B226,'Session Details'!$B$2:$R$368,17,FALSE)</f>
        <v>Stable</v>
      </c>
    </row>
    <row r="227" spans="1:13" x14ac:dyDescent="0.3">
      <c r="A227" s="4" t="str">
        <f t="shared" si="3"/>
        <v>Tuesday</v>
      </c>
      <c r="B227" s="3">
        <v>43690</v>
      </c>
      <c r="C227" s="4">
        <v>400629</v>
      </c>
      <c r="D227" s="5">
        <v>0.19</v>
      </c>
      <c r="E227" s="4">
        <v>30</v>
      </c>
      <c r="F227" s="4">
        <v>19</v>
      </c>
      <c r="G227" s="4">
        <v>25</v>
      </c>
      <c r="H227" s="4">
        <v>382</v>
      </c>
      <c r="I227" s="4">
        <v>32</v>
      </c>
      <c r="J227" s="5">
        <v>0.93</v>
      </c>
      <c r="K227" s="4" t="str">
        <f>VLOOKUP($B227,'Session Details'!$B$2:$R$368,15,FALSE)</f>
        <v>Stable</v>
      </c>
      <c r="L227" s="4" t="str">
        <f>VLOOKUP($B227,'Session Details'!$B$2:$R$368,16,FALSE)</f>
        <v>Stable</v>
      </c>
      <c r="M227" s="4" t="str">
        <f>VLOOKUP($B227,'Session Details'!$B$2:$R$368,17,FALSE)</f>
        <v>Stable</v>
      </c>
    </row>
    <row r="228" spans="1:13" x14ac:dyDescent="0.3">
      <c r="A228" s="4" t="str">
        <f t="shared" si="3"/>
        <v>Wednesday</v>
      </c>
      <c r="B228" s="3">
        <v>43691</v>
      </c>
      <c r="C228" s="4">
        <v>398528</v>
      </c>
      <c r="D228" s="5">
        <v>0.17</v>
      </c>
      <c r="E228" s="4">
        <v>32</v>
      </c>
      <c r="F228" s="4">
        <v>17</v>
      </c>
      <c r="G228" s="4">
        <v>25</v>
      </c>
      <c r="H228" s="4">
        <v>372</v>
      </c>
      <c r="I228" s="4">
        <v>40</v>
      </c>
      <c r="J228" s="5">
        <v>0.91</v>
      </c>
      <c r="K228" s="4" t="str">
        <f>VLOOKUP($B228,'Session Details'!$B$2:$R$368,15,FALSE)</f>
        <v>Stable</v>
      </c>
      <c r="L228" s="4" t="str">
        <f>VLOOKUP($B228,'Session Details'!$B$2:$R$368,16,FALSE)</f>
        <v>Stable</v>
      </c>
      <c r="M228" s="4" t="str">
        <f>VLOOKUP($B228,'Session Details'!$B$2:$R$368,17,FALSE)</f>
        <v>Stable</v>
      </c>
    </row>
    <row r="229" spans="1:13" x14ac:dyDescent="0.3">
      <c r="A229" s="4" t="str">
        <f t="shared" si="3"/>
        <v>Thursday</v>
      </c>
      <c r="B229" s="3">
        <v>43692</v>
      </c>
      <c r="C229" s="4">
        <v>384154</v>
      </c>
      <c r="D229" s="5">
        <v>0.17</v>
      </c>
      <c r="E229" s="4">
        <v>36</v>
      </c>
      <c r="F229" s="4">
        <v>21</v>
      </c>
      <c r="G229" s="4">
        <v>28</v>
      </c>
      <c r="H229" s="4">
        <v>362</v>
      </c>
      <c r="I229" s="4">
        <v>30</v>
      </c>
      <c r="J229" s="5">
        <v>0.92</v>
      </c>
      <c r="K229" s="4" t="str">
        <f>VLOOKUP($B229,'Session Details'!$B$2:$R$368,15,FALSE)</f>
        <v>Stable</v>
      </c>
      <c r="L229" s="4" t="str">
        <f>VLOOKUP($B229,'Session Details'!$B$2:$R$368,16,FALSE)</f>
        <v>Stable</v>
      </c>
      <c r="M229" s="4" t="str">
        <f>VLOOKUP($B229,'Session Details'!$B$2:$R$368,17,FALSE)</f>
        <v>Stable</v>
      </c>
    </row>
    <row r="230" spans="1:13" x14ac:dyDescent="0.3">
      <c r="A230" s="4" t="str">
        <f t="shared" si="3"/>
        <v>Friday</v>
      </c>
      <c r="B230" s="3">
        <v>43693</v>
      </c>
      <c r="C230" s="4">
        <v>405920</v>
      </c>
      <c r="D230" s="5">
        <v>0.19</v>
      </c>
      <c r="E230" s="4">
        <v>35</v>
      </c>
      <c r="F230" s="4">
        <v>17</v>
      </c>
      <c r="G230" s="4">
        <v>29</v>
      </c>
      <c r="H230" s="4">
        <v>351</v>
      </c>
      <c r="I230" s="4">
        <v>40</v>
      </c>
      <c r="J230" s="5">
        <v>0.95</v>
      </c>
      <c r="K230" s="4" t="str">
        <f>VLOOKUP($B230,'Session Details'!$B$2:$R$368,15,FALSE)</f>
        <v>Stable</v>
      </c>
      <c r="L230" s="4" t="str">
        <f>VLOOKUP($B230,'Session Details'!$B$2:$R$368,16,FALSE)</f>
        <v>Stable</v>
      </c>
      <c r="M230" s="4" t="str">
        <f>VLOOKUP($B230,'Session Details'!$B$2:$R$368,17,FALSE)</f>
        <v>Stable</v>
      </c>
    </row>
    <row r="231" spans="1:13" x14ac:dyDescent="0.3">
      <c r="A231" s="4" t="str">
        <f t="shared" si="3"/>
        <v>Saturday</v>
      </c>
      <c r="B231" s="3">
        <v>43694</v>
      </c>
      <c r="C231" s="4">
        <v>408856</v>
      </c>
      <c r="D231" s="5">
        <v>0.17</v>
      </c>
      <c r="E231" s="4">
        <v>35</v>
      </c>
      <c r="F231" s="4">
        <v>17</v>
      </c>
      <c r="G231" s="4">
        <v>29</v>
      </c>
      <c r="H231" s="4">
        <v>371</v>
      </c>
      <c r="I231" s="4">
        <v>39</v>
      </c>
      <c r="J231" s="5">
        <v>0.94</v>
      </c>
      <c r="K231" s="4" t="str">
        <f>VLOOKUP($B231,'Session Details'!$B$2:$R$368,15,FALSE)</f>
        <v>Stable</v>
      </c>
      <c r="L231" s="4" t="str">
        <f>VLOOKUP($B231,'Session Details'!$B$2:$R$368,16,FALSE)</f>
        <v>Stable</v>
      </c>
      <c r="M231" s="4" t="str">
        <f>VLOOKUP($B231,'Session Details'!$B$2:$R$368,17,FALSE)</f>
        <v>Stable</v>
      </c>
    </row>
    <row r="232" spans="1:13" x14ac:dyDescent="0.3">
      <c r="A232" s="4" t="str">
        <f t="shared" si="3"/>
        <v>Sunday</v>
      </c>
      <c r="B232" s="9">
        <v>43695</v>
      </c>
      <c r="C232" s="10">
        <v>390612</v>
      </c>
      <c r="D232" s="11">
        <v>0.17</v>
      </c>
      <c r="E232" s="10">
        <v>38</v>
      </c>
      <c r="F232" s="10">
        <v>20</v>
      </c>
      <c r="G232" s="10">
        <v>30</v>
      </c>
      <c r="H232" s="10">
        <v>380</v>
      </c>
      <c r="I232" s="10">
        <v>40</v>
      </c>
      <c r="J232" s="11">
        <v>0.94</v>
      </c>
      <c r="K232" s="23" t="str">
        <f>VLOOKUP($B232,'Session Details'!$B$2:$R$368,15,FALSE)</f>
        <v>High</v>
      </c>
      <c r="L232" s="4" t="str">
        <f>VLOOKUP($B232,'Session Details'!$B$2:$R$368,16,FALSE)</f>
        <v>Stable</v>
      </c>
      <c r="M232" s="4" t="str">
        <f>VLOOKUP($B232,'Session Details'!$B$2:$R$368,17,FALSE)</f>
        <v>High</v>
      </c>
    </row>
    <row r="233" spans="1:13" x14ac:dyDescent="0.3">
      <c r="A233" s="4" t="str">
        <f t="shared" si="3"/>
        <v>Monday</v>
      </c>
      <c r="B233" s="3">
        <v>43696</v>
      </c>
      <c r="C233" s="4">
        <v>408028</v>
      </c>
      <c r="D233" s="5">
        <v>0.18</v>
      </c>
      <c r="E233" s="4">
        <v>35</v>
      </c>
      <c r="F233" s="4">
        <v>20</v>
      </c>
      <c r="G233" s="4">
        <v>30</v>
      </c>
      <c r="H233" s="4">
        <v>388</v>
      </c>
      <c r="I233" s="4">
        <v>32</v>
      </c>
      <c r="J233" s="5">
        <v>0.93</v>
      </c>
      <c r="K233" s="4" t="str">
        <f>VLOOKUP($B233,'Session Details'!$B$2:$R$368,15,FALSE)</f>
        <v>Stable</v>
      </c>
      <c r="L233" s="4" t="str">
        <f>VLOOKUP($B233,'Session Details'!$B$2:$R$368,16,FALSE)</f>
        <v>Stable</v>
      </c>
      <c r="M233" s="4" t="str">
        <f>VLOOKUP($B233,'Session Details'!$B$2:$R$368,17,FALSE)</f>
        <v>Stable</v>
      </c>
    </row>
    <row r="234" spans="1:13" x14ac:dyDescent="0.3">
      <c r="A234" s="4" t="str">
        <f t="shared" si="3"/>
        <v>Tuesday</v>
      </c>
      <c r="B234" s="3">
        <v>43697</v>
      </c>
      <c r="C234" s="4">
        <v>383876</v>
      </c>
      <c r="D234" s="5">
        <v>0.18</v>
      </c>
      <c r="E234" s="4">
        <v>35</v>
      </c>
      <c r="F234" s="4">
        <v>22</v>
      </c>
      <c r="G234" s="4">
        <v>30</v>
      </c>
      <c r="H234" s="4">
        <v>351</v>
      </c>
      <c r="I234" s="4">
        <v>38</v>
      </c>
      <c r="J234" s="5">
        <v>0.92</v>
      </c>
      <c r="K234" s="4" t="str">
        <f>VLOOKUP($B234,'Session Details'!$B$2:$R$368,15,FALSE)</f>
        <v>Stable</v>
      </c>
      <c r="L234" s="4" t="str">
        <f>VLOOKUP($B234,'Session Details'!$B$2:$R$368,16,FALSE)</f>
        <v>Stable</v>
      </c>
      <c r="M234" s="4" t="str">
        <f>VLOOKUP($B234,'Session Details'!$B$2:$R$368,17,FALSE)</f>
        <v>Stable</v>
      </c>
    </row>
    <row r="235" spans="1:13" x14ac:dyDescent="0.3">
      <c r="A235" s="4" t="str">
        <f t="shared" si="3"/>
        <v>Wednesday</v>
      </c>
      <c r="B235" s="3">
        <v>43698</v>
      </c>
      <c r="C235" s="4">
        <v>390911</v>
      </c>
      <c r="D235" s="5">
        <v>0.19</v>
      </c>
      <c r="E235" s="4">
        <v>36</v>
      </c>
      <c r="F235" s="4">
        <v>18</v>
      </c>
      <c r="G235" s="4">
        <v>28</v>
      </c>
      <c r="H235" s="4">
        <v>382</v>
      </c>
      <c r="I235" s="4">
        <v>32</v>
      </c>
      <c r="J235" s="5">
        <v>0.93</v>
      </c>
      <c r="K235" s="4" t="str">
        <f>VLOOKUP($B235,'Session Details'!$B$2:$R$368,15,FALSE)</f>
        <v>Stable</v>
      </c>
      <c r="L235" s="4" t="str">
        <f>VLOOKUP($B235,'Session Details'!$B$2:$R$368,16,FALSE)</f>
        <v>Stable</v>
      </c>
      <c r="M235" s="4" t="str">
        <f>VLOOKUP($B235,'Session Details'!$B$2:$R$368,17,FALSE)</f>
        <v>Stable</v>
      </c>
    </row>
    <row r="236" spans="1:13" x14ac:dyDescent="0.3">
      <c r="A236" s="4" t="str">
        <f t="shared" si="3"/>
        <v>Thursday</v>
      </c>
      <c r="B236" s="3">
        <v>43699</v>
      </c>
      <c r="C236" s="4">
        <v>382072</v>
      </c>
      <c r="D236" s="5">
        <v>0.19</v>
      </c>
      <c r="E236" s="4">
        <v>36</v>
      </c>
      <c r="F236" s="4">
        <v>18</v>
      </c>
      <c r="G236" s="4">
        <v>29</v>
      </c>
      <c r="H236" s="4">
        <v>395</v>
      </c>
      <c r="I236" s="4">
        <v>37</v>
      </c>
      <c r="J236" s="5">
        <v>0.95</v>
      </c>
      <c r="K236" s="4" t="str">
        <f>VLOOKUP($B236,'Session Details'!$B$2:$R$368,15,FALSE)</f>
        <v>Stable</v>
      </c>
      <c r="L236" s="4" t="str">
        <f>VLOOKUP($B236,'Session Details'!$B$2:$R$368,16,FALSE)</f>
        <v>Stable</v>
      </c>
      <c r="M236" s="4" t="str">
        <f>VLOOKUP($B236,'Session Details'!$B$2:$R$368,17,FALSE)</f>
        <v>Stable</v>
      </c>
    </row>
    <row r="237" spans="1:13" x14ac:dyDescent="0.3">
      <c r="A237" s="4" t="str">
        <f t="shared" si="3"/>
        <v>Friday</v>
      </c>
      <c r="B237" s="3">
        <v>43700</v>
      </c>
      <c r="C237" s="4">
        <v>403634</v>
      </c>
      <c r="D237" s="5">
        <v>0.19</v>
      </c>
      <c r="E237" s="4">
        <v>39</v>
      </c>
      <c r="F237" s="4">
        <v>21</v>
      </c>
      <c r="G237" s="4">
        <v>27</v>
      </c>
      <c r="H237" s="4">
        <v>352</v>
      </c>
      <c r="I237" s="4">
        <v>34</v>
      </c>
      <c r="J237" s="5">
        <v>0.93</v>
      </c>
      <c r="K237" s="4" t="str">
        <f>VLOOKUP($B237,'Session Details'!$B$2:$R$368,15,FALSE)</f>
        <v>Stable</v>
      </c>
      <c r="L237" s="4" t="str">
        <f>VLOOKUP($B237,'Session Details'!$B$2:$R$368,16,FALSE)</f>
        <v>Stable</v>
      </c>
      <c r="M237" s="4" t="str">
        <f>VLOOKUP($B237,'Session Details'!$B$2:$R$368,17,FALSE)</f>
        <v>Stable</v>
      </c>
    </row>
    <row r="238" spans="1:13" x14ac:dyDescent="0.3">
      <c r="A238" s="4" t="str">
        <f t="shared" si="3"/>
        <v>Saturday</v>
      </c>
      <c r="B238" s="3">
        <v>43701</v>
      </c>
      <c r="C238" s="4">
        <v>380313</v>
      </c>
      <c r="D238" s="5">
        <v>0.19</v>
      </c>
      <c r="E238" s="4">
        <v>36</v>
      </c>
      <c r="F238" s="4">
        <v>18</v>
      </c>
      <c r="G238" s="4">
        <v>29</v>
      </c>
      <c r="H238" s="4">
        <v>377</v>
      </c>
      <c r="I238" s="4">
        <v>31</v>
      </c>
      <c r="J238" s="5">
        <v>0.94</v>
      </c>
      <c r="K238" s="4" t="str">
        <f>VLOOKUP($B238,'Session Details'!$B$2:$R$368,15,FALSE)</f>
        <v>Stable</v>
      </c>
      <c r="L238" s="4" t="str">
        <f>VLOOKUP($B238,'Session Details'!$B$2:$R$368,16,FALSE)</f>
        <v>Stable</v>
      </c>
      <c r="M238" s="4" t="str">
        <f>VLOOKUP($B238,'Session Details'!$B$2:$R$368,17,FALSE)</f>
        <v>Stable</v>
      </c>
    </row>
    <row r="239" spans="1:13" x14ac:dyDescent="0.3">
      <c r="A239" s="4" t="str">
        <f t="shared" si="3"/>
        <v>Sunday</v>
      </c>
      <c r="B239" s="3">
        <v>43702</v>
      </c>
      <c r="C239" s="4">
        <v>388418</v>
      </c>
      <c r="D239" s="5">
        <v>0.19</v>
      </c>
      <c r="E239" s="4">
        <v>31</v>
      </c>
      <c r="F239" s="4">
        <v>18</v>
      </c>
      <c r="G239" s="4">
        <v>27</v>
      </c>
      <c r="H239" s="4">
        <v>367</v>
      </c>
      <c r="I239" s="4">
        <v>33</v>
      </c>
      <c r="J239" s="5">
        <v>0.95</v>
      </c>
      <c r="K239" s="4" t="str">
        <f>VLOOKUP($B239,'Session Details'!$B$2:$R$368,15,FALSE)</f>
        <v>Stable</v>
      </c>
      <c r="L239" s="4" t="str">
        <f>VLOOKUP($B239,'Session Details'!$B$2:$R$368,16,FALSE)</f>
        <v>Stable</v>
      </c>
      <c r="M239" s="4" t="str">
        <f>VLOOKUP($B239,'Session Details'!$B$2:$R$368,17,FALSE)</f>
        <v>Stable</v>
      </c>
    </row>
    <row r="240" spans="1:13" x14ac:dyDescent="0.3">
      <c r="A240" s="4" t="str">
        <f t="shared" si="3"/>
        <v>Monday</v>
      </c>
      <c r="B240" s="3">
        <v>43703</v>
      </c>
      <c r="C240" s="4">
        <v>392670</v>
      </c>
      <c r="D240" s="5">
        <v>0.17</v>
      </c>
      <c r="E240" s="4">
        <v>32</v>
      </c>
      <c r="F240" s="4">
        <v>20</v>
      </c>
      <c r="G240" s="4">
        <v>30</v>
      </c>
      <c r="H240" s="4">
        <v>369</v>
      </c>
      <c r="I240" s="4">
        <v>30</v>
      </c>
      <c r="J240" s="5">
        <v>0.94</v>
      </c>
      <c r="K240" s="4" t="str">
        <f>VLOOKUP($B240,'Session Details'!$B$2:$R$368,15,FALSE)</f>
        <v>Stable</v>
      </c>
      <c r="L240" s="4" t="str">
        <f>VLOOKUP($B240,'Session Details'!$B$2:$R$368,16,FALSE)</f>
        <v>Stable</v>
      </c>
      <c r="M240" s="4" t="str">
        <f>VLOOKUP($B240,'Session Details'!$B$2:$R$368,17,FALSE)</f>
        <v>Stable</v>
      </c>
    </row>
    <row r="241" spans="1:13" x14ac:dyDescent="0.3">
      <c r="A241" s="4" t="str">
        <f t="shared" si="3"/>
        <v>Tuesday</v>
      </c>
      <c r="B241" s="3">
        <v>43704</v>
      </c>
      <c r="C241" s="4">
        <v>405258</v>
      </c>
      <c r="D241" s="5">
        <v>0.19</v>
      </c>
      <c r="E241" s="4">
        <v>39</v>
      </c>
      <c r="F241" s="4">
        <v>22</v>
      </c>
      <c r="G241" s="4">
        <v>29</v>
      </c>
      <c r="H241" s="4">
        <v>361</v>
      </c>
      <c r="I241" s="4">
        <v>37</v>
      </c>
      <c r="J241" s="5">
        <v>0.94</v>
      </c>
      <c r="K241" s="4" t="str">
        <f>VLOOKUP($B241,'Session Details'!$B$2:$R$368,15,FALSE)</f>
        <v>Stable</v>
      </c>
      <c r="L241" s="4" t="str">
        <f>VLOOKUP($B241,'Session Details'!$B$2:$R$368,16,FALSE)</f>
        <v>Stable</v>
      </c>
      <c r="M241" s="4" t="str">
        <f>VLOOKUP($B241,'Session Details'!$B$2:$R$368,17,FALSE)</f>
        <v>Stable</v>
      </c>
    </row>
    <row r="242" spans="1:13" x14ac:dyDescent="0.3">
      <c r="A242" s="4" t="str">
        <f t="shared" si="3"/>
        <v>Wednesday</v>
      </c>
      <c r="B242" s="3">
        <v>43705</v>
      </c>
      <c r="C242" s="4">
        <v>400562</v>
      </c>
      <c r="D242" s="5">
        <v>0.19</v>
      </c>
      <c r="E242" s="4">
        <v>31</v>
      </c>
      <c r="F242" s="4">
        <v>19</v>
      </c>
      <c r="G242" s="4">
        <v>28</v>
      </c>
      <c r="H242" s="4">
        <v>382</v>
      </c>
      <c r="I242" s="4">
        <v>40</v>
      </c>
      <c r="J242" s="5">
        <v>0.95</v>
      </c>
      <c r="K242" s="4" t="str">
        <f>VLOOKUP($B242,'Session Details'!$B$2:$R$368,15,FALSE)</f>
        <v>Stable</v>
      </c>
      <c r="L242" s="4" t="str">
        <f>VLOOKUP($B242,'Session Details'!$B$2:$R$368,16,FALSE)</f>
        <v>Stable</v>
      </c>
      <c r="M242" s="4" t="str">
        <f>VLOOKUP($B242,'Session Details'!$B$2:$R$368,17,FALSE)</f>
        <v>Stable</v>
      </c>
    </row>
    <row r="243" spans="1:13" x14ac:dyDescent="0.3">
      <c r="A243" s="4" t="str">
        <f t="shared" si="3"/>
        <v>Thursday</v>
      </c>
      <c r="B243" s="3">
        <v>43706</v>
      </c>
      <c r="C243" s="4">
        <v>386473</v>
      </c>
      <c r="D243" s="5">
        <v>0.17</v>
      </c>
      <c r="E243" s="4">
        <v>35</v>
      </c>
      <c r="F243" s="4">
        <v>22</v>
      </c>
      <c r="G243" s="4">
        <v>29</v>
      </c>
      <c r="H243" s="4">
        <v>362</v>
      </c>
      <c r="I243" s="4">
        <v>31</v>
      </c>
      <c r="J243" s="5">
        <v>0.92</v>
      </c>
      <c r="K243" s="4" t="str">
        <f>VLOOKUP($B243,'Session Details'!$B$2:$R$368,15,FALSE)</f>
        <v>Stable</v>
      </c>
      <c r="L243" s="4" t="str">
        <f>VLOOKUP($B243,'Session Details'!$B$2:$R$368,16,FALSE)</f>
        <v>Stable</v>
      </c>
      <c r="M243" s="4" t="str">
        <f>VLOOKUP($B243,'Session Details'!$B$2:$R$368,17,FALSE)</f>
        <v>Stable</v>
      </c>
    </row>
    <row r="244" spans="1:13" x14ac:dyDescent="0.3">
      <c r="A244" s="4" t="str">
        <f t="shared" si="3"/>
        <v>Friday</v>
      </c>
      <c r="B244" s="3">
        <v>43707</v>
      </c>
      <c r="C244" s="4">
        <v>382326</v>
      </c>
      <c r="D244" s="5">
        <v>0.19</v>
      </c>
      <c r="E244" s="4">
        <v>30</v>
      </c>
      <c r="F244" s="4">
        <v>20</v>
      </c>
      <c r="G244" s="4">
        <v>27</v>
      </c>
      <c r="H244" s="4">
        <v>389</v>
      </c>
      <c r="I244" s="4">
        <v>33</v>
      </c>
      <c r="J244" s="5">
        <v>0.91</v>
      </c>
      <c r="K244" s="4" t="str">
        <f>VLOOKUP($B244,'Session Details'!$B$2:$R$368,15,FALSE)</f>
        <v>Stable</v>
      </c>
      <c r="L244" s="4" t="str">
        <f>VLOOKUP($B244,'Session Details'!$B$2:$R$368,16,FALSE)</f>
        <v>Stable</v>
      </c>
      <c r="M244" s="4" t="str">
        <f>VLOOKUP($B244,'Session Details'!$B$2:$R$368,17,FALSE)</f>
        <v>Stable</v>
      </c>
    </row>
    <row r="245" spans="1:13" x14ac:dyDescent="0.3">
      <c r="A245" s="4" t="str">
        <f t="shared" si="3"/>
        <v>Saturday</v>
      </c>
      <c r="B245" s="3">
        <v>43708</v>
      </c>
      <c r="C245" s="4">
        <v>391845</v>
      </c>
      <c r="D245" s="5">
        <v>0.19</v>
      </c>
      <c r="E245" s="4">
        <v>38</v>
      </c>
      <c r="F245" s="4">
        <v>19</v>
      </c>
      <c r="G245" s="4">
        <v>26</v>
      </c>
      <c r="H245" s="4">
        <v>372</v>
      </c>
      <c r="I245" s="4">
        <v>31</v>
      </c>
      <c r="J245" s="5">
        <v>0.95</v>
      </c>
      <c r="K245" s="4" t="str">
        <f>VLOOKUP($B245,'Session Details'!$B$2:$R$368,15,FALSE)</f>
        <v>Stable</v>
      </c>
      <c r="L245" s="4" t="str">
        <f>VLOOKUP($B245,'Session Details'!$B$2:$R$368,16,FALSE)</f>
        <v>Stable</v>
      </c>
      <c r="M245" s="4" t="str">
        <f>VLOOKUP($B245,'Session Details'!$B$2:$R$368,17,FALSE)</f>
        <v>Stable</v>
      </c>
    </row>
    <row r="246" spans="1:13" x14ac:dyDescent="0.3">
      <c r="A246" s="4" t="str">
        <f t="shared" si="3"/>
        <v>Sunday</v>
      </c>
      <c r="B246" s="3">
        <v>43709</v>
      </c>
      <c r="C246" s="4">
        <v>407821</v>
      </c>
      <c r="D246" s="5">
        <v>0.18</v>
      </c>
      <c r="E246" s="4">
        <v>35</v>
      </c>
      <c r="F246" s="4">
        <v>22</v>
      </c>
      <c r="G246" s="4">
        <v>29</v>
      </c>
      <c r="H246" s="4">
        <v>385</v>
      </c>
      <c r="I246" s="4">
        <v>31</v>
      </c>
      <c r="J246" s="5">
        <v>0.94</v>
      </c>
      <c r="K246" s="4" t="str">
        <f>VLOOKUP($B246,'Session Details'!$B$2:$R$368,15,FALSE)</f>
        <v>Stable</v>
      </c>
      <c r="L246" s="4" t="str">
        <f>VLOOKUP($B246,'Session Details'!$B$2:$R$368,16,FALSE)</f>
        <v>Stable</v>
      </c>
      <c r="M246" s="4" t="str">
        <f>VLOOKUP($B246,'Session Details'!$B$2:$R$368,17,FALSE)</f>
        <v>Stable</v>
      </c>
    </row>
    <row r="247" spans="1:13" x14ac:dyDescent="0.3">
      <c r="A247" s="4" t="str">
        <f t="shared" si="3"/>
        <v>Monday</v>
      </c>
      <c r="B247" s="3">
        <v>43710</v>
      </c>
      <c r="C247" s="4">
        <v>389944</v>
      </c>
      <c r="D247" s="5">
        <v>0.17</v>
      </c>
      <c r="E247" s="4">
        <v>31</v>
      </c>
      <c r="F247" s="4">
        <v>22</v>
      </c>
      <c r="G247" s="4">
        <v>28</v>
      </c>
      <c r="H247" s="4">
        <v>364</v>
      </c>
      <c r="I247" s="4">
        <v>32</v>
      </c>
      <c r="J247" s="5">
        <v>0.92</v>
      </c>
      <c r="K247" s="4" t="str">
        <f>VLOOKUP($B247,'Session Details'!$B$2:$R$368,15,FALSE)</f>
        <v>Stable</v>
      </c>
      <c r="L247" s="4" t="str">
        <f>VLOOKUP($B247,'Session Details'!$B$2:$R$368,16,FALSE)</f>
        <v>Stable</v>
      </c>
      <c r="M247" s="4" t="str">
        <f>VLOOKUP($B247,'Session Details'!$B$2:$R$368,17,FALSE)</f>
        <v>Stable</v>
      </c>
    </row>
    <row r="248" spans="1:13" x14ac:dyDescent="0.3">
      <c r="A248" s="4" t="str">
        <f t="shared" si="3"/>
        <v>Tuesday</v>
      </c>
      <c r="B248" s="3">
        <v>43711</v>
      </c>
      <c r="C248" s="4">
        <v>402082</v>
      </c>
      <c r="D248" s="5">
        <v>0.18</v>
      </c>
      <c r="E248" s="4">
        <v>38</v>
      </c>
      <c r="F248" s="4">
        <v>17</v>
      </c>
      <c r="G248" s="4">
        <v>30</v>
      </c>
      <c r="H248" s="4">
        <v>351</v>
      </c>
      <c r="I248" s="4">
        <v>32</v>
      </c>
      <c r="J248" s="5">
        <v>0.95</v>
      </c>
      <c r="K248" s="4" t="str">
        <f>VLOOKUP($B248,'Session Details'!$B$2:$R$368,15,FALSE)</f>
        <v>Stable</v>
      </c>
      <c r="L248" s="4" t="str">
        <f>VLOOKUP($B248,'Session Details'!$B$2:$R$368,16,FALSE)</f>
        <v>Stable</v>
      </c>
      <c r="M248" s="4" t="str">
        <f>VLOOKUP($B248,'Session Details'!$B$2:$R$368,17,FALSE)</f>
        <v>Stable</v>
      </c>
    </row>
    <row r="249" spans="1:13" x14ac:dyDescent="0.3">
      <c r="A249" s="4" t="str">
        <f t="shared" si="3"/>
        <v>Wednesday</v>
      </c>
      <c r="B249" s="3">
        <v>43712</v>
      </c>
      <c r="C249" s="4">
        <v>384229</v>
      </c>
      <c r="D249" s="5">
        <v>0.19</v>
      </c>
      <c r="E249" s="4">
        <v>39</v>
      </c>
      <c r="F249" s="4">
        <v>20</v>
      </c>
      <c r="G249" s="4">
        <v>26</v>
      </c>
      <c r="H249" s="4">
        <v>361</v>
      </c>
      <c r="I249" s="4">
        <v>34</v>
      </c>
      <c r="J249" s="5">
        <v>0.93</v>
      </c>
      <c r="K249" s="4" t="str">
        <f>VLOOKUP($B249,'Session Details'!$B$2:$R$368,15,FALSE)</f>
        <v>Stable</v>
      </c>
      <c r="L249" s="4" t="str">
        <f>VLOOKUP($B249,'Session Details'!$B$2:$R$368,16,FALSE)</f>
        <v>Stable</v>
      </c>
      <c r="M249" s="4" t="str">
        <f>VLOOKUP($B249,'Session Details'!$B$2:$R$368,17,FALSE)</f>
        <v>Stable</v>
      </c>
    </row>
    <row r="250" spans="1:13" x14ac:dyDescent="0.3">
      <c r="A250" s="4" t="str">
        <f t="shared" si="3"/>
        <v>Thursday</v>
      </c>
      <c r="B250" s="3">
        <v>43713</v>
      </c>
      <c r="C250" s="4">
        <v>386978</v>
      </c>
      <c r="D250" s="5">
        <v>0.17</v>
      </c>
      <c r="E250" s="4">
        <v>32</v>
      </c>
      <c r="F250" s="4">
        <v>22</v>
      </c>
      <c r="G250" s="4">
        <v>26</v>
      </c>
      <c r="H250" s="4">
        <v>368</v>
      </c>
      <c r="I250" s="4">
        <v>31</v>
      </c>
      <c r="J250" s="5">
        <v>0.93</v>
      </c>
      <c r="K250" s="4" t="str">
        <f>VLOOKUP($B250,'Session Details'!$B$2:$R$368,15,FALSE)</f>
        <v>Stable</v>
      </c>
      <c r="L250" s="4" t="str">
        <f>VLOOKUP($B250,'Session Details'!$B$2:$R$368,16,FALSE)</f>
        <v>Stable</v>
      </c>
      <c r="M250" s="4" t="str">
        <f>VLOOKUP($B250,'Session Details'!$B$2:$R$368,17,FALSE)</f>
        <v>Stable</v>
      </c>
    </row>
    <row r="251" spans="1:13" x14ac:dyDescent="0.3">
      <c r="A251" s="4" t="str">
        <f t="shared" si="3"/>
        <v>Friday</v>
      </c>
      <c r="B251" s="3">
        <v>43714</v>
      </c>
      <c r="C251" s="4">
        <v>396745</v>
      </c>
      <c r="D251" s="5">
        <v>0.18</v>
      </c>
      <c r="E251" s="4">
        <v>33</v>
      </c>
      <c r="F251" s="4">
        <v>17</v>
      </c>
      <c r="G251" s="4">
        <v>30</v>
      </c>
      <c r="H251" s="4">
        <v>377</v>
      </c>
      <c r="I251" s="4">
        <v>34</v>
      </c>
      <c r="J251" s="5">
        <v>0.92</v>
      </c>
      <c r="K251" s="4" t="str">
        <f>VLOOKUP($B251,'Session Details'!$B$2:$R$368,15,FALSE)</f>
        <v>Stable</v>
      </c>
      <c r="L251" s="4" t="str">
        <f>VLOOKUP($B251,'Session Details'!$B$2:$R$368,16,FALSE)</f>
        <v>Stable</v>
      </c>
      <c r="M251" s="4" t="str">
        <f>VLOOKUP($B251,'Session Details'!$B$2:$R$368,17,FALSE)</f>
        <v>Stable</v>
      </c>
    </row>
    <row r="252" spans="1:13" x14ac:dyDescent="0.3">
      <c r="A252" s="4" t="str">
        <f t="shared" si="3"/>
        <v>Saturday</v>
      </c>
      <c r="B252" s="3">
        <v>43715</v>
      </c>
      <c r="C252" s="4">
        <v>407003</v>
      </c>
      <c r="D252" s="5">
        <v>0.17</v>
      </c>
      <c r="E252" s="4">
        <v>34</v>
      </c>
      <c r="F252" s="4">
        <v>18</v>
      </c>
      <c r="G252" s="4">
        <v>26</v>
      </c>
      <c r="H252" s="4">
        <v>385</v>
      </c>
      <c r="I252" s="4">
        <v>37</v>
      </c>
      <c r="J252" s="5">
        <v>0.95</v>
      </c>
      <c r="K252" s="4" t="str">
        <f>VLOOKUP($B252,'Session Details'!$B$2:$R$368,15,FALSE)</f>
        <v>Stable</v>
      </c>
      <c r="L252" s="4" t="str">
        <f>VLOOKUP($B252,'Session Details'!$B$2:$R$368,16,FALSE)</f>
        <v>Stable</v>
      </c>
      <c r="M252" s="4" t="str">
        <f>VLOOKUP($B252,'Session Details'!$B$2:$R$368,17,FALSE)</f>
        <v>Stable</v>
      </c>
    </row>
    <row r="253" spans="1:13" x14ac:dyDescent="0.3">
      <c r="A253" s="4" t="str">
        <f t="shared" si="3"/>
        <v>Sunday</v>
      </c>
      <c r="B253" s="3">
        <v>43716</v>
      </c>
      <c r="C253" s="4">
        <v>385901</v>
      </c>
      <c r="D253" s="5">
        <v>0.18</v>
      </c>
      <c r="E253" s="4">
        <v>35</v>
      </c>
      <c r="F253" s="4">
        <v>18</v>
      </c>
      <c r="G253" s="4">
        <v>30</v>
      </c>
      <c r="H253" s="4">
        <v>382</v>
      </c>
      <c r="I253" s="4">
        <v>34</v>
      </c>
      <c r="J253" s="5">
        <v>0.91</v>
      </c>
      <c r="K253" s="4" t="str">
        <f>VLOOKUP($B253,'Session Details'!$B$2:$R$368,15,FALSE)</f>
        <v>Stable</v>
      </c>
      <c r="L253" s="4" t="str">
        <f>VLOOKUP($B253,'Session Details'!$B$2:$R$368,16,FALSE)</f>
        <v>Stable</v>
      </c>
      <c r="M253" s="4" t="str">
        <f>VLOOKUP($B253,'Session Details'!$B$2:$R$368,17,FALSE)</f>
        <v>Stable</v>
      </c>
    </row>
    <row r="254" spans="1:13" x14ac:dyDescent="0.3">
      <c r="A254" s="4" t="str">
        <f t="shared" si="3"/>
        <v>Monday</v>
      </c>
      <c r="B254" s="3">
        <v>43717</v>
      </c>
      <c r="C254" s="4">
        <v>407716</v>
      </c>
      <c r="D254" s="5">
        <v>0.18</v>
      </c>
      <c r="E254" s="4">
        <v>35</v>
      </c>
      <c r="F254" s="4">
        <v>21</v>
      </c>
      <c r="G254" s="4">
        <v>26</v>
      </c>
      <c r="H254" s="4">
        <v>370</v>
      </c>
      <c r="I254" s="4">
        <v>38</v>
      </c>
      <c r="J254" s="5">
        <v>0.94</v>
      </c>
      <c r="K254" s="4" t="str">
        <f>VLOOKUP($B254,'Session Details'!$B$2:$R$368,15,FALSE)</f>
        <v>Stable</v>
      </c>
      <c r="L254" s="4" t="str">
        <f>VLOOKUP($B254,'Session Details'!$B$2:$R$368,16,FALSE)</f>
        <v>Stable</v>
      </c>
      <c r="M254" s="4" t="str">
        <f>VLOOKUP($B254,'Session Details'!$B$2:$R$368,17,FALSE)</f>
        <v>Stable</v>
      </c>
    </row>
    <row r="255" spans="1:13" x14ac:dyDescent="0.3">
      <c r="A255" s="4" t="str">
        <f t="shared" si="3"/>
        <v>Tuesday</v>
      </c>
      <c r="B255" s="3">
        <v>43718</v>
      </c>
      <c r="C255" s="4">
        <v>397777</v>
      </c>
      <c r="D255" s="5">
        <v>0.18</v>
      </c>
      <c r="E255" s="4">
        <v>35</v>
      </c>
      <c r="F255" s="4">
        <v>18</v>
      </c>
      <c r="G255" s="4">
        <v>27</v>
      </c>
      <c r="H255" s="4">
        <v>399</v>
      </c>
      <c r="I255" s="4">
        <v>37</v>
      </c>
      <c r="J255" s="5">
        <v>0.91</v>
      </c>
      <c r="K255" s="4" t="str">
        <f>VLOOKUP($B255,'Session Details'!$B$2:$R$368,15,FALSE)</f>
        <v>Stable</v>
      </c>
      <c r="L255" s="4" t="str">
        <f>VLOOKUP($B255,'Session Details'!$B$2:$R$368,16,FALSE)</f>
        <v>Stable</v>
      </c>
      <c r="M255" s="4" t="str">
        <f>VLOOKUP($B255,'Session Details'!$B$2:$R$368,17,FALSE)</f>
        <v>Stable</v>
      </c>
    </row>
    <row r="256" spans="1:13" x14ac:dyDescent="0.3">
      <c r="A256" s="4" t="str">
        <f t="shared" si="3"/>
        <v>Wednesday</v>
      </c>
      <c r="B256" s="3">
        <v>43719</v>
      </c>
      <c r="C256" s="4">
        <v>393437</v>
      </c>
      <c r="D256" s="5">
        <v>0.18</v>
      </c>
      <c r="E256" s="4">
        <v>40</v>
      </c>
      <c r="F256" s="4">
        <v>17</v>
      </c>
      <c r="G256" s="4">
        <v>26</v>
      </c>
      <c r="H256" s="4">
        <v>387</v>
      </c>
      <c r="I256" s="4">
        <v>31</v>
      </c>
      <c r="J256" s="5">
        <v>0.94</v>
      </c>
      <c r="K256" s="4" t="str">
        <f>VLOOKUP($B256,'Session Details'!$B$2:$R$368,15,FALSE)</f>
        <v>Stable</v>
      </c>
      <c r="L256" s="4" t="str">
        <f>VLOOKUP($B256,'Session Details'!$B$2:$R$368,16,FALSE)</f>
        <v>Stable</v>
      </c>
      <c r="M256" s="4" t="str">
        <f>VLOOKUP($B256,'Session Details'!$B$2:$R$368,17,FALSE)</f>
        <v>Stable</v>
      </c>
    </row>
    <row r="257" spans="1:13" x14ac:dyDescent="0.3">
      <c r="A257" s="4" t="str">
        <f t="shared" si="3"/>
        <v>Thursday</v>
      </c>
      <c r="B257" s="3">
        <v>43720</v>
      </c>
      <c r="C257" s="4">
        <v>406634</v>
      </c>
      <c r="D257" s="5">
        <v>0.18</v>
      </c>
      <c r="E257" s="4">
        <v>34</v>
      </c>
      <c r="F257" s="4">
        <v>20</v>
      </c>
      <c r="G257" s="4">
        <v>25</v>
      </c>
      <c r="H257" s="4">
        <v>368</v>
      </c>
      <c r="I257" s="4">
        <v>36</v>
      </c>
      <c r="J257" s="5">
        <v>0.91</v>
      </c>
      <c r="K257" s="4" t="str">
        <f>VLOOKUP($B257,'Session Details'!$B$2:$R$368,15,FALSE)</f>
        <v>Stable</v>
      </c>
      <c r="L257" s="4" t="str">
        <f>VLOOKUP($B257,'Session Details'!$B$2:$R$368,16,FALSE)</f>
        <v>Stable</v>
      </c>
      <c r="M257" s="4" t="str">
        <f>VLOOKUP($B257,'Session Details'!$B$2:$R$368,17,FALSE)</f>
        <v>Stable</v>
      </c>
    </row>
    <row r="258" spans="1:13" x14ac:dyDescent="0.3">
      <c r="A258" s="4" t="str">
        <f t="shared" si="3"/>
        <v>Friday</v>
      </c>
      <c r="B258" s="3">
        <v>43721</v>
      </c>
      <c r="C258" s="4">
        <v>392550</v>
      </c>
      <c r="D258" s="5">
        <v>0.19</v>
      </c>
      <c r="E258" s="4">
        <v>30</v>
      </c>
      <c r="F258" s="4">
        <v>19</v>
      </c>
      <c r="G258" s="4">
        <v>29</v>
      </c>
      <c r="H258" s="4">
        <v>384</v>
      </c>
      <c r="I258" s="4">
        <v>32</v>
      </c>
      <c r="J258" s="5">
        <v>0.92</v>
      </c>
      <c r="K258" s="4" t="str">
        <f>VLOOKUP($B258,'Session Details'!$B$2:$R$368,15,FALSE)</f>
        <v>Stable</v>
      </c>
      <c r="L258" s="4" t="str">
        <f>VLOOKUP($B258,'Session Details'!$B$2:$R$368,16,FALSE)</f>
        <v>Stable</v>
      </c>
      <c r="M258" s="4" t="str">
        <f>VLOOKUP($B258,'Session Details'!$B$2:$R$368,17,FALSE)</f>
        <v>Stable</v>
      </c>
    </row>
    <row r="259" spans="1:13" x14ac:dyDescent="0.3">
      <c r="A259" s="4" t="str">
        <f t="shared" si="3"/>
        <v>Saturday</v>
      </c>
      <c r="B259" s="24">
        <v>43722</v>
      </c>
      <c r="C259" s="25">
        <v>406604</v>
      </c>
      <c r="D259" s="26">
        <v>0.17</v>
      </c>
      <c r="E259" s="25">
        <v>64</v>
      </c>
      <c r="F259" s="25">
        <v>22</v>
      </c>
      <c r="G259" s="25">
        <v>30</v>
      </c>
      <c r="H259" s="25">
        <v>378</v>
      </c>
      <c r="I259" s="25">
        <v>35</v>
      </c>
      <c r="J259" s="26">
        <v>0.93</v>
      </c>
      <c r="K259" s="22" t="str">
        <f>VLOOKUP($B259,'Session Details'!$B$2:$R$368,15,FALSE)</f>
        <v>Low</v>
      </c>
      <c r="L259" s="4" t="str">
        <f>VLOOKUP($B259,'Session Details'!$B$2:$R$368,16,FALSE)</f>
        <v>Stable</v>
      </c>
      <c r="M259" s="4" t="str">
        <f>VLOOKUP($B259,'Session Details'!$B$2:$R$368,17,FALSE)</f>
        <v>Low</v>
      </c>
    </row>
    <row r="260" spans="1:13" x14ac:dyDescent="0.3">
      <c r="A260" s="4" t="str">
        <f t="shared" ref="A260:A323" si="4">TEXT(B260,"dddd")</f>
        <v>Sunday</v>
      </c>
      <c r="B260" s="3">
        <v>43723</v>
      </c>
      <c r="C260" s="4">
        <v>393532</v>
      </c>
      <c r="D260" s="5">
        <v>0.19</v>
      </c>
      <c r="E260" s="4">
        <v>31</v>
      </c>
      <c r="F260" s="4">
        <v>18</v>
      </c>
      <c r="G260" s="4">
        <v>29</v>
      </c>
      <c r="H260" s="4">
        <v>385</v>
      </c>
      <c r="I260" s="4">
        <v>38</v>
      </c>
      <c r="J260" s="5">
        <v>0.94</v>
      </c>
      <c r="K260" s="4" t="str">
        <f>VLOOKUP($B260,'Session Details'!$B$2:$R$368,15,FALSE)</f>
        <v>Stable</v>
      </c>
      <c r="L260" s="4" t="str">
        <f>VLOOKUP($B260,'Session Details'!$B$2:$R$368,16,FALSE)</f>
        <v>Stable</v>
      </c>
      <c r="M260" s="4" t="str">
        <f>VLOOKUP($B260,'Session Details'!$B$2:$R$368,17,FALSE)</f>
        <v>Stable</v>
      </c>
    </row>
    <row r="261" spans="1:13" x14ac:dyDescent="0.3">
      <c r="A261" s="4" t="str">
        <f t="shared" si="4"/>
        <v>Monday</v>
      </c>
      <c r="B261" s="3">
        <v>43724</v>
      </c>
      <c r="C261" s="4">
        <v>398745</v>
      </c>
      <c r="D261" s="5">
        <v>0.19</v>
      </c>
      <c r="E261" s="4">
        <v>33</v>
      </c>
      <c r="F261" s="4">
        <v>21</v>
      </c>
      <c r="G261" s="4">
        <v>25</v>
      </c>
      <c r="H261" s="4">
        <v>367</v>
      </c>
      <c r="I261" s="4">
        <v>32</v>
      </c>
      <c r="J261" s="5">
        <v>0.95</v>
      </c>
      <c r="K261" s="4" t="str">
        <f>VLOOKUP($B261,'Session Details'!$B$2:$R$368,15,FALSE)</f>
        <v>Stable</v>
      </c>
      <c r="L261" s="4" t="str">
        <f>VLOOKUP($B261,'Session Details'!$B$2:$R$368,16,FALSE)</f>
        <v>Stable</v>
      </c>
      <c r="M261" s="4" t="str">
        <f>VLOOKUP($B261,'Session Details'!$B$2:$R$368,17,FALSE)</f>
        <v>Stable</v>
      </c>
    </row>
    <row r="262" spans="1:13" x14ac:dyDescent="0.3">
      <c r="A262" s="4" t="str">
        <f t="shared" si="4"/>
        <v>Tuesday</v>
      </c>
      <c r="B262" s="3">
        <v>43725</v>
      </c>
      <c r="C262" s="4">
        <v>388146</v>
      </c>
      <c r="D262" s="5">
        <v>0.17</v>
      </c>
      <c r="E262" s="4">
        <v>32</v>
      </c>
      <c r="F262" s="4">
        <v>18</v>
      </c>
      <c r="G262" s="4">
        <v>29</v>
      </c>
      <c r="H262" s="4">
        <v>382</v>
      </c>
      <c r="I262" s="4">
        <v>30</v>
      </c>
      <c r="J262" s="5">
        <v>0.94</v>
      </c>
      <c r="K262" s="4" t="str">
        <f>VLOOKUP($B262,'Session Details'!$B$2:$R$368,15,FALSE)</f>
        <v>Stable</v>
      </c>
      <c r="L262" s="4" t="str">
        <f>VLOOKUP($B262,'Session Details'!$B$2:$R$368,16,FALSE)</f>
        <v>Stable</v>
      </c>
      <c r="M262" s="4" t="str">
        <f>VLOOKUP($B262,'Session Details'!$B$2:$R$368,17,FALSE)</f>
        <v>Stable</v>
      </c>
    </row>
    <row r="263" spans="1:13" x14ac:dyDescent="0.3">
      <c r="A263" s="4" t="str">
        <f t="shared" si="4"/>
        <v>Wednesday</v>
      </c>
      <c r="B263" s="3">
        <v>43726</v>
      </c>
      <c r="C263" s="4">
        <v>406545</v>
      </c>
      <c r="D263" s="5">
        <v>0.18</v>
      </c>
      <c r="E263" s="4">
        <v>32</v>
      </c>
      <c r="F263" s="4">
        <v>20</v>
      </c>
      <c r="G263" s="4">
        <v>28</v>
      </c>
      <c r="H263" s="4">
        <v>377</v>
      </c>
      <c r="I263" s="4">
        <v>35</v>
      </c>
      <c r="J263" s="5">
        <v>0.93</v>
      </c>
      <c r="K263" s="4" t="str">
        <f>VLOOKUP($B263,'Session Details'!$B$2:$R$368,15,FALSE)</f>
        <v>Stable</v>
      </c>
      <c r="L263" s="4" t="str">
        <f>VLOOKUP($B263,'Session Details'!$B$2:$R$368,16,FALSE)</f>
        <v>Stable</v>
      </c>
      <c r="M263" s="4" t="str">
        <f>VLOOKUP($B263,'Session Details'!$B$2:$R$368,17,FALSE)</f>
        <v>Stable</v>
      </c>
    </row>
    <row r="264" spans="1:13" x14ac:dyDescent="0.3">
      <c r="A264" s="4" t="str">
        <f t="shared" si="4"/>
        <v>Thursday</v>
      </c>
      <c r="B264" s="3">
        <v>43727</v>
      </c>
      <c r="C264" s="4">
        <v>406600</v>
      </c>
      <c r="D264" s="5">
        <v>0.19</v>
      </c>
      <c r="E264" s="4">
        <v>33</v>
      </c>
      <c r="F264" s="4">
        <v>21</v>
      </c>
      <c r="G264" s="4">
        <v>30</v>
      </c>
      <c r="H264" s="4">
        <v>351</v>
      </c>
      <c r="I264" s="4">
        <v>34</v>
      </c>
      <c r="J264" s="5">
        <v>0.95</v>
      </c>
      <c r="K264" s="4" t="str">
        <f>VLOOKUP($B264,'Session Details'!$B$2:$R$368,15,FALSE)</f>
        <v>Stable</v>
      </c>
      <c r="L264" s="4" t="str">
        <f>VLOOKUP($B264,'Session Details'!$B$2:$R$368,16,FALSE)</f>
        <v>Stable</v>
      </c>
      <c r="M264" s="4" t="str">
        <f>VLOOKUP($B264,'Session Details'!$B$2:$R$368,17,FALSE)</f>
        <v>Stable</v>
      </c>
    </row>
    <row r="265" spans="1:13" x14ac:dyDescent="0.3">
      <c r="A265" s="4" t="str">
        <f t="shared" si="4"/>
        <v>Friday</v>
      </c>
      <c r="B265" s="3">
        <v>43728</v>
      </c>
      <c r="C265" s="4">
        <v>407858</v>
      </c>
      <c r="D265" s="5">
        <v>0.19</v>
      </c>
      <c r="E265" s="4">
        <v>39</v>
      </c>
      <c r="F265" s="4">
        <v>21</v>
      </c>
      <c r="G265" s="4">
        <v>27</v>
      </c>
      <c r="H265" s="4">
        <v>383</v>
      </c>
      <c r="I265" s="4">
        <v>35</v>
      </c>
      <c r="J265" s="5">
        <v>0.93</v>
      </c>
      <c r="K265" s="4" t="str">
        <f>VLOOKUP($B265,'Session Details'!$B$2:$R$368,15,FALSE)</f>
        <v>Stable</v>
      </c>
      <c r="L265" s="4" t="str">
        <f>VLOOKUP($B265,'Session Details'!$B$2:$R$368,16,FALSE)</f>
        <v>Stable</v>
      </c>
      <c r="M265" s="4" t="str">
        <f>VLOOKUP($B265,'Session Details'!$B$2:$R$368,17,FALSE)</f>
        <v>Stable</v>
      </c>
    </row>
    <row r="266" spans="1:13" x14ac:dyDescent="0.3">
      <c r="A266" s="4" t="str">
        <f t="shared" si="4"/>
        <v>Saturday</v>
      </c>
      <c r="B266" s="9">
        <v>43729</v>
      </c>
      <c r="C266" s="10">
        <v>388449</v>
      </c>
      <c r="D266" s="11">
        <v>0.17</v>
      </c>
      <c r="E266" s="10">
        <v>37</v>
      </c>
      <c r="F266" s="10">
        <v>20</v>
      </c>
      <c r="G266" s="10">
        <v>25</v>
      </c>
      <c r="H266" s="10">
        <v>372</v>
      </c>
      <c r="I266" s="10">
        <v>31</v>
      </c>
      <c r="J266" s="11">
        <v>0.91</v>
      </c>
      <c r="K266" s="23" t="str">
        <f>VLOOKUP($B266,'Session Details'!$B$2:$R$368,15,FALSE)</f>
        <v>High</v>
      </c>
      <c r="L266" s="4" t="str">
        <f>VLOOKUP($B266,'Session Details'!$B$2:$R$368,16,FALSE)</f>
        <v>Stable</v>
      </c>
      <c r="M266" s="4" t="str">
        <f>VLOOKUP($B266,'Session Details'!$B$2:$R$368,17,FALSE)</f>
        <v>High</v>
      </c>
    </row>
    <row r="267" spans="1:13" x14ac:dyDescent="0.3">
      <c r="A267" s="4" t="str">
        <f t="shared" si="4"/>
        <v>Sunday</v>
      </c>
      <c r="B267" s="3">
        <v>43730</v>
      </c>
      <c r="C267" s="4">
        <v>401959</v>
      </c>
      <c r="D267" s="5">
        <v>0.19</v>
      </c>
      <c r="E267" s="4">
        <v>31</v>
      </c>
      <c r="F267" s="4">
        <v>20</v>
      </c>
      <c r="G267" s="4">
        <v>25</v>
      </c>
      <c r="H267" s="4">
        <v>366</v>
      </c>
      <c r="I267" s="4">
        <v>31</v>
      </c>
      <c r="J267" s="5">
        <v>0.95</v>
      </c>
      <c r="K267" s="4" t="str">
        <f>VLOOKUP($B267,'Session Details'!$B$2:$R$368,15,FALSE)</f>
        <v>Stable</v>
      </c>
      <c r="L267" s="4" t="str">
        <f>VLOOKUP($B267,'Session Details'!$B$2:$R$368,16,FALSE)</f>
        <v>Stable</v>
      </c>
      <c r="M267" s="4" t="str">
        <f>VLOOKUP($B267,'Session Details'!$B$2:$R$368,17,FALSE)</f>
        <v>Stable</v>
      </c>
    </row>
    <row r="268" spans="1:13" x14ac:dyDescent="0.3">
      <c r="A268" s="4" t="str">
        <f t="shared" si="4"/>
        <v>Monday</v>
      </c>
      <c r="B268" s="3">
        <v>43731</v>
      </c>
      <c r="C268" s="4">
        <v>405567</v>
      </c>
      <c r="D268" s="5">
        <v>0.19</v>
      </c>
      <c r="E268" s="4">
        <v>35</v>
      </c>
      <c r="F268" s="4">
        <v>22</v>
      </c>
      <c r="G268" s="4">
        <v>27</v>
      </c>
      <c r="H268" s="4">
        <v>359</v>
      </c>
      <c r="I268" s="4">
        <v>31</v>
      </c>
      <c r="J268" s="5">
        <v>0.91</v>
      </c>
      <c r="K268" s="4" t="str">
        <f>VLOOKUP($B268,'Session Details'!$B$2:$R$368,15,FALSE)</f>
        <v>Stable</v>
      </c>
      <c r="L268" s="4" t="str">
        <f>VLOOKUP($B268,'Session Details'!$B$2:$R$368,16,FALSE)</f>
        <v>Stable</v>
      </c>
      <c r="M268" s="4" t="str">
        <f>VLOOKUP($B268,'Session Details'!$B$2:$R$368,17,FALSE)</f>
        <v>Stable</v>
      </c>
    </row>
    <row r="269" spans="1:13" x14ac:dyDescent="0.3">
      <c r="A269" s="4" t="str">
        <f t="shared" si="4"/>
        <v>Tuesday</v>
      </c>
      <c r="B269" s="3">
        <v>43732</v>
      </c>
      <c r="C269" s="4">
        <v>388298</v>
      </c>
      <c r="D269" s="5">
        <v>0.19</v>
      </c>
      <c r="E269" s="4">
        <v>38</v>
      </c>
      <c r="F269" s="4">
        <v>17</v>
      </c>
      <c r="G269" s="4">
        <v>30</v>
      </c>
      <c r="H269" s="4">
        <v>398</v>
      </c>
      <c r="I269" s="4">
        <v>35</v>
      </c>
      <c r="J269" s="5">
        <v>0.95</v>
      </c>
      <c r="K269" s="4" t="str">
        <f>VLOOKUP($B269,'Session Details'!$B$2:$R$368,15,FALSE)</f>
        <v>Stable</v>
      </c>
      <c r="L269" s="4" t="str">
        <f>VLOOKUP($B269,'Session Details'!$B$2:$R$368,16,FALSE)</f>
        <v>Stable</v>
      </c>
      <c r="M269" s="4" t="str">
        <f>VLOOKUP($B269,'Session Details'!$B$2:$R$368,17,FALSE)</f>
        <v>Stable</v>
      </c>
    </row>
    <row r="270" spans="1:13" x14ac:dyDescent="0.3">
      <c r="A270" s="4" t="str">
        <f t="shared" si="4"/>
        <v>Wednesday</v>
      </c>
      <c r="B270" s="3">
        <v>43733</v>
      </c>
      <c r="C270" s="4">
        <v>391681</v>
      </c>
      <c r="D270" s="5">
        <v>0.17</v>
      </c>
      <c r="E270" s="4">
        <v>32</v>
      </c>
      <c r="F270" s="4">
        <v>21</v>
      </c>
      <c r="G270" s="4">
        <v>28</v>
      </c>
      <c r="H270" s="4">
        <v>388</v>
      </c>
      <c r="I270" s="4">
        <v>37</v>
      </c>
      <c r="J270" s="5">
        <v>0.91</v>
      </c>
      <c r="K270" s="4" t="str">
        <f>VLOOKUP($B270,'Session Details'!$B$2:$R$368,15,FALSE)</f>
        <v>Stable</v>
      </c>
      <c r="L270" s="4" t="str">
        <f>VLOOKUP($B270,'Session Details'!$B$2:$R$368,16,FALSE)</f>
        <v>Stable</v>
      </c>
      <c r="M270" s="4" t="str">
        <f>VLOOKUP($B270,'Session Details'!$B$2:$R$368,17,FALSE)</f>
        <v>Stable</v>
      </c>
    </row>
    <row r="271" spans="1:13" x14ac:dyDescent="0.3">
      <c r="A271" s="4" t="str">
        <f t="shared" si="4"/>
        <v>Thursday</v>
      </c>
      <c r="B271" s="3">
        <v>43734</v>
      </c>
      <c r="C271" s="4">
        <v>400929</v>
      </c>
      <c r="D271" s="5">
        <v>0.19</v>
      </c>
      <c r="E271" s="4">
        <v>30</v>
      </c>
      <c r="F271" s="4">
        <v>18</v>
      </c>
      <c r="G271" s="4">
        <v>28</v>
      </c>
      <c r="H271" s="4">
        <v>394</v>
      </c>
      <c r="I271" s="4">
        <v>35</v>
      </c>
      <c r="J271" s="5">
        <v>0.91</v>
      </c>
      <c r="K271" s="4" t="str">
        <f>VLOOKUP($B271,'Session Details'!$B$2:$R$368,15,FALSE)</f>
        <v>Stable</v>
      </c>
      <c r="L271" s="4" t="str">
        <f>VLOOKUP($B271,'Session Details'!$B$2:$R$368,16,FALSE)</f>
        <v>Stable</v>
      </c>
      <c r="M271" s="4" t="str">
        <f>VLOOKUP($B271,'Session Details'!$B$2:$R$368,17,FALSE)</f>
        <v>Stable</v>
      </c>
    </row>
    <row r="272" spans="1:13" x14ac:dyDescent="0.3">
      <c r="A272" s="4" t="str">
        <f t="shared" si="4"/>
        <v>Friday</v>
      </c>
      <c r="B272" s="3">
        <v>43735</v>
      </c>
      <c r="C272" s="4">
        <v>400010</v>
      </c>
      <c r="D272" s="5">
        <v>0.19</v>
      </c>
      <c r="E272" s="4">
        <v>37</v>
      </c>
      <c r="F272" s="4">
        <v>21</v>
      </c>
      <c r="G272" s="4">
        <v>29</v>
      </c>
      <c r="H272" s="4">
        <v>393</v>
      </c>
      <c r="I272" s="4">
        <v>38</v>
      </c>
      <c r="J272" s="5">
        <v>0.92</v>
      </c>
      <c r="K272" s="4" t="str">
        <f>VLOOKUP($B272,'Session Details'!$B$2:$R$368,15,FALSE)</f>
        <v>Stable</v>
      </c>
      <c r="L272" s="4" t="str">
        <f>VLOOKUP($B272,'Session Details'!$B$2:$R$368,16,FALSE)</f>
        <v>Stable</v>
      </c>
      <c r="M272" s="4" t="str">
        <f>VLOOKUP($B272,'Session Details'!$B$2:$R$368,17,FALSE)</f>
        <v>Stable</v>
      </c>
    </row>
    <row r="273" spans="1:13" x14ac:dyDescent="0.3">
      <c r="A273" s="4" t="str">
        <f t="shared" si="4"/>
        <v>Saturday</v>
      </c>
      <c r="B273" s="3">
        <v>43736</v>
      </c>
      <c r="C273" s="4">
        <v>406277</v>
      </c>
      <c r="D273" s="5">
        <v>0.19</v>
      </c>
      <c r="E273" s="4">
        <v>38</v>
      </c>
      <c r="F273" s="4">
        <v>17</v>
      </c>
      <c r="G273" s="4">
        <v>30</v>
      </c>
      <c r="H273" s="4">
        <v>397</v>
      </c>
      <c r="I273" s="4">
        <v>36</v>
      </c>
      <c r="J273" s="5">
        <v>0.94</v>
      </c>
      <c r="K273" s="4" t="str">
        <f>VLOOKUP($B273,'Session Details'!$B$2:$R$368,15,FALSE)</f>
        <v>Stable</v>
      </c>
      <c r="L273" s="4" t="str">
        <f>VLOOKUP($B273,'Session Details'!$B$2:$R$368,16,FALSE)</f>
        <v>Stable</v>
      </c>
      <c r="M273" s="4" t="str">
        <f>VLOOKUP($B273,'Session Details'!$B$2:$R$368,17,FALSE)</f>
        <v>Stable</v>
      </c>
    </row>
    <row r="274" spans="1:13" x14ac:dyDescent="0.3">
      <c r="A274" s="4" t="str">
        <f t="shared" si="4"/>
        <v>Sunday</v>
      </c>
      <c r="B274" s="3">
        <v>43737</v>
      </c>
      <c r="C274" s="4">
        <v>400829</v>
      </c>
      <c r="D274" s="5">
        <v>0.18</v>
      </c>
      <c r="E274" s="4">
        <v>30</v>
      </c>
      <c r="F274" s="4">
        <v>22</v>
      </c>
      <c r="G274" s="4">
        <v>28</v>
      </c>
      <c r="H274" s="4">
        <v>360</v>
      </c>
      <c r="I274" s="4">
        <v>39</v>
      </c>
      <c r="J274" s="5">
        <v>0.91</v>
      </c>
      <c r="K274" s="4" t="str">
        <f>VLOOKUP($B274,'Session Details'!$B$2:$R$368,15,FALSE)</f>
        <v>Stable</v>
      </c>
      <c r="L274" s="4" t="str">
        <f>VLOOKUP($B274,'Session Details'!$B$2:$R$368,16,FALSE)</f>
        <v>Stable</v>
      </c>
      <c r="M274" s="4" t="str">
        <f>VLOOKUP($B274,'Session Details'!$B$2:$R$368,17,FALSE)</f>
        <v>Stable</v>
      </c>
    </row>
    <row r="275" spans="1:13" x14ac:dyDescent="0.3">
      <c r="A275" s="4" t="str">
        <f t="shared" si="4"/>
        <v>Monday</v>
      </c>
      <c r="B275" s="3">
        <v>43738</v>
      </c>
      <c r="C275" s="4">
        <v>392169</v>
      </c>
      <c r="D275" s="5">
        <v>0.18</v>
      </c>
      <c r="E275" s="4">
        <v>32</v>
      </c>
      <c r="F275" s="4">
        <v>18</v>
      </c>
      <c r="G275" s="4">
        <v>28</v>
      </c>
      <c r="H275" s="4">
        <v>359</v>
      </c>
      <c r="I275" s="4">
        <v>34</v>
      </c>
      <c r="J275" s="5">
        <v>0.91</v>
      </c>
      <c r="K275" s="4" t="str">
        <f>VLOOKUP($B275,'Session Details'!$B$2:$R$368,15,FALSE)</f>
        <v>Stable</v>
      </c>
      <c r="L275" s="4" t="str">
        <f>VLOOKUP($B275,'Session Details'!$B$2:$R$368,16,FALSE)</f>
        <v>Stable</v>
      </c>
      <c r="M275" s="4" t="str">
        <f>VLOOKUP($B275,'Session Details'!$B$2:$R$368,17,FALSE)</f>
        <v>Stable</v>
      </c>
    </row>
    <row r="276" spans="1:13" x14ac:dyDescent="0.3">
      <c r="A276" s="4" t="str">
        <f t="shared" si="4"/>
        <v>Tuesday</v>
      </c>
      <c r="B276" s="3">
        <v>43739</v>
      </c>
      <c r="C276" s="4">
        <v>383376</v>
      </c>
      <c r="D276" s="5">
        <v>0.17</v>
      </c>
      <c r="E276" s="4">
        <v>30</v>
      </c>
      <c r="F276" s="4">
        <v>21</v>
      </c>
      <c r="G276" s="4">
        <v>25</v>
      </c>
      <c r="H276" s="4">
        <v>394</v>
      </c>
      <c r="I276" s="4">
        <v>35</v>
      </c>
      <c r="J276" s="5">
        <v>0.92</v>
      </c>
      <c r="K276" s="4" t="str">
        <f>VLOOKUP($B276,'Session Details'!$B$2:$R$368,15,FALSE)</f>
        <v>Stable</v>
      </c>
      <c r="L276" s="4" t="str">
        <f>VLOOKUP($B276,'Session Details'!$B$2:$R$368,16,FALSE)</f>
        <v>Stable</v>
      </c>
      <c r="M276" s="4" t="str">
        <f>VLOOKUP($B276,'Session Details'!$B$2:$R$368,17,FALSE)</f>
        <v>Stable</v>
      </c>
    </row>
    <row r="277" spans="1:13" x14ac:dyDescent="0.3">
      <c r="A277" s="4" t="str">
        <f t="shared" si="4"/>
        <v>Wednesday</v>
      </c>
      <c r="B277" s="3">
        <v>43740</v>
      </c>
      <c r="C277" s="4">
        <v>384903</v>
      </c>
      <c r="D277" s="5">
        <v>0.19</v>
      </c>
      <c r="E277" s="4">
        <v>34</v>
      </c>
      <c r="F277" s="4">
        <v>19</v>
      </c>
      <c r="G277" s="4">
        <v>26</v>
      </c>
      <c r="H277" s="4">
        <v>380</v>
      </c>
      <c r="I277" s="4">
        <v>30</v>
      </c>
      <c r="J277" s="5">
        <v>0.94</v>
      </c>
      <c r="K277" s="4" t="str">
        <f>VLOOKUP($B277,'Session Details'!$B$2:$R$368,15,FALSE)</f>
        <v>Stable</v>
      </c>
      <c r="L277" s="4" t="str">
        <f>VLOOKUP($B277,'Session Details'!$B$2:$R$368,16,FALSE)</f>
        <v>Stable</v>
      </c>
      <c r="M277" s="4" t="str">
        <f>VLOOKUP($B277,'Session Details'!$B$2:$R$368,17,FALSE)</f>
        <v>Stable</v>
      </c>
    </row>
    <row r="278" spans="1:13" x14ac:dyDescent="0.3">
      <c r="A278" s="4" t="str">
        <f t="shared" si="4"/>
        <v>Thursday</v>
      </c>
      <c r="B278" s="3">
        <v>43741</v>
      </c>
      <c r="C278" s="4">
        <v>381179</v>
      </c>
      <c r="D278" s="5">
        <v>0.17</v>
      </c>
      <c r="E278" s="4">
        <v>37</v>
      </c>
      <c r="F278" s="4">
        <v>18</v>
      </c>
      <c r="G278" s="4">
        <v>28</v>
      </c>
      <c r="H278" s="4">
        <v>387</v>
      </c>
      <c r="I278" s="4">
        <v>33</v>
      </c>
      <c r="J278" s="5">
        <v>0.93</v>
      </c>
      <c r="K278" s="4" t="str">
        <f>VLOOKUP($B278,'Session Details'!$B$2:$R$368,15,FALSE)</f>
        <v>Stable</v>
      </c>
      <c r="L278" s="4" t="str">
        <f>VLOOKUP($B278,'Session Details'!$B$2:$R$368,16,FALSE)</f>
        <v>Stable</v>
      </c>
      <c r="M278" s="4" t="str">
        <f>VLOOKUP($B278,'Session Details'!$B$2:$R$368,17,FALSE)</f>
        <v>Stable</v>
      </c>
    </row>
    <row r="279" spans="1:13" x14ac:dyDescent="0.3">
      <c r="A279" s="4" t="str">
        <f t="shared" si="4"/>
        <v>Friday</v>
      </c>
      <c r="B279" s="3">
        <v>43742</v>
      </c>
      <c r="C279" s="4">
        <v>389368</v>
      </c>
      <c r="D279" s="5">
        <v>0.19</v>
      </c>
      <c r="E279" s="4">
        <v>34</v>
      </c>
      <c r="F279" s="4">
        <v>22</v>
      </c>
      <c r="G279" s="4">
        <v>29</v>
      </c>
      <c r="H279" s="4">
        <v>357</v>
      </c>
      <c r="I279" s="4">
        <v>40</v>
      </c>
      <c r="J279" s="5">
        <v>0.94</v>
      </c>
      <c r="K279" s="4" t="str">
        <f>VLOOKUP($B279,'Session Details'!$B$2:$R$368,15,FALSE)</f>
        <v>Stable</v>
      </c>
      <c r="L279" s="4" t="str">
        <f>VLOOKUP($B279,'Session Details'!$B$2:$R$368,16,FALSE)</f>
        <v>Stable</v>
      </c>
      <c r="M279" s="4" t="str">
        <f>VLOOKUP($B279,'Session Details'!$B$2:$R$368,17,FALSE)</f>
        <v>Stable</v>
      </c>
    </row>
    <row r="280" spans="1:13" x14ac:dyDescent="0.3">
      <c r="A280" s="4" t="str">
        <f t="shared" si="4"/>
        <v>Saturday</v>
      </c>
      <c r="B280" s="3">
        <v>43743</v>
      </c>
      <c r="C280" s="4">
        <v>409180</v>
      </c>
      <c r="D280" s="5">
        <v>0.19</v>
      </c>
      <c r="E280" s="4">
        <v>32</v>
      </c>
      <c r="F280" s="4">
        <v>21</v>
      </c>
      <c r="G280" s="4">
        <v>29</v>
      </c>
      <c r="H280" s="4">
        <v>382</v>
      </c>
      <c r="I280" s="4">
        <v>39</v>
      </c>
      <c r="J280" s="5">
        <v>0.95</v>
      </c>
      <c r="K280" s="4" t="str">
        <f>VLOOKUP($B280,'Session Details'!$B$2:$R$368,15,FALSE)</f>
        <v>Stable</v>
      </c>
      <c r="L280" s="4" t="str">
        <f>VLOOKUP($B280,'Session Details'!$B$2:$R$368,16,FALSE)</f>
        <v>Stable</v>
      </c>
      <c r="M280" s="4" t="str">
        <f>VLOOKUP($B280,'Session Details'!$B$2:$R$368,17,FALSE)</f>
        <v>Stable</v>
      </c>
    </row>
    <row r="281" spans="1:13" x14ac:dyDescent="0.3">
      <c r="A281" s="4" t="str">
        <f t="shared" si="4"/>
        <v>Sunday</v>
      </c>
      <c r="B281" s="3">
        <v>43744</v>
      </c>
      <c r="C281" s="4">
        <v>382705</v>
      </c>
      <c r="D281" s="5">
        <v>0.17</v>
      </c>
      <c r="E281" s="4">
        <v>31</v>
      </c>
      <c r="F281" s="4">
        <v>19</v>
      </c>
      <c r="G281" s="4">
        <v>30</v>
      </c>
      <c r="H281" s="4">
        <v>372</v>
      </c>
      <c r="I281" s="4">
        <v>31</v>
      </c>
      <c r="J281" s="5">
        <v>0.94</v>
      </c>
      <c r="K281" s="4" t="str">
        <f>VLOOKUP($B281,'Session Details'!$B$2:$R$368,15,FALSE)</f>
        <v>Stable</v>
      </c>
      <c r="L281" s="4" t="str">
        <f>VLOOKUP($B281,'Session Details'!$B$2:$R$368,16,FALSE)</f>
        <v>Stable</v>
      </c>
      <c r="M281" s="4" t="str">
        <f>VLOOKUP($B281,'Session Details'!$B$2:$R$368,17,FALSE)</f>
        <v>Stable</v>
      </c>
    </row>
    <row r="282" spans="1:13" x14ac:dyDescent="0.3">
      <c r="A282" s="4" t="str">
        <f t="shared" si="4"/>
        <v>Monday</v>
      </c>
      <c r="B282" s="3">
        <v>43745</v>
      </c>
      <c r="C282" s="4">
        <v>402657</v>
      </c>
      <c r="D282" s="5">
        <v>0.18</v>
      </c>
      <c r="E282" s="4">
        <v>30</v>
      </c>
      <c r="F282" s="4">
        <v>19</v>
      </c>
      <c r="G282" s="4">
        <v>26</v>
      </c>
      <c r="H282" s="4">
        <v>388</v>
      </c>
      <c r="I282" s="4">
        <v>32</v>
      </c>
      <c r="J282" s="5">
        <v>0.91</v>
      </c>
      <c r="K282" s="4" t="str">
        <f>VLOOKUP($B282,'Session Details'!$B$2:$R$368,15,FALSE)</f>
        <v>Stable</v>
      </c>
      <c r="L282" s="4" t="str">
        <f>VLOOKUP($B282,'Session Details'!$B$2:$R$368,16,FALSE)</f>
        <v>Stable</v>
      </c>
      <c r="M282" s="4" t="str">
        <f>VLOOKUP($B282,'Session Details'!$B$2:$R$368,17,FALSE)</f>
        <v>Stable</v>
      </c>
    </row>
    <row r="283" spans="1:13" x14ac:dyDescent="0.3">
      <c r="A283" s="4" t="str">
        <f t="shared" si="4"/>
        <v>Tuesday</v>
      </c>
      <c r="B283" s="3">
        <v>43746</v>
      </c>
      <c r="C283" s="4">
        <v>386505</v>
      </c>
      <c r="D283" s="5">
        <v>0.19</v>
      </c>
      <c r="E283" s="4">
        <v>38</v>
      </c>
      <c r="F283" s="4">
        <v>18</v>
      </c>
      <c r="G283" s="4">
        <v>29</v>
      </c>
      <c r="H283" s="4">
        <v>387</v>
      </c>
      <c r="I283" s="4">
        <v>39</v>
      </c>
      <c r="J283" s="5">
        <v>0.95</v>
      </c>
      <c r="K283" s="4" t="str">
        <f>VLOOKUP($B283,'Session Details'!$B$2:$R$368,15,FALSE)</f>
        <v>Stable</v>
      </c>
      <c r="L283" s="4" t="str">
        <f>VLOOKUP($B283,'Session Details'!$B$2:$R$368,16,FALSE)</f>
        <v>Stable</v>
      </c>
      <c r="M283" s="4" t="str">
        <f>VLOOKUP($B283,'Session Details'!$B$2:$R$368,17,FALSE)</f>
        <v>Stable</v>
      </c>
    </row>
    <row r="284" spans="1:13" x14ac:dyDescent="0.3">
      <c r="A284" s="4" t="str">
        <f t="shared" si="4"/>
        <v>Wednesday</v>
      </c>
      <c r="B284" s="9">
        <v>43747</v>
      </c>
      <c r="C284" s="10">
        <v>382253</v>
      </c>
      <c r="D284" s="11">
        <v>0.19</v>
      </c>
      <c r="E284" s="10">
        <v>34</v>
      </c>
      <c r="F284" s="10">
        <v>19</v>
      </c>
      <c r="G284" s="10">
        <v>29</v>
      </c>
      <c r="H284" s="10">
        <v>366</v>
      </c>
      <c r="I284" s="10">
        <v>34</v>
      </c>
      <c r="J284" s="11">
        <v>0.91</v>
      </c>
      <c r="K284" s="23" t="str">
        <f>VLOOKUP($B284,'Session Details'!$B$2:$R$368,15,FALSE)</f>
        <v>High</v>
      </c>
      <c r="L284" s="4" t="str">
        <f>VLOOKUP($B284,'Session Details'!$B$2:$R$368,16,FALSE)</f>
        <v>Stable</v>
      </c>
      <c r="M284" s="4" t="str">
        <f>VLOOKUP($B284,'Session Details'!$B$2:$R$368,17,FALSE)</f>
        <v>High</v>
      </c>
    </row>
    <row r="285" spans="1:13" x14ac:dyDescent="0.3">
      <c r="A285" s="4" t="str">
        <f t="shared" si="4"/>
        <v>Thursday</v>
      </c>
      <c r="B285" s="3">
        <v>43748</v>
      </c>
      <c r="C285" s="4">
        <v>408424</v>
      </c>
      <c r="D285" s="5">
        <v>0.17</v>
      </c>
      <c r="E285" s="4">
        <v>33</v>
      </c>
      <c r="F285" s="4">
        <v>22</v>
      </c>
      <c r="G285" s="4">
        <v>29</v>
      </c>
      <c r="H285" s="4">
        <v>368</v>
      </c>
      <c r="I285" s="4">
        <v>30</v>
      </c>
      <c r="J285" s="5">
        <v>0.93</v>
      </c>
      <c r="K285" s="4" t="str">
        <f>VLOOKUP($B285,'Session Details'!$B$2:$R$368,15,FALSE)</f>
        <v>Stable</v>
      </c>
      <c r="L285" s="4" t="str">
        <f>VLOOKUP($B285,'Session Details'!$B$2:$R$368,16,FALSE)</f>
        <v>Stable</v>
      </c>
      <c r="M285" s="4" t="str">
        <f>VLOOKUP($B285,'Session Details'!$B$2:$R$368,17,FALSE)</f>
        <v>Stable</v>
      </c>
    </row>
    <row r="286" spans="1:13" x14ac:dyDescent="0.3">
      <c r="A286" s="4" t="str">
        <f t="shared" si="4"/>
        <v>Friday</v>
      </c>
      <c r="B286" s="3">
        <v>43749</v>
      </c>
      <c r="C286" s="4">
        <v>388464</v>
      </c>
      <c r="D286" s="5">
        <v>0.18</v>
      </c>
      <c r="E286" s="4">
        <v>31</v>
      </c>
      <c r="F286" s="4">
        <v>19</v>
      </c>
      <c r="G286" s="4">
        <v>25</v>
      </c>
      <c r="H286" s="4">
        <v>384</v>
      </c>
      <c r="I286" s="4">
        <v>30</v>
      </c>
      <c r="J286" s="5">
        <v>0.95</v>
      </c>
      <c r="K286" s="4" t="str">
        <f>VLOOKUP($B286,'Session Details'!$B$2:$R$368,15,FALSE)</f>
        <v>Stable</v>
      </c>
      <c r="L286" s="4" t="str">
        <f>VLOOKUP($B286,'Session Details'!$B$2:$R$368,16,FALSE)</f>
        <v>Stable</v>
      </c>
      <c r="M286" s="4" t="str">
        <f>VLOOKUP($B286,'Session Details'!$B$2:$R$368,17,FALSE)</f>
        <v>Stable</v>
      </c>
    </row>
    <row r="287" spans="1:13" x14ac:dyDescent="0.3">
      <c r="A287" s="4" t="str">
        <f t="shared" si="4"/>
        <v>Saturday</v>
      </c>
      <c r="B287" s="3">
        <v>43750</v>
      </c>
      <c r="C287" s="4">
        <v>387248</v>
      </c>
      <c r="D287" s="5">
        <v>0.17</v>
      </c>
      <c r="E287" s="4">
        <v>33</v>
      </c>
      <c r="F287" s="4">
        <v>17</v>
      </c>
      <c r="G287" s="4">
        <v>27</v>
      </c>
      <c r="H287" s="4">
        <v>360</v>
      </c>
      <c r="I287" s="4">
        <v>39</v>
      </c>
      <c r="J287" s="5">
        <v>0.95</v>
      </c>
      <c r="K287" s="4" t="str">
        <f>VLOOKUP($B287,'Session Details'!$B$2:$R$368,15,FALSE)</f>
        <v>Stable</v>
      </c>
      <c r="L287" s="4" t="str">
        <f>VLOOKUP($B287,'Session Details'!$B$2:$R$368,16,FALSE)</f>
        <v>Stable</v>
      </c>
      <c r="M287" s="4" t="str">
        <f>VLOOKUP($B287,'Session Details'!$B$2:$R$368,17,FALSE)</f>
        <v>Stable</v>
      </c>
    </row>
    <row r="288" spans="1:13" x14ac:dyDescent="0.3">
      <c r="A288" s="4" t="str">
        <f t="shared" si="4"/>
        <v>Sunday</v>
      </c>
      <c r="B288" s="3">
        <v>43751</v>
      </c>
      <c r="C288" s="4">
        <v>404505</v>
      </c>
      <c r="D288" s="5">
        <v>0.19</v>
      </c>
      <c r="E288" s="4">
        <v>32</v>
      </c>
      <c r="F288" s="4">
        <v>21</v>
      </c>
      <c r="G288" s="4">
        <v>27</v>
      </c>
      <c r="H288" s="4">
        <v>387</v>
      </c>
      <c r="I288" s="4">
        <v>36</v>
      </c>
      <c r="J288" s="5">
        <v>0.95</v>
      </c>
      <c r="K288" s="4" t="str">
        <f>VLOOKUP($B288,'Session Details'!$B$2:$R$368,15,FALSE)</f>
        <v>Stable</v>
      </c>
      <c r="L288" s="4" t="str">
        <f>VLOOKUP($B288,'Session Details'!$B$2:$R$368,16,FALSE)</f>
        <v>Stable</v>
      </c>
      <c r="M288" s="4" t="str">
        <f>VLOOKUP($B288,'Session Details'!$B$2:$R$368,17,FALSE)</f>
        <v>Stable</v>
      </c>
    </row>
    <row r="289" spans="1:13" x14ac:dyDescent="0.3">
      <c r="A289" s="4" t="str">
        <f t="shared" si="4"/>
        <v>Monday</v>
      </c>
      <c r="B289" s="3">
        <v>43752</v>
      </c>
      <c r="C289" s="4">
        <v>401477</v>
      </c>
      <c r="D289" s="5">
        <v>0.18</v>
      </c>
      <c r="E289" s="4">
        <v>31</v>
      </c>
      <c r="F289" s="4">
        <v>21</v>
      </c>
      <c r="G289" s="4">
        <v>25</v>
      </c>
      <c r="H289" s="4">
        <v>362</v>
      </c>
      <c r="I289" s="4">
        <v>36</v>
      </c>
      <c r="J289" s="5">
        <v>0.93</v>
      </c>
      <c r="K289" s="4" t="str">
        <f>VLOOKUP($B289,'Session Details'!$B$2:$R$368,15,FALSE)</f>
        <v>Stable</v>
      </c>
      <c r="L289" s="4" t="str">
        <f>VLOOKUP($B289,'Session Details'!$B$2:$R$368,16,FALSE)</f>
        <v>Stable</v>
      </c>
      <c r="M289" s="4" t="str">
        <f>VLOOKUP($B289,'Session Details'!$B$2:$R$368,17,FALSE)</f>
        <v>Stable</v>
      </c>
    </row>
    <row r="290" spans="1:13" x14ac:dyDescent="0.3">
      <c r="A290" s="4" t="str">
        <f t="shared" si="4"/>
        <v>Tuesday</v>
      </c>
      <c r="B290" s="3">
        <v>43753</v>
      </c>
      <c r="C290" s="4">
        <v>402669</v>
      </c>
      <c r="D290" s="5">
        <v>0.19</v>
      </c>
      <c r="E290" s="4">
        <v>35</v>
      </c>
      <c r="F290" s="4">
        <v>17</v>
      </c>
      <c r="G290" s="4">
        <v>25</v>
      </c>
      <c r="H290" s="4">
        <v>394</v>
      </c>
      <c r="I290" s="4">
        <v>32</v>
      </c>
      <c r="J290" s="5">
        <v>0.91</v>
      </c>
      <c r="K290" s="4" t="str">
        <f>VLOOKUP($B290,'Session Details'!$B$2:$R$368,15,FALSE)</f>
        <v>Stable</v>
      </c>
      <c r="L290" s="4" t="str">
        <f>VLOOKUP($B290,'Session Details'!$B$2:$R$368,16,FALSE)</f>
        <v>Stable</v>
      </c>
      <c r="M290" s="4" t="str">
        <f>VLOOKUP($B290,'Session Details'!$B$2:$R$368,17,FALSE)</f>
        <v>Stable</v>
      </c>
    </row>
    <row r="291" spans="1:13" x14ac:dyDescent="0.3">
      <c r="A291" s="4" t="str">
        <f t="shared" si="4"/>
        <v>Wednesday</v>
      </c>
      <c r="B291" s="3">
        <v>43754</v>
      </c>
      <c r="C291" s="4">
        <v>401441</v>
      </c>
      <c r="D291" s="5">
        <v>0.19</v>
      </c>
      <c r="E291" s="4">
        <v>38</v>
      </c>
      <c r="F291" s="4">
        <v>22</v>
      </c>
      <c r="G291" s="4">
        <v>26</v>
      </c>
      <c r="H291" s="4">
        <v>371</v>
      </c>
      <c r="I291" s="4">
        <v>31</v>
      </c>
      <c r="J291" s="5">
        <v>0.95</v>
      </c>
      <c r="K291" s="4" t="str">
        <f>VLOOKUP($B291,'Session Details'!$B$2:$R$368,15,FALSE)</f>
        <v>Stable</v>
      </c>
      <c r="L291" s="4" t="str">
        <f>VLOOKUP($B291,'Session Details'!$B$2:$R$368,16,FALSE)</f>
        <v>Stable</v>
      </c>
      <c r="M291" s="4" t="str">
        <f>VLOOKUP($B291,'Session Details'!$B$2:$R$368,17,FALSE)</f>
        <v>Stable</v>
      </c>
    </row>
    <row r="292" spans="1:13" x14ac:dyDescent="0.3">
      <c r="A292" s="4" t="str">
        <f t="shared" si="4"/>
        <v>Thursday</v>
      </c>
      <c r="B292" s="3">
        <v>43755</v>
      </c>
      <c r="C292" s="4">
        <v>404247</v>
      </c>
      <c r="D292" s="5">
        <v>0.17</v>
      </c>
      <c r="E292" s="4">
        <v>37</v>
      </c>
      <c r="F292" s="4">
        <v>18</v>
      </c>
      <c r="G292" s="4">
        <v>27</v>
      </c>
      <c r="H292" s="4">
        <v>365</v>
      </c>
      <c r="I292" s="4">
        <v>34</v>
      </c>
      <c r="J292" s="5">
        <v>0.92</v>
      </c>
      <c r="K292" s="4" t="str">
        <f>VLOOKUP($B292,'Session Details'!$B$2:$R$368,15,FALSE)</f>
        <v>Stable</v>
      </c>
      <c r="L292" s="4" t="str">
        <f>VLOOKUP($B292,'Session Details'!$B$2:$R$368,16,FALSE)</f>
        <v>Stable</v>
      </c>
      <c r="M292" s="4" t="str">
        <f>VLOOKUP($B292,'Session Details'!$B$2:$R$368,17,FALSE)</f>
        <v>Stable</v>
      </c>
    </row>
    <row r="293" spans="1:13" x14ac:dyDescent="0.3">
      <c r="A293" s="4" t="str">
        <f t="shared" si="4"/>
        <v>Friday</v>
      </c>
      <c r="B293" s="3">
        <v>43756</v>
      </c>
      <c r="C293" s="4">
        <v>384464</v>
      </c>
      <c r="D293" s="5">
        <v>0.18</v>
      </c>
      <c r="E293" s="4">
        <v>35</v>
      </c>
      <c r="F293" s="4">
        <v>20</v>
      </c>
      <c r="G293" s="4">
        <v>30</v>
      </c>
      <c r="H293" s="4">
        <v>383</v>
      </c>
      <c r="I293" s="4">
        <v>39</v>
      </c>
      <c r="J293" s="5">
        <v>0.94</v>
      </c>
      <c r="K293" s="4" t="str">
        <f>VLOOKUP($B293,'Session Details'!$B$2:$R$368,15,FALSE)</f>
        <v>Stable</v>
      </c>
      <c r="L293" s="4" t="str">
        <f>VLOOKUP($B293,'Session Details'!$B$2:$R$368,16,FALSE)</f>
        <v>Stable</v>
      </c>
      <c r="M293" s="4" t="str">
        <f>VLOOKUP($B293,'Session Details'!$B$2:$R$368,17,FALSE)</f>
        <v>Stable</v>
      </c>
    </row>
    <row r="294" spans="1:13" x14ac:dyDescent="0.3">
      <c r="A294" s="4" t="str">
        <f t="shared" si="4"/>
        <v>Saturday</v>
      </c>
      <c r="B294" s="3">
        <v>43757</v>
      </c>
      <c r="C294" s="4">
        <v>383538</v>
      </c>
      <c r="D294" s="5">
        <v>0.19</v>
      </c>
      <c r="E294" s="4">
        <v>34</v>
      </c>
      <c r="F294" s="4">
        <v>19</v>
      </c>
      <c r="G294" s="4">
        <v>27</v>
      </c>
      <c r="H294" s="4">
        <v>386</v>
      </c>
      <c r="I294" s="4">
        <v>35</v>
      </c>
      <c r="J294" s="5">
        <v>0.92</v>
      </c>
      <c r="K294" s="4" t="str">
        <f>VLOOKUP($B294,'Session Details'!$B$2:$R$368,15,FALSE)</f>
        <v>Stable</v>
      </c>
      <c r="L294" s="4" t="str">
        <f>VLOOKUP($B294,'Session Details'!$B$2:$R$368,16,FALSE)</f>
        <v>Stable</v>
      </c>
      <c r="M294" s="4" t="str">
        <f>VLOOKUP($B294,'Session Details'!$B$2:$R$368,17,FALSE)</f>
        <v>Stable</v>
      </c>
    </row>
    <row r="295" spans="1:13" x14ac:dyDescent="0.3">
      <c r="A295" s="4" t="str">
        <f t="shared" si="4"/>
        <v>Sunday</v>
      </c>
      <c r="B295" s="3">
        <v>43758</v>
      </c>
      <c r="C295" s="4">
        <v>392178</v>
      </c>
      <c r="D295" s="5">
        <v>0.19</v>
      </c>
      <c r="E295" s="4">
        <v>38</v>
      </c>
      <c r="F295" s="4">
        <v>22</v>
      </c>
      <c r="G295" s="4">
        <v>25</v>
      </c>
      <c r="H295" s="4">
        <v>361</v>
      </c>
      <c r="I295" s="4">
        <v>33</v>
      </c>
      <c r="J295" s="5">
        <v>0.94</v>
      </c>
      <c r="K295" s="4" t="str">
        <f>VLOOKUP($B295,'Session Details'!$B$2:$R$368,15,FALSE)</f>
        <v>Stable</v>
      </c>
      <c r="L295" s="4" t="str">
        <f>VLOOKUP($B295,'Session Details'!$B$2:$R$368,16,FALSE)</f>
        <v>Stable</v>
      </c>
      <c r="M295" s="4" t="str">
        <f>VLOOKUP($B295,'Session Details'!$B$2:$R$368,17,FALSE)</f>
        <v>Stable</v>
      </c>
    </row>
    <row r="296" spans="1:13" x14ac:dyDescent="0.3">
      <c r="A296" s="4" t="str">
        <f t="shared" si="4"/>
        <v>Monday</v>
      </c>
      <c r="B296" s="9">
        <v>43759</v>
      </c>
      <c r="C296" s="10">
        <v>383369</v>
      </c>
      <c r="D296" s="11">
        <v>0.19</v>
      </c>
      <c r="E296" s="10">
        <v>31</v>
      </c>
      <c r="F296" s="10">
        <v>22</v>
      </c>
      <c r="G296" s="10">
        <v>30</v>
      </c>
      <c r="H296" s="10">
        <v>368</v>
      </c>
      <c r="I296" s="10">
        <v>36</v>
      </c>
      <c r="J296" s="11">
        <v>0.92</v>
      </c>
      <c r="K296" s="23" t="str">
        <f>VLOOKUP($B296,'Session Details'!$B$2:$R$368,15,FALSE)</f>
        <v>High</v>
      </c>
      <c r="L296" s="4" t="str">
        <f>VLOOKUP($B296,'Session Details'!$B$2:$R$368,16,FALSE)</f>
        <v>Stable</v>
      </c>
      <c r="M296" s="4" t="str">
        <f>VLOOKUP($B296,'Session Details'!$B$2:$R$368,17,FALSE)</f>
        <v>High</v>
      </c>
    </row>
    <row r="297" spans="1:13" x14ac:dyDescent="0.3">
      <c r="A297" s="4" t="str">
        <f t="shared" si="4"/>
        <v>Tuesday</v>
      </c>
      <c r="B297" s="3">
        <v>43760</v>
      </c>
      <c r="C297" s="4">
        <v>399709</v>
      </c>
      <c r="D297" s="5">
        <v>0.18</v>
      </c>
      <c r="E297" s="4">
        <v>37</v>
      </c>
      <c r="F297" s="4">
        <v>19</v>
      </c>
      <c r="G297" s="4">
        <v>29</v>
      </c>
      <c r="H297" s="4">
        <v>376</v>
      </c>
      <c r="I297" s="4">
        <v>32</v>
      </c>
      <c r="J297" s="5">
        <v>0.94</v>
      </c>
      <c r="K297" s="4" t="str">
        <f>VLOOKUP($B297,'Session Details'!$B$2:$R$368,15,FALSE)</f>
        <v>Stable</v>
      </c>
      <c r="L297" s="4" t="str">
        <f>VLOOKUP($B297,'Session Details'!$B$2:$R$368,16,FALSE)</f>
        <v>Stable</v>
      </c>
      <c r="M297" s="4" t="str">
        <f>VLOOKUP($B297,'Session Details'!$B$2:$R$368,17,FALSE)</f>
        <v>High</v>
      </c>
    </row>
    <row r="298" spans="1:13" x14ac:dyDescent="0.3">
      <c r="A298" s="4" t="str">
        <f t="shared" si="4"/>
        <v>Wednesday</v>
      </c>
      <c r="B298" s="3">
        <v>43761</v>
      </c>
      <c r="C298" s="4">
        <v>394443</v>
      </c>
      <c r="D298" s="5">
        <v>0.18</v>
      </c>
      <c r="E298" s="4">
        <v>37</v>
      </c>
      <c r="F298" s="4">
        <v>18</v>
      </c>
      <c r="G298" s="4">
        <v>30</v>
      </c>
      <c r="H298" s="4">
        <v>369</v>
      </c>
      <c r="I298" s="4">
        <v>33</v>
      </c>
      <c r="J298" s="5">
        <v>0.95</v>
      </c>
      <c r="K298" s="4" t="str">
        <f>VLOOKUP($B298,'Session Details'!$B$2:$R$368,15,FALSE)</f>
        <v>Stable</v>
      </c>
      <c r="L298" s="4" t="str">
        <f>VLOOKUP($B298,'Session Details'!$B$2:$R$368,16,FALSE)</f>
        <v>Stable</v>
      </c>
      <c r="M298" s="4" t="str">
        <f>VLOOKUP($B298,'Session Details'!$B$2:$R$368,17,FALSE)</f>
        <v>Stable</v>
      </c>
    </row>
    <row r="299" spans="1:13" x14ac:dyDescent="0.3">
      <c r="A299" s="4" t="str">
        <f t="shared" si="4"/>
        <v>Thursday</v>
      </c>
      <c r="B299" s="3">
        <v>43762</v>
      </c>
      <c r="C299" s="4">
        <v>389066</v>
      </c>
      <c r="D299" s="5">
        <v>0.18</v>
      </c>
      <c r="E299" s="4">
        <v>38</v>
      </c>
      <c r="F299" s="4">
        <v>21</v>
      </c>
      <c r="G299" s="4">
        <v>27</v>
      </c>
      <c r="H299" s="4">
        <v>398</v>
      </c>
      <c r="I299" s="4">
        <v>31</v>
      </c>
      <c r="J299" s="5">
        <v>0.91</v>
      </c>
      <c r="K299" s="4" t="str">
        <f>VLOOKUP($B299,'Session Details'!$B$2:$R$368,15,FALSE)</f>
        <v>Stable</v>
      </c>
      <c r="L299" s="4" t="str">
        <f>VLOOKUP($B299,'Session Details'!$B$2:$R$368,16,FALSE)</f>
        <v>Stable</v>
      </c>
      <c r="M299" s="4" t="str">
        <f>VLOOKUP($B299,'Session Details'!$B$2:$R$368,17,FALSE)</f>
        <v>Stable</v>
      </c>
    </row>
    <row r="300" spans="1:13" x14ac:dyDescent="0.3">
      <c r="A300" s="4" t="str">
        <f t="shared" si="4"/>
        <v>Friday</v>
      </c>
      <c r="B300" s="3">
        <v>43763</v>
      </c>
      <c r="C300" s="4">
        <v>393573</v>
      </c>
      <c r="D300" s="5">
        <v>0.19</v>
      </c>
      <c r="E300" s="4">
        <v>37</v>
      </c>
      <c r="F300" s="4">
        <v>20</v>
      </c>
      <c r="G300" s="4">
        <v>28</v>
      </c>
      <c r="H300" s="4">
        <v>375</v>
      </c>
      <c r="I300" s="4">
        <v>39</v>
      </c>
      <c r="J300" s="5">
        <v>0.93</v>
      </c>
      <c r="K300" s="4" t="str">
        <f>VLOOKUP($B300,'Session Details'!$B$2:$R$368,15,FALSE)</f>
        <v>Stable</v>
      </c>
      <c r="L300" s="4" t="str">
        <f>VLOOKUP($B300,'Session Details'!$B$2:$R$368,16,FALSE)</f>
        <v>Stable</v>
      </c>
      <c r="M300" s="4" t="str">
        <f>VLOOKUP($B300,'Session Details'!$B$2:$R$368,17,FALSE)</f>
        <v>Stable</v>
      </c>
    </row>
    <row r="301" spans="1:13" x14ac:dyDescent="0.3">
      <c r="A301" s="4" t="str">
        <f t="shared" si="4"/>
        <v>Saturday</v>
      </c>
      <c r="B301" s="3">
        <v>43764</v>
      </c>
      <c r="C301" s="4">
        <v>382825</v>
      </c>
      <c r="D301" s="5">
        <v>0.17</v>
      </c>
      <c r="E301" s="4">
        <v>36</v>
      </c>
      <c r="F301" s="4">
        <v>20</v>
      </c>
      <c r="G301" s="4">
        <v>28</v>
      </c>
      <c r="H301" s="4">
        <v>359</v>
      </c>
      <c r="I301" s="4">
        <v>40</v>
      </c>
      <c r="J301" s="5">
        <v>0.92</v>
      </c>
      <c r="K301" s="4" t="str">
        <f>VLOOKUP($B301,'Session Details'!$B$2:$R$368,15,FALSE)</f>
        <v>Stable</v>
      </c>
      <c r="L301" s="4" t="str">
        <f>VLOOKUP($B301,'Session Details'!$B$2:$R$368,16,FALSE)</f>
        <v>Stable</v>
      </c>
      <c r="M301" s="4" t="str">
        <f>VLOOKUP($B301,'Session Details'!$B$2:$R$368,17,FALSE)</f>
        <v>Stable</v>
      </c>
    </row>
    <row r="302" spans="1:13" x14ac:dyDescent="0.3">
      <c r="A302" s="4" t="str">
        <f t="shared" si="4"/>
        <v>Sunday</v>
      </c>
      <c r="B302" s="3">
        <v>43765</v>
      </c>
      <c r="C302" s="4">
        <v>382944</v>
      </c>
      <c r="D302" s="5">
        <v>0.18</v>
      </c>
      <c r="E302" s="4">
        <v>33</v>
      </c>
      <c r="F302" s="4">
        <v>17</v>
      </c>
      <c r="G302" s="4">
        <v>27</v>
      </c>
      <c r="H302" s="4">
        <v>366</v>
      </c>
      <c r="I302" s="4">
        <v>35</v>
      </c>
      <c r="J302" s="5">
        <v>0.95</v>
      </c>
      <c r="K302" s="4" t="str">
        <f>VLOOKUP($B302,'Session Details'!$B$2:$R$368,15,FALSE)</f>
        <v>Stable</v>
      </c>
      <c r="L302" s="4" t="str">
        <f>VLOOKUP($B302,'Session Details'!$B$2:$R$368,16,FALSE)</f>
        <v>Stable</v>
      </c>
      <c r="M302" s="4" t="str">
        <f>VLOOKUP($B302,'Session Details'!$B$2:$R$368,17,FALSE)</f>
        <v>Stable</v>
      </c>
    </row>
    <row r="303" spans="1:13" x14ac:dyDescent="0.3">
      <c r="A303" s="4" t="str">
        <f t="shared" si="4"/>
        <v>Monday</v>
      </c>
      <c r="B303" s="3">
        <v>43766</v>
      </c>
      <c r="C303" s="4">
        <v>403354</v>
      </c>
      <c r="D303" s="5">
        <v>0.19</v>
      </c>
      <c r="E303" s="4">
        <v>31</v>
      </c>
      <c r="F303" s="4">
        <v>20</v>
      </c>
      <c r="G303" s="4">
        <v>28</v>
      </c>
      <c r="H303" s="4">
        <v>395</v>
      </c>
      <c r="I303" s="4">
        <v>31</v>
      </c>
      <c r="J303" s="5">
        <v>0.94</v>
      </c>
      <c r="K303" s="4" t="str">
        <f>VLOOKUP($B303,'Session Details'!$B$2:$R$368,15,FALSE)</f>
        <v>Stable</v>
      </c>
      <c r="L303" s="4" t="str">
        <f>VLOOKUP($B303,'Session Details'!$B$2:$R$368,16,FALSE)</f>
        <v>Stable</v>
      </c>
      <c r="M303" s="4" t="str">
        <f>VLOOKUP($B303,'Session Details'!$B$2:$R$368,17,FALSE)</f>
        <v>Stable</v>
      </c>
    </row>
    <row r="304" spans="1:13" x14ac:dyDescent="0.3">
      <c r="A304" s="4" t="str">
        <f t="shared" si="4"/>
        <v>Tuesday</v>
      </c>
      <c r="B304" s="3">
        <v>43767</v>
      </c>
      <c r="C304" s="4">
        <v>396314</v>
      </c>
      <c r="D304" s="5">
        <v>0.18</v>
      </c>
      <c r="E304" s="4">
        <v>32</v>
      </c>
      <c r="F304" s="4">
        <v>22</v>
      </c>
      <c r="G304" s="4">
        <v>26</v>
      </c>
      <c r="H304" s="4">
        <v>382</v>
      </c>
      <c r="I304" s="4">
        <v>30</v>
      </c>
      <c r="J304" s="5">
        <v>0.93</v>
      </c>
      <c r="K304" s="4" t="str">
        <f>VLOOKUP($B304,'Session Details'!$B$2:$R$368,15,FALSE)</f>
        <v>Stable</v>
      </c>
      <c r="L304" s="4" t="str">
        <f>VLOOKUP($B304,'Session Details'!$B$2:$R$368,16,FALSE)</f>
        <v>Stable</v>
      </c>
      <c r="M304" s="4" t="str">
        <f>VLOOKUP($B304,'Session Details'!$B$2:$R$368,17,FALSE)</f>
        <v>Stable</v>
      </c>
    </row>
    <row r="305" spans="1:13" x14ac:dyDescent="0.3">
      <c r="A305" s="4" t="str">
        <f t="shared" si="4"/>
        <v>Wednesday</v>
      </c>
      <c r="B305" s="3">
        <v>43768</v>
      </c>
      <c r="C305" s="4">
        <v>396097</v>
      </c>
      <c r="D305" s="5">
        <v>0.17</v>
      </c>
      <c r="E305" s="4">
        <v>34</v>
      </c>
      <c r="F305" s="4">
        <v>21</v>
      </c>
      <c r="G305" s="4">
        <v>30</v>
      </c>
      <c r="H305" s="4">
        <v>394</v>
      </c>
      <c r="I305" s="4">
        <v>37</v>
      </c>
      <c r="J305" s="5">
        <v>0.91</v>
      </c>
      <c r="K305" s="4" t="str">
        <f>VLOOKUP($B305,'Session Details'!$B$2:$R$368,15,FALSE)</f>
        <v>Stable</v>
      </c>
      <c r="L305" s="4" t="str">
        <f>VLOOKUP($B305,'Session Details'!$B$2:$R$368,16,FALSE)</f>
        <v>Stable</v>
      </c>
      <c r="M305" s="4" t="str">
        <f>VLOOKUP($B305,'Session Details'!$B$2:$R$368,17,FALSE)</f>
        <v>Stable</v>
      </c>
    </row>
    <row r="306" spans="1:13" x14ac:dyDescent="0.3">
      <c r="A306" s="4" t="str">
        <f t="shared" si="4"/>
        <v>Thursday</v>
      </c>
      <c r="B306" s="3">
        <v>43769</v>
      </c>
      <c r="C306" s="4">
        <v>392878</v>
      </c>
      <c r="D306" s="5">
        <v>0.17</v>
      </c>
      <c r="E306" s="4">
        <v>40</v>
      </c>
      <c r="F306" s="4">
        <v>22</v>
      </c>
      <c r="G306" s="4">
        <v>29</v>
      </c>
      <c r="H306" s="4">
        <v>363</v>
      </c>
      <c r="I306" s="4">
        <v>34</v>
      </c>
      <c r="J306" s="5">
        <v>0.95</v>
      </c>
      <c r="K306" s="4" t="str">
        <f>VLOOKUP($B306,'Session Details'!$B$2:$R$368,15,FALSE)</f>
        <v>Stable</v>
      </c>
      <c r="L306" s="4" t="str">
        <f>VLOOKUP($B306,'Session Details'!$B$2:$R$368,16,FALSE)</f>
        <v>Stable</v>
      </c>
      <c r="M306" s="4" t="str">
        <f>VLOOKUP($B306,'Session Details'!$B$2:$R$368,17,FALSE)</f>
        <v>Stable</v>
      </c>
    </row>
    <row r="307" spans="1:13" x14ac:dyDescent="0.3">
      <c r="A307" s="4" t="str">
        <f t="shared" si="4"/>
        <v>Friday</v>
      </c>
      <c r="B307" s="3">
        <v>43770</v>
      </c>
      <c r="C307" s="4">
        <v>404865</v>
      </c>
      <c r="D307" s="5">
        <v>0.19</v>
      </c>
      <c r="E307" s="4">
        <v>33</v>
      </c>
      <c r="F307" s="4">
        <v>20</v>
      </c>
      <c r="G307" s="4">
        <v>26</v>
      </c>
      <c r="H307" s="4">
        <v>355</v>
      </c>
      <c r="I307" s="4">
        <v>31</v>
      </c>
      <c r="J307" s="5">
        <v>0.91</v>
      </c>
      <c r="K307" s="4" t="str">
        <f>VLOOKUP($B307,'Session Details'!$B$2:$R$368,15,FALSE)</f>
        <v>Stable</v>
      </c>
      <c r="L307" s="4" t="str">
        <f>VLOOKUP($B307,'Session Details'!$B$2:$R$368,16,FALSE)</f>
        <v>Stable</v>
      </c>
      <c r="M307" s="4" t="str">
        <f>VLOOKUP($B307,'Session Details'!$B$2:$R$368,17,FALSE)</f>
        <v>Stable</v>
      </c>
    </row>
    <row r="308" spans="1:13" x14ac:dyDescent="0.3">
      <c r="A308" s="4" t="str">
        <f t="shared" si="4"/>
        <v>Saturday</v>
      </c>
      <c r="B308" s="3">
        <v>43771</v>
      </c>
      <c r="C308" s="4">
        <v>404425</v>
      </c>
      <c r="D308" s="5">
        <v>0.18</v>
      </c>
      <c r="E308" s="4">
        <v>33</v>
      </c>
      <c r="F308" s="4">
        <v>19</v>
      </c>
      <c r="G308" s="4">
        <v>30</v>
      </c>
      <c r="H308" s="4">
        <v>399</v>
      </c>
      <c r="I308" s="4">
        <v>36</v>
      </c>
      <c r="J308" s="5">
        <v>0.91</v>
      </c>
      <c r="K308" s="4" t="str">
        <f>VLOOKUP($B308,'Session Details'!$B$2:$R$368,15,FALSE)</f>
        <v>Stable</v>
      </c>
      <c r="L308" s="4" t="str">
        <f>VLOOKUP($B308,'Session Details'!$B$2:$R$368,16,FALSE)</f>
        <v>Stable</v>
      </c>
      <c r="M308" s="4" t="str">
        <f>VLOOKUP($B308,'Session Details'!$B$2:$R$368,17,FALSE)</f>
        <v>Stable</v>
      </c>
    </row>
    <row r="309" spans="1:13" x14ac:dyDescent="0.3">
      <c r="A309" s="4" t="str">
        <f t="shared" si="4"/>
        <v>Sunday</v>
      </c>
      <c r="B309" s="3">
        <v>43772</v>
      </c>
      <c r="C309" s="4">
        <v>404029</v>
      </c>
      <c r="D309" s="5">
        <v>0.19</v>
      </c>
      <c r="E309" s="4">
        <v>32</v>
      </c>
      <c r="F309" s="4">
        <v>19</v>
      </c>
      <c r="G309" s="4">
        <v>26</v>
      </c>
      <c r="H309" s="4">
        <v>390</v>
      </c>
      <c r="I309" s="4">
        <v>37</v>
      </c>
      <c r="J309" s="5">
        <v>0.94</v>
      </c>
      <c r="K309" s="4" t="str">
        <f>VLOOKUP($B309,'Session Details'!$B$2:$R$368,15,FALSE)</f>
        <v>Stable</v>
      </c>
      <c r="L309" s="4" t="str">
        <f>VLOOKUP($B309,'Session Details'!$B$2:$R$368,16,FALSE)</f>
        <v>Stable</v>
      </c>
      <c r="M309" s="4" t="str">
        <f>VLOOKUP($B309,'Session Details'!$B$2:$R$368,17,FALSE)</f>
        <v>Stable</v>
      </c>
    </row>
    <row r="310" spans="1:13" x14ac:dyDescent="0.3">
      <c r="A310" s="4" t="str">
        <f t="shared" si="4"/>
        <v>Monday</v>
      </c>
      <c r="B310" s="3">
        <v>43773</v>
      </c>
      <c r="C310" s="4">
        <v>382779</v>
      </c>
      <c r="D310" s="5">
        <v>0.19</v>
      </c>
      <c r="E310" s="4">
        <v>34</v>
      </c>
      <c r="F310" s="4">
        <v>22</v>
      </c>
      <c r="G310" s="4">
        <v>27</v>
      </c>
      <c r="H310" s="4">
        <v>396</v>
      </c>
      <c r="I310" s="4">
        <v>34</v>
      </c>
      <c r="J310" s="5">
        <v>0.92</v>
      </c>
      <c r="K310" s="4" t="str">
        <f>VLOOKUP($B310,'Session Details'!$B$2:$R$368,15,FALSE)</f>
        <v>Stable</v>
      </c>
      <c r="L310" s="4" t="str">
        <f>VLOOKUP($B310,'Session Details'!$B$2:$R$368,16,FALSE)</f>
        <v>Stable</v>
      </c>
      <c r="M310" s="4" t="str">
        <f>VLOOKUP($B310,'Session Details'!$B$2:$R$368,17,FALSE)</f>
        <v>Stable</v>
      </c>
    </row>
    <row r="311" spans="1:13" x14ac:dyDescent="0.3">
      <c r="A311" s="4" t="str">
        <f t="shared" si="4"/>
        <v>Tuesday</v>
      </c>
      <c r="B311" s="3">
        <v>43774</v>
      </c>
      <c r="C311" s="4">
        <v>394015</v>
      </c>
      <c r="D311" s="5">
        <v>0.17</v>
      </c>
      <c r="E311" s="4">
        <v>31</v>
      </c>
      <c r="F311" s="4">
        <v>22</v>
      </c>
      <c r="G311" s="4">
        <v>25</v>
      </c>
      <c r="H311" s="4">
        <v>398</v>
      </c>
      <c r="I311" s="4">
        <v>39</v>
      </c>
      <c r="J311" s="5">
        <v>0.91</v>
      </c>
      <c r="K311" s="4" t="str">
        <f>VLOOKUP($B311,'Session Details'!$B$2:$R$368,15,FALSE)</f>
        <v>Stable</v>
      </c>
      <c r="L311" s="4" t="str">
        <f>VLOOKUP($B311,'Session Details'!$B$2:$R$368,16,FALSE)</f>
        <v>Stable</v>
      </c>
      <c r="M311" s="4" t="str">
        <f>VLOOKUP($B311,'Session Details'!$B$2:$R$368,17,FALSE)</f>
        <v>Stable</v>
      </c>
    </row>
    <row r="312" spans="1:13" x14ac:dyDescent="0.3">
      <c r="A312" s="4" t="str">
        <f t="shared" si="4"/>
        <v>Wednesday</v>
      </c>
      <c r="B312" s="3">
        <v>43775</v>
      </c>
      <c r="C312" s="4">
        <v>384987</v>
      </c>
      <c r="D312" s="5">
        <v>0.18</v>
      </c>
      <c r="E312" s="4">
        <v>34</v>
      </c>
      <c r="F312" s="4">
        <v>19</v>
      </c>
      <c r="G312" s="4">
        <v>25</v>
      </c>
      <c r="H312" s="4">
        <v>394</v>
      </c>
      <c r="I312" s="4">
        <v>33</v>
      </c>
      <c r="J312" s="5">
        <v>0.94</v>
      </c>
      <c r="K312" s="4" t="str">
        <f>VLOOKUP($B312,'Session Details'!$B$2:$R$368,15,FALSE)</f>
        <v>Stable</v>
      </c>
      <c r="L312" s="4" t="str">
        <f>VLOOKUP($B312,'Session Details'!$B$2:$R$368,16,FALSE)</f>
        <v>Stable</v>
      </c>
      <c r="M312" s="4" t="str">
        <f>VLOOKUP($B312,'Session Details'!$B$2:$R$368,17,FALSE)</f>
        <v>Stable</v>
      </c>
    </row>
    <row r="313" spans="1:13" x14ac:dyDescent="0.3">
      <c r="A313" s="4" t="str">
        <f t="shared" si="4"/>
        <v>Thursday</v>
      </c>
      <c r="B313" s="3">
        <v>43776</v>
      </c>
      <c r="C313" s="4">
        <v>405410</v>
      </c>
      <c r="D313" s="5">
        <v>0.18</v>
      </c>
      <c r="E313" s="4">
        <v>36</v>
      </c>
      <c r="F313" s="4">
        <v>21</v>
      </c>
      <c r="G313" s="4">
        <v>30</v>
      </c>
      <c r="H313" s="4">
        <v>361</v>
      </c>
      <c r="I313" s="4">
        <v>37</v>
      </c>
      <c r="J313" s="5">
        <v>0.93</v>
      </c>
      <c r="K313" s="4" t="str">
        <f>VLOOKUP($B313,'Session Details'!$B$2:$R$368,15,FALSE)</f>
        <v>Stable</v>
      </c>
      <c r="L313" s="4" t="str">
        <f>VLOOKUP($B313,'Session Details'!$B$2:$R$368,16,FALSE)</f>
        <v>Stable</v>
      </c>
      <c r="M313" s="4" t="str">
        <f>VLOOKUP($B313,'Session Details'!$B$2:$R$368,17,FALSE)</f>
        <v>Stable</v>
      </c>
    </row>
    <row r="314" spans="1:13" x14ac:dyDescent="0.3">
      <c r="A314" s="4" t="str">
        <f t="shared" si="4"/>
        <v>Friday</v>
      </c>
      <c r="B314" s="3">
        <v>43777</v>
      </c>
      <c r="C314" s="4">
        <v>403572</v>
      </c>
      <c r="D314" s="5">
        <v>0.19</v>
      </c>
      <c r="E314" s="4">
        <v>31</v>
      </c>
      <c r="F314" s="4">
        <v>17</v>
      </c>
      <c r="G314" s="4">
        <v>26</v>
      </c>
      <c r="H314" s="4">
        <v>352</v>
      </c>
      <c r="I314" s="4">
        <v>34</v>
      </c>
      <c r="J314" s="5">
        <v>0.94</v>
      </c>
      <c r="K314" s="4" t="str">
        <f>VLOOKUP($B314,'Session Details'!$B$2:$R$368,15,FALSE)</f>
        <v>Stable</v>
      </c>
      <c r="L314" s="4" t="str">
        <f>VLOOKUP($B314,'Session Details'!$B$2:$R$368,16,FALSE)</f>
        <v>Stable</v>
      </c>
      <c r="M314" s="4" t="str">
        <f>VLOOKUP($B314,'Session Details'!$B$2:$R$368,17,FALSE)</f>
        <v>Stable</v>
      </c>
    </row>
    <row r="315" spans="1:13" x14ac:dyDescent="0.3">
      <c r="A315" s="4" t="str">
        <f t="shared" si="4"/>
        <v>Saturday</v>
      </c>
      <c r="B315" s="9">
        <v>43778</v>
      </c>
      <c r="C315" s="10">
        <v>380487</v>
      </c>
      <c r="D315" s="11">
        <v>0.19</v>
      </c>
      <c r="E315" s="10">
        <v>40</v>
      </c>
      <c r="F315" s="10">
        <v>21</v>
      </c>
      <c r="G315" s="10">
        <v>27</v>
      </c>
      <c r="H315" s="10">
        <v>368</v>
      </c>
      <c r="I315" s="10">
        <v>32</v>
      </c>
      <c r="J315" s="11">
        <v>0.93</v>
      </c>
      <c r="K315" s="23" t="str">
        <f>VLOOKUP($B315,'Session Details'!$B$2:$R$368,15,FALSE)</f>
        <v>High</v>
      </c>
      <c r="L315" s="4" t="str">
        <f>VLOOKUP($B315,'Session Details'!$B$2:$R$368,16,FALSE)</f>
        <v>Stable</v>
      </c>
      <c r="M315" s="4" t="str">
        <f>VLOOKUP($B315,'Session Details'!$B$2:$R$368,17,FALSE)</f>
        <v>Stable</v>
      </c>
    </row>
    <row r="316" spans="1:13" x14ac:dyDescent="0.3">
      <c r="A316" s="4" t="str">
        <f t="shared" si="4"/>
        <v>Sunday</v>
      </c>
      <c r="B316" s="3">
        <v>43779</v>
      </c>
      <c r="C316" s="4">
        <v>397106</v>
      </c>
      <c r="D316" s="5">
        <v>0.19</v>
      </c>
      <c r="E316" s="4">
        <v>34</v>
      </c>
      <c r="F316" s="4">
        <v>20</v>
      </c>
      <c r="G316" s="4">
        <v>30</v>
      </c>
      <c r="H316" s="4">
        <v>358</v>
      </c>
      <c r="I316" s="4">
        <v>37</v>
      </c>
      <c r="J316" s="5">
        <v>0.92</v>
      </c>
      <c r="K316" s="4" t="str">
        <f>VLOOKUP($B316,'Session Details'!$B$2:$R$368,15,FALSE)</f>
        <v>Stable</v>
      </c>
      <c r="L316" s="4" t="str">
        <f>VLOOKUP($B316,'Session Details'!$B$2:$R$368,16,FALSE)</f>
        <v>Stable</v>
      </c>
      <c r="M316" s="4" t="str">
        <f>VLOOKUP($B316,'Session Details'!$B$2:$R$368,17,FALSE)</f>
        <v>Stable</v>
      </c>
    </row>
    <row r="317" spans="1:13" x14ac:dyDescent="0.3">
      <c r="A317" s="4" t="str">
        <f t="shared" si="4"/>
        <v>Monday</v>
      </c>
      <c r="B317" s="3">
        <v>43780</v>
      </c>
      <c r="C317" s="4">
        <v>387858</v>
      </c>
      <c r="D317" s="5">
        <v>0.17</v>
      </c>
      <c r="E317" s="4">
        <v>38</v>
      </c>
      <c r="F317" s="4">
        <v>17</v>
      </c>
      <c r="G317" s="4">
        <v>25</v>
      </c>
      <c r="H317" s="4">
        <v>381</v>
      </c>
      <c r="I317" s="4">
        <v>31</v>
      </c>
      <c r="J317" s="5">
        <v>0.94</v>
      </c>
      <c r="K317" s="4" t="str">
        <f>VLOOKUP($B317,'Session Details'!$B$2:$R$368,15,FALSE)</f>
        <v>Stable</v>
      </c>
      <c r="L317" s="4" t="str">
        <f>VLOOKUP($B317,'Session Details'!$B$2:$R$368,16,FALSE)</f>
        <v>Stable</v>
      </c>
      <c r="M317" s="4" t="str">
        <f>VLOOKUP($B317,'Session Details'!$B$2:$R$368,17,FALSE)</f>
        <v>Stable</v>
      </c>
    </row>
    <row r="318" spans="1:13" x14ac:dyDescent="0.3">
      <c r="A318" s="4" t="str">
        <f t="shared" si="4"/>
        <v>Tuesday</v>
      </c>
      <c r="B318" s="3">
        <v>43781</v>
      </c>
      <c r="C318" s="4">
        <v>403207</v>
      </c>
      <c r="D318" s="5">
        <v>0.18</v>
      </c>
      <c r="E318" s="4">
        <v>32</v>
      </c>
      <c r="F318" s="4">
        <v>19</v>
      </c>
      <c r="G318" s="4">
        <v>30</v>
      </c>
      <c r="H318" s="4">
        <v>387</v>
      </c>
      <c r="I318" s="4">
        <v>39</v>
      </c>
      <c r="J318" s="5">
        <v>0.93</v>
      </c>
      <c r="K318" s="4" t="str">
        <f>VLOOKUP($B318,'Session Details'!$B$2:$R$368,15,FALSE)</f>
        <v>Stable</v>
      </c>
      <c r="L318" s="4" t="str">
        <f>VLOOKUP($B318,'Session Details'!$B$2:$R$368,16,FALSE)</f>
        <v>Stable</v>
      </c>
      <c r="M318" s="4" t="str">
        <f>VLOOKUP($B318,'Session Details'!$B$2:$R$368,17,FALSE)</f>
        <v>Stable</v>
      </c>
    </row>
    <row r="319" spans="1:13" x14ac:dyDescent="0.3">
      <c r="A319" s="4" t="str">
        <f t="shared" si="4"/>
        <v>Wednesday</v>
      </c>
      <c r="B319" s="3">
        <v>43782</v>
      </c>
      <c r="C319" s="4">
        <v>380788</v>
      </c>
      <c r="D319" s="5">
        <v>0.19</v>
      </c>
      <c r="E319" s="4">
        <v>36</v>
      </c>
      <c r="F319" s="4">
        <v>21</v>
      </c>
      <c r="G319" s="4">
        <v>25</v>
      </c>
      <c r="H319" s="4">
        <v>394</v>
      </c>
      <c r="I319" s="4">
        <v>34</v>
      </c>
      <c r="J319" s="5">
        <v>0.95</v>
      </c>
      <c r="K319" s="4" t="str">
        <f>VLOOKUP($B319,'Session Details'!$B$2:$R$368,15,FALSE)</f>
        <v>Stable</v>
      </c>
      <c r="L319" s="4" t="str">
        <f>VLOOKUP($B319,'Session Details'!$B$2:$R$368,16,FALSE)</f>
        <v>Stable</v>
      </c>
      <c r="M319" s="4" t="str">
        <f>VLOOKUP($B319,'Session Details'!$B$2:$R$368,17,FALSE)</f>
        <v>Stable</v>
      </c>
    </row>
    <row r="320" spans="1:13" x14ac:dyDescent="0.3">
      <c r="A320" s="4" t="str">
        <f t="shared" si="4"/>
        <v>Thursday</v>
      </c>
      <c r="B320" s="3">
        <v>43783</v>
      </c>
      <c r="C320" s="4">
        <v>383044</v>
      </c>
      <c r="D320" s="5">
        <v>0.19</v>
      </c>
      <c r="E320" s="4">
        <v>34</v>
      </c>
      <c r="F320" s="4">
        <v>20</v>
      </c>
      <c r="G320" s="4">
        <v>25</v>
      </c>
      <c r="H320" s="4">
        <v>378</v>
      </c>
      <c r="I320" s="4">
        <v>33</v>
      </c>
      <c r="J320" s="5">
        <v>0.92</v>
      </c>
      <c r="K320" s="4" t="str">
        <f>VLOOKUP($B320,'Session Details'!$B$2:$R$368,15,FALSE)</f>
        <v>Stable</v>
      </c>
      <c r="L320" s="4" t="str">
        <f>VLOOKUP($B320,'Session Details'!$B$2:$R$368,16,FALSE)</f>
        <v>Stable</v>
      </c>
      <c r="M320" s="4" t="str">
        <f>VLOOKUP($B320,'Session Details'!$B$2:$R$368,17,FALSE)</f>
        <v>Stable</v>
      </c>
    </row>
    <row r="321" spans="1:13" x14ac:dyDescent="0.3">
      <c r="A321" s="4" t="str">
        <f t="shared" si="4"/>
        <v>Friday</v>
      </c>
      <c r="B321" s="3">
        <v>43784</v>
      </c>
      <c r="C321" s="4">
        <v>396628</v>
      </c>
      <c r="D321" s="5">
        <v>0.19</v>
      </c>
      <c r="E321" s="4">
        <v>30</v>
      </c>
      <c r="F321" s="4">
        <v>18</v>
      </c>
      <c r="G321" s="4">
        <v>27</v>
      </c>
      <c r="H321" s="4">
        <v>365</v>
      </c>
      <c r="I321" s="4">
        <v>40</v>
      </c>
      <c r="J321" s="5">
        <v>0.91</v>
      </c>
      <c r="K321" s="4" t="str">
        <f>VLOOKUP($B321,'Session Details'!$B$2:$R$368,15,FALSE)</f>
        <v>Stable</v>
      </c>
      <c r="L321" s="4" t="str">
        <f>VLOOKUP($B321,'Session Details'!$B$2:$R$368,16,FALSE)</f>
        <v>Stable</v>
      </c>
      <c r="M321" s="4" t="str">
        <f>VLOOKUP($B321,'Session Details'!$B$2:$R$368,17,FALSE)</f>
        <v>Stable</v>
      </c>
    </row>
    <row r="322" spans="1:13" x14ac:dyDescent="0.3">
      <c r="A322" s="4" t="str">
        <f t="shared" si="4"/>
        <v>Saturday</v>
      </c>
      <c r="B322" s="3">
        <v>43785</v>
      </c>
      <c r="C322" s="4">
        <v>404564</v>
      </c>
      <c r="D322" s="5">
        <v>0.18</v>
      </c>
      <c r="E322" s="4">
        <v>40</v>
      </c>
      <c r="F322" s="4">
        <v>21</v>
      </c>
      <c r="G322" s="4">
        <v>30</v>
      </c>
      <c r="H322" s="4">
        <v>392</v>
      </c>
      <c r="I322" s="4">
        <v>39</v>
      </c>
      <c r="J322" s="5">
        <v>0.92</v>
      </c>
      <c r="K322" s="4" t="str">
        <f>VLOOKUP($B322,'Session Details'!$B$2:$R$368,15,FALSE)</f>
        <v>Stable</v>
      </c>
      <c r="L322" s="4" t="str">
        <f>VLOOKUP($B322,'Session Details'!$B$2:$R$368,16,FALSE)</f>
        <v>Stable</v>
      </c>
      <c r="M322" s="4" t="str">
        <f>VLOOKUP($B322,'Session Details'!$B$2:$R$368,17,FALSE)</f>
        <v>Stable</v>
      </c>
    </row>
    <row r="323" spans="1:13" x14ac:dyDescent="0.3">
      <c r="A323" s="4" t="str">
        <f t="shared" si="4"/>
        <v>Sunday</v>
      </c>
      <c r="B323" s="24">
        <v>43786</v>
      </c>
      <c r="C323" s="25">
        <v>380987</v>
      </c>
      <c r="D323" s="26">
        <v>0.19</v>
      </c>
      <c r="E323" s="25">
        <v>112</v>
      </c>
      <c r="F323" s="25">
        <v>22</v>
      </c>
      <c r="G323" s="25">
        <v>27</v>
      </c>
      <c r="H323" s="25">
        <v>353</v>
      </c>
      <c r="I323" s="25">
        <v>38</v>
      </c>
      <c r="J323" s="26">
        <v>0.95</v>
      </c>
      <c r="K323" s="22" t="str">
        <f>VLOOKUP($B323,'Session Details'!$B$2:$R$368,15,FALSE)</f>
        <v>Low</v>
      </c>
      <c r="L323" s="4" t="str">
        <f>VLOOKUP($B323,'Session Details'!$B$2:$R$368,16,FALSE)</f>
        <v>Stable</v>
      </c>
      <c r="M323" s="4" t="str">
        <f>VLOOKUP($B323,'Session Details'!$B$2:$R$368,17,FALSE)</f>
        <v>Low</v>
      </c>
    </row>
    <row r="324" spans="1:13" x14ac:dyDescent="0.3">
      <c r="A324" s="4" t="str">
        <f t="shared" ref="A324:A368" si="5">TEXT(B324,"dddd")</f>
        <v>Monday</v>
      </c>
      <c r="B324" s="3">
        <v>43787</v>
      </c>
      <c r="C324" s="4">
        <v>398199</v>
      </c>
      <c r="D324" s="5">
        <v>0.18</v>
      </c>
      <c r="E324" s="4">
        <v>37</v>
      </c>
      <c r="F324" s="4">
        <v>22</v>
      </c>
      <c r="G324" s="4">
        <v>26</v>
      </c>
      <c r="H324" s="4">
        <v>385</v>
      </c>
      <c r="I324" s="4">
        <v>34</v>
      </c>
      <c r="J324" s="5">
        <v>0.94</v>
      </c>
      <c r="K324" s="4" t="str">
        <f>VLOOKUP($B324,'Session Details'!$B$2:$R$368,15,FALSE)</f>
        <v>Stable</v>
      </c>
      <c r="L324" s="4" t="str">
        <f>VLOOKUP($B324,'Session Details'!$B$2:$R$368,16,FALSE)</f>
        <v>Stable</v>
      </c>
      <c r="M324" s="4" t="str">
        <f>VLOOKUP($B324,'Session Details'!$B$2:$R$368,17,FALSE)</f>
        <v>Stable</v>
      </c>
    </row>
    <row r="325" spans="1:13" x14ac:dyDescent="0.3">
      <c r="A325" s="4" t="str">
        <f t="shared" si="5"/>
        <v>Tuesday</v>
      </c>
      <c r="B325" s="3">
        <v>43788</v>
      </c>
      <c r="C325" s="4">
        <v>384779</v>
      </c>
      <c r="D325" s="5">
        <v>0.19</v>
      </c>
      <c r="E325" s="4">
        <v>33</v>
      </c>
      <c r="F325" s="4">
        <v>22</v>
      </c>
      <c r="G325" s="4">
        <v>27</v>
      </c>
      <c r="H325" s="4">
        <v>369</v>
      </c>
      <c r="I325" s="4">
        <v>33</v>
      </c>
      <c r="J325" s="5">
        <v>0.92</v>
      </c>
      <c r="K325" s="4" t="str">
        <f>VLOOKUP($B325,'Session Details'!$B$2:$R$368,15,FALSE)</f>
        <v>Stable</v>
      </c>
      <c r="L325" s="4" t="str">
        <f>VLOOKUP($B325,'Session Details'!$B$2:$R$368,16,FALSE)</f>
        <v>Stable</v>
      </c>
      <c r="M325" s="4" t="str">
        <f>VLOOKUP($B325,'Session Details'!$B$2:$R$368,17,FALSE)</f>
        <v>Stable</v>
      </c>
    </row>
    <row r="326" spans="1:13" x14ac:dyDescent="0.3">
      <c r="A326" s="4" t="str">
        <f t="shared" si="5"/>
        <v>Wednesday</v>
      </c>
      <c r="B326" s="3">
        <v>43789</v>
      </c>
      <c r="C326" s="4">
        <v>410182</v>
      </c>
      <c r="D326" s="5">
        <v>0.19</v>
      </c>
      <c r="E326" s="4">
        <v>40</v>
      </c>
      <c r="F326" s="4">
        <v>19</v>
      </c>
      <c r="G326" s="4">
        <v>29</v>
      </c>
      <c r="H326" s="4">
        <v>389</v>
      </c>
      <c r="I326" s="4">
        <v>32</v>
      </c>
      <c r="J326" s="5">
        <v>0.92</v>
      </c>
      <c r="K326" s="4" t="str">
        <f>VLOOKUP($B326,'Session Details'!$B$2:$R$368,15,FALSE)</f>
        <v>Stable</v>
      </c>
      <c r="L326" s="4" t="str">
        <f>VLOOKUP($B326,'Session Details'!$B$2:$R$368,16,FALSE)</f>
        <v>Stable</v>
      </c>
      <c r="M326" s="4" t="str">
        <f>VLOOKUP($B326,'Session Details'!$B$2:$R$368,17,FALSE)</f>
        <v>Stable</v>
      </c>
    </row>
    <row r="327" spans="1:13" x14ac:dyDescent="0.3">
      <c r="A327" s="4" t="str">
        <f t="shared" si="5"/>
        <v>Thursday</v>
      </c>
      <c r="B327" s="3">
        <v>43790</v>
      </c>
      <c r="C327" s="4">
        <v>393181</v>
      </c>
      <c r="D327" s="5">
        <v>0.18</v>
      </c>
      <c r="E327" s="4">
        <v>38</v>
      </c>
      <c r="F327" s="4">
        <v>21</v>
      </c>
      <c r="G327" s="4">
        <v>27</v>
      </c>
      <c r="H327" s="4">
        <v>395</v>
      </c>
      <c r="I327" s="4">
        <v>35</v>
      </c>
      <c r="J327" s="5">
        <v>0.92</v>
      </c>
      <c r="K327" s="4" t="str">
        <f>VLOOKUP($B327,'Session Details'!$B$2:$R$368,15,FALSE)</f>
        <v>Stable</v>
      </c>
      <c r="L327" s="4" t="str">
        <f>VLOOKUP($B327,'Session Details'!$B$2:$R$368,16,FALSE)</f>
        <v>Stable</v>
      </c>
      <c r="M327" s="4" t="str">
        <f>VLOOKUP($B327,'Session Details'!$B$2:$R$368,17,FALSE)</f>
        <v>Stable</v>
      </c>
    </row>
    <row r="328" spans="1:13" x14ac:dyDescent="0.3">
      <c r="A328" s="4" t="str">
        <f t="shared" si="5"/>
        <v>Friday</v>
      </c>
      <c r="B328" s="3">
        <v>43791</v>
      </c>
      <c r="C328" s="4">
        <v>409499</v>
      </c>
      <c r="D328" s="5">
        <v>0.18</v>
      </c>
      <c r="E328" s="4">
        <v>35</v>
      </c>
      <c r="F328" s="4">
        <v>19</v>
      </c>
      <c r="G328" s="4">
        <v>25</v>
      </c>
      <c r="H328" s="4">
        <v>360</v>
      </c>
      <c r="I328" s="4">
        <v>37</v>
      </c>
      <c r="J328" s="5">
        <v>0.95</v>
      </c>
      <c r="K328" s="4" t="str">
        <f>VLOOKUP($B328,'Session Details'!$B$2:$R$368,15,FALSE)</f>
        <v>Stable</v>
      </c>
      <c r="L328" s="4" t="str">
        <f>VLOOKUP($B328,'Session Details'!$B$2:$R$368,16,FALSE)</f>
        <v>Stable</v>
      </c>
      <c r="M328" s="4" t="str">
        <f>VLOOKUP($B328,'Session Details'!$B$2:$R$368,17,FALSE)</f>
        <v>Stable</v>
      </c>
    </row>
    <row r="329" spans="1:13" x14ac:dyDescent="0.3">
      <c r="A329" s="4" t="str">
        <f t="shared" si="5"/>
        <v>Saturday</v>
      </c>
      <c r="B329" s="3">
        <v>43792</v>
      </c>
      <c r="C329" s="4">
        <v>401426</v>
      </c>
      <c r="D329" s="5">
        <v>0.18</v>
      </c>
      <c r="E329" s="4">
        <v>37</v>
      </c>
      <c r="F329" s="4">
        <v>18</v>
      </c>
      <c r="G329" s="4">
        <v>28</v>
      </c>
      <c r="H329" s="4">
        <v>393</v>
      </c>
      <c r="I329" s="4">
        <v>39</v>
      </c>
      <c r="J329" s="5">
        <v>0.95</v>
      </c>
      <c r="K329" s="4" t="str">
        <f>VLOOKUP($B329,'Session Details'!$B$2:$R$368,15,FALSE)</f>
        <v>Stable</v>
      </c>
      <c r="L329" s="4" t="str">
        <f>VLOOKUP($B329,'Session Details'!$B$2:$R$368,16,FALSE)</f>
        <v>Stable</v>
      </c>
      <c r="M329" s="4" t="str">
        <f>VLOOKUP($B329,'Session Details'!$B$2:$R$368,17,FALSE)</f>
        <v>Stable</v>
      </c>
    </row>
    <row r="330" spans="1:13" x14ac:dyDescent="0.3">
      <c r="A330" s="4" t="str">
        <f t="shared" si="5"/>
        <v>Sunday</v>
      </c>
      <c r="B330" s="9">
        <v>43793</v>
      </c>
      <c r="C330" s="10">
        <v>388049</v>
      </c>
      <c r="D330" s="11">
        <v>0.19</v>
      </c>
      <c r="E330" s="10">
        <v>34</v>
      </c>
      <c r="F330" s="10">
        <v>22</v>
      </c>
      <c r="G330" s="10">
        <v>27</v>
      </c>
      <c r="H330" s="10">
        <v>354</v>
      </c>
      <c r="I330" s="10">
        <v>37</v>
      </c>
      <c r="J330" s="11">
        <v>0.95</v>
      </c>
      <c r="K330" s="23" t="str">
        <f>VLOOKUP($B330,'Session Details'!$B$2:$R$368,15,FALSE)</f>
        <v>High</v>
      </c>
      <c r="L330" s="4" t="str">
        <f>VLOOKUP($B330,'Session Details'!$B$2:$R$368,16,FALSE)</f>
        <v>Stable</v>
      </c>
      <c r="M330" s="4" t="str">
        <f>VLOOKUP($B330,'Session Details'!$B$2:$R$368,17,FALSE)</f>
        <v>High</v>
      </c>
    </row>
    <row r="331" spans="1:13" x14ac:dyDescent="0.3">
      <c r="A331" s="4" t="str">
        <f t="shared" si="5"/>
        <v>Monday</v>
      </c>
      <c r="B331" s="3">
        <v>43794</v>
      </c>
      <c r="C331" s="4">
        <v>408801</v>
      </c>
      <c r="D331" s="5">
        <v>0.19</v>
      </c>
      <c r="E331" s="4">
        <v>34</v>
      </c>
      <c r="F331" s="4">
        <v>22</v>
      </c>
      <c r="G331" s="4">
        <v>26</v>
      </c>
      <c r="H331" s="4">
        <v>392</v>
      </c>
      <c r="I331" s="4">
        <v>39</v>
      </c>
      <c r="J331" s="5">
        <v>0.94</v>
      </c>
      <c r="K331" s="4" t="str">
        <f>VLOOKUP($B331,'Session Details'!$B$2:$R$368,15,FALSE)</f>
        <v>Stable</v>
      </c>
      <c r="L331" s="4" t="str">
        <f>VLOOKUP($B331,'Session Details'!$B$2:$R$368,16,FALSE)</f>
        <v>Stable</v>
      </c>
      <c r="M331" s="4" t="str">
        <f>VLOOKUP($B331,'Session Details'!$B$2:$R$368,17,FALSE)</f>
        <v>Stable</v>
      </c>
    </row>
    <row r="332" spans="1:13" x14ac:dyDescent="0.3">
      <c r="A332" s="4" t="str">
        <f t="shared" si="5"/>
        <v>Tuesday</v>
      </c>
      <c r="B332" s="3">
        <v>43795</v>
      </c>
      <c r="C332" s="4">
        <v>396857</v>
      </c>
      <c r="D332" s="5">
        <v>0.17</v>
      </c>
      <c r="E332" s="4">
        <v>35</v>
      </c>
      <c r="F332" s="4">
        <v>17</v>
      </c>
      <c r="G332" s="4">
        <v>25</v>
      </c>
      <c r="H332" s="4">
        <v>368</v>
      </c>
      <c r="I332" s="4">
        <v>39</v>
      </c>
      <c r="J332" s="5">
        <v>0.95</v>
      </c>
      <c r="K332" s="4" t="str">
        <f>VLOOKUP($B332,'Session Details'!$B$2:$R$368,15,FALSE)</f>
        <v>Stable</v>
      </c>
      <c r="L332" s="4" t="str">
        <f>VLOOKUP($B332,'Session Details'!$B$2:$R$368,16,FALSE)</f>
        <v>Stable</v>
      </c>
      <c r="M332" s="4" t="str">
        <f>VLOOKUP($B332,'Session Details'!$B$2:$R$368,17,FALSE)</f>
        <v>Stable</v>
      </c>
    </row>
    <row r="333" spans="1:13" x14ac:dyDescent="0.3">
      <c r="A333" s="4" t="str">
        <f t="shared" si="5"/>
        <v>Wednesday</v>
      </c>
      <c r="B333" s="3">
        <v>43796</v>
      </c>
      <c r="C333" s="4">
        <v>396457</v>
      </c>
      <c r="D333" s="5">
        <v>0.19</v>
      </c>
      <c r="E333" s="4">
        <v>35</v>
      </c>
      <c r="F333" s="4">
        <v>22</v>
      </c>
      <c r="G333" s="4">
        <v>28</v>
      </c>
      <c r="H333" s="4">
        <v>369</v>
      </c>
      <c r="I333" s="4">
        <v>34</v>
      </c>
      <c r="J333" s="5">
        <v>0.91</v>
      </c>
      <c r="K333" s="4" t="str">
        <f>VLOOKUP($B333,'Session Details'!$B$2:$R$368,15,FALSE)</f>
        <v>Stable</v>
      </c>
      <c r="L333" s="4" t="str">
        <f>VLOOKUP($B333,'Session Details'!$B$2:$R$368,16,FALSE)</f>
        <v>Stable</v>
      </c>
      <c r="M333" s="4" t="str">
        <f>VLOOKUP($B333,'Session Details'!$B$2:$R$368,17,FALSE)</f>
        <v>Stable</v>
      </c>
    </row>
    <row r="334" spans="1:13" x14ac:dyDescent="0.3">
      <c r="A334" s="4" t="str">
        <f t="shared" si="5"/>
        <v>Thursday</v>
      </c>
      <c r="B334" s="3">
        <v>43797</v>
      </c>
      <c r="C334" s="4">
        <v>403521</v>
      </c>
      <c r="D334" s="5">
        <v>0.18</v>
      </c>
      <c r="E334" s="4">
        <v>33</v>
      </c>
      <c r="F334" s="4">
        <v>21</v>
      </c>
      <c r="G334" s="4">
        <v>28</v>
      </c>
      <c r="H334" s="4">
        <v>380</v>
      </c>
      <c r="I334" s="4">
        <v>32</v>
      </c>
      <c r="J334" s="5">
        <v>0.94</v>
      </c>
      <c r="K334" s="4" t="str">
        <f>VLOOKUP($B334,'Session Details'!$B$2:$R$368,15,FALSE)</f>
        <v>Stable</v>
      </c>
      <c r="L334" s="4" t="str">
        <f>VLOOKUP($B334,'Session Details'!$B$2:$R$368,16,FALSE)</f>
        <v>Stable</v>
      </c>
      <c r="M334" s="4" t="str">
        <f>VLOOKUP($B334,'Session Details'!$B$2:$R$368,17,FALSE)</f>
        <v>Stable</v>
      </c>
    </row>
    <row r="335" spans="1:13" x14ac:dyDescent="0.3">
      <c r="A335" s="4" t="str">
        <f t="shared" si="5"/>
        <v>Friday</v>
      </c>
      <c r="B335" s="3">
        <v>43798</v>
      </c>
      <c r="C335" s="4">
        <v>403130</v>
      </c>
      <c r="D335" s="5">
        <v>0.17</v>
      </c>
      <c r="E335" s="4">
        <v>39</v>
      </c>
      <c r="F335" s="4">
        <v>17</v>
      </c>
      <c r="G335" s="4">
        <v>28</v>
      </c>
      <c r="H335" s="4">
        <v>352</v>
      </c>
      <c r="I335" s="4">
        <v>32</v>
      </c>
      <c r="J335" s="5">
        <v>0.94</v>
      </c>
      <c r="K335" s="4" t="str">
        <f>VLOOKUP($B335,'Session Details'!$B$2:$R$368,15,FALSE)</f>
        <v>Stable</v>
      </c>
      <c r="L335" s="4" t="str">
        <f>VLOOKUP($B335,'Session Details'!$B$2:$R$368,16,FALSE)</f>
        <v>Stable</v>
      </c>
      <c r="M335" s="4" t="str">
        <f>VLOOKUP($B335,'Session Details'!$B$2:$R$368,17,FALSE)</f>
        <v>Stable</v>
      </c>
    </row>
    <row r="336" spans="1:13" x14ac:dyDescent="0.3">
      <c r="A336" s="4" t="str">
        <f t="shared" si="5"/>
        <v>Saturday</v>
      </c>
      <c r="B336" s="3">
        <v>43799</v>
      </c>
      <c r="C336" s="4">
        <v>381333</v>
      </c>
      <c r="D336" s="5">
        <v>0.19</v>
      </c>
      <c r="E336" s="4">
        <v>40</v>
      </c>
      <c r="F336" s="4">
        <v>18</v>
      </c>
      <c r="G336" s="4">
        <v>29</v>
      </c>
      <c r="H336" s="4">
        <v>369</v>
      </c>
      <c r="I336" s="4">
        <v>36</v>
      </c>
      <c r="J336" s="5">
        <v>0.93</v>
      </c>
      <c r="K336" s="4" t="str">
        <f>VLOOKUP($B336,'Session Details'!$B$2:$R$368,15,FALSE)</f>
        <v>Stable</v>
      </c>
      <c r="L336" s="4" t="str">
        <f>VLOOKUP($B336,'Session Details'!$B$2:$R$368,16,FALSE)</f>
        <v>Stable</v>
      </c>
      <c r="M336" s="4" t="str">
        <f>VLOOKUP($B336,'Session Details'!$B$2:$R$368,17,FALSE)</f>
        <v>Stable</v>
      </c>
    </row>
    <row r="337" spans="1:13" x14ac:dyDescent="0.3">
      <c r="A337" s="4" t="str">
        <f t="shared" si="5"/>
        <v>Sunday</v>
      </c>
      <c r="B337" s="9">
        <v>43800</v>
      </c>
      <c r="C337" s="10">
        <v>397690</v>
      </c>
      <c r="D337" s="11">
        <v>0.18</v>
      </c>
      <c r="E337" s="10">
        <v>40</v>
      </c>
      <c r="F337" s="10">
        <v>18</v>
      </c>
      <c r="G337" s="10">
        <v>27</v>
      </c>
      <c r="H337" s="10">
        <v>388</v>
      </c>
      <c r="I337" s="10">
        <v>39</v>
      </c>
      <c r="J337" s="11">
        <v>0.92</v>
      </c>
      <c r="K337" s="23" t="str">
        <f>VLOOKUP($B337,'Session Details'!$B$2:$R$368,15,FALSE)</f>
        <v>High</v>
      </c>
      <c r="L337" s="4" t="str">
        <f>VLOOKUP($B337,'Session Details'!$B$2:$R$368,16,FALSE)</f>
        <v>Stable</v>
      </c>
      <c r="M337" s="4" t="str">
        <f>VLOOKUP($B337,'Session Details'!$B$2:$R$368,17,FALSE)</f>
        <v>Stable</v>
      </c>
    </row>
    <row r="338" spans="1:13" x14ac:dyDescent="0.3">
      <c r="A338" s="4" t="str">
        <f t="shared" si="5"/>
        <v>Monday</v>
      </c>
      <c r="B338" s="3">
        <v>43801</v>
      </c>
      <c r="C338" s="4">
        <v>400613</v>
      </c>
      <c r="D338" s="5">
        <v>0.17</v>
      </c>
      <c r="E338" s="4">
        <v>37</v>
      </c>
      <c r="F338" s="4">
        <v>22</v>
      </c>
      <c r="G338" s="4">
        <v>26</v>
      </c>
      <c r="H338" s="4">
        <v>394</v>
      </c>
      <c r="I338" s="4">
        <v>37</v>
      </c>
      <c r="J338" s="5">
        <v>0.91</v>
      </c>
      <c r="K338" s="4" t="str">
        <f>VLOOKUP($B338,'Session Details'!$B$2:$R$368,15,FALSE)</f>
        <v>Stable</v>
      </c>
      <c r="L338" s="4" t="str">
        <f>VLOOKUP($B338,'Session Details'!$B$2:$R$368,16,FALSE)</f>
        <v>Stable</v>
      </c>
      <c r="M338" s="4" t="str">
        <f>VLOOKUP($B338,'Session Details'!$B$2:$R$368,17,FALSE)</f>
        <v>Stable</v>
      </c>
    </row>
    <row r="339" spans="1:13" x14ac:dyDescent="0.3">
      <c r="A339" s="4" t="str">
        <f t="shared" si="5"/>
        <v>Tuesday</v>
      </c>
      <c r="B339" s="3">
        <v>43802</v>
      </c>
      <c r="C339" s="4">
        <v>393251</v>
      </c>
      <c r="D339" s="5">
        <v>0.19</v>
      </c>
      <c r="E339" s="4">
        <v>36</v>
      </c>
      <c r="F339" s="4">
        <v>20</v>
      </c>
      <c r="G339" s="4">
        <v>30</v>
      </c>
      <c r="H339" s="4">
        <v>360</v>
      </c>
      <c r="I339" s="4">
        <v>39</v>
      </c>
      <c r="J339" s="5">
        <v>0.94</v>
      </c>
      <c r="K339" s="4" t="str">
        <f>VLOOKUP($B339,'Session Details'!$B$2:$R$368,15,FALSE)</f>
        <v>Stable</v>
      </c>
      <c r="L339" s="4" t="str">
        <f>VLOOKUP($B339,'Session Details'!$B$2:$R$368,16,FALSE)</f>
        <v>Stable</v>
      </c>
      <c r="M339" s="4" t="str">
        <f>VLOOKUP($B339,'Session Details'!$B$2:$R$368,17,FALSE)</f>
        <v>Stable</v>
      </c>
    </row>
    <row r="340" spans="1:13" x14ac:dyDescent="0.3">
      <c r="A340" s="4" t="str">
        <f t="shared" si="5"/>
        <v>Wednesday</v>
      </c>
      <c r="B340" s="3">
        <v>43803</v>
      </c>
      <c r="C340" s="4">
        <v>385988</v>
      </c>
      <c r="D340" s="5">
        <v>0.19</v>
      </c>
      <c r="E340" s="4">
        <v>37</v>
      </c>
      <c r="F340" s="4">
        <v>18</v>
      </c>
      <c r="G340" s="4">
        <v>28</v>
      </c>
      <c r="H340" s="4">
        <v>397</v>
      </c>
      <c r="I340" s="4">
        <v>38</v>
      </c>
      <c r="J340" s="5">
        <v>0.92</v>
      </c>
      <c r="K340" s="4" t="str">
        <f>VLOOKUP($B340,'Session Details'!$B$2:$R$368,15,FALSE)</f>
        <v>Stable</v>
      </c>
      <c r="L340" s="4" t="str">
        <f>VLOOKUP($B340,'Session Details'!$B$2:$R$368,16,FALSE)</f>
        <v>Stable</v>
      </c>
      <c r="M340" s="4" t="str">
        <f>VLOOKUP($B340,'Session Details'!$B$2:$R$368,17,FALSE)</f>
        <v>Stable</v>
      </c>
    </row>
    <row r="341" spans="1:13" x14ac:dyDescent="0.3">
      <c r="A341" s="4" t="str">
        <f t="shared" si="5"/>
        <v>Thursday</v>
      </c>
      <c r="B341" s="3">
        <v>43804</v>
      </c>
      <c r="C341" s="4">
        <v>404457</v>
      </c>
      <c r="D341" s="5">
        <v>0.18</v>
      </c>
      <c r="E341" s="4">
        <v>30</v>
      </c>
      <c r="F341" s="4">
        <v>22</v>
      </c>
      <c r="G341" s="4">
        <v>30</v>
      </c>
      <c r="H341" s="4">
        <v>370</v>
      </c>
      <c r="I341" s="4">
        <v>39</v>
      </c>
      <c r="J341" s="5">
        <v>0.91</v>
      </c>
      <c r="K341" s="4" t="str">
        <f>VLOOKUP($B341,'Session Details'!$B$2:$R$368,15,FALSE)</f>
        <v>Stable</v>
      </c>
      <c r="L341" s="4" t="str">
        <f>VLOOKUP($B341,'Session Details'!$B$2:$R$368,16,FALSE)</f>
        <v>Stable</v>
      </c>
      <c r="M341" s="4" t="str">
        <f>VLOOKUP($B341,'Session Details'!$B$2:$R$368,17,FALSE)</f>
        <v>Stable</v>
      </c>
    </row>
    <row r="342" spans="1:13" x14ac:dyDescent="0.3">
      <c r="A342" s="4" t="str">
        <f t="shared" si="5"/>
        <v>Friday</v>
      </c>
      <c r="B342" s="3">
        <v>43805</v>
      </c>
      <c r="C342" s="4">
        <v>386475</v>
      </c>
      <c r="D342" s="5">
        <v>0.19</v>
      </c>
      <c r="E342" s="4">
        <v>34</v>
      </c>
      <c r="F342" s="4">
        <v>21</v>
      </c>
      <c r="G342" s="4">
        <v>26</v>
      </c>
      <c r="H342" s="4">
        <v>356</v>
      </c>
      <c r="I342" s="4">
        <v>32</v>
      </c>
      <c r="J342" s="5">
        <v>0.91</v>
      </c>
      <c r="K342" s="4" t="str">
        <f>VLOOKUP($B342,'Session Details'!$B$2:$R$368,15,FALSE)</f>
        <v>Stable</v>
      </c>
      <c r="L342" s="4" t="str">
        <f>VLOOKUP($B342,'Session Details'!$B$2:$R$368,16,FALSE)</f>
        <v>Stable</v>
      </c>
      <c r="M342" s="4" t="str">
        <f>VLOOKUP($B342,'Session Details'!$B$2:$R$368,17,FALSE)</f>
        <v>Stable</v>
      </c>
    </row>
    <row r="343" spans="1:13" x14ac:dyDescent="0.3">
      <c r="A343" s="4" t="str">
        <f t="shared" si="5"/>
        <v>Saturday</v>
      </c>
      <c r="B343" s="3">
        <v>43806</v>
      </c>
      <c r="C343" s="4">
        <v>401987</v>
      </c>
      <c r="D343" s="5">
        <v>0.17</v>
      </c>
      <c r="E343" s="4">
        <v>38</v>
      </c>
      <c r="F343" s="4">
        <v>20</v>
      </c>
      <c r="G343" s="4">
        <v>30</v>
      </c>
      <c r="H343" s="4">
        <v>370</v>
      </c>
      <c r="I343" s="4">
        <v>36</v>
      </c>
      <c r="J343" s="5">
        <v>0.95</v>
      </c>
      <c r="K343" s="4" t="str">
        <f>VLOOKUP($B343,'Session Details'!$B$2:$R$368,15,FALSE)</f>
        <v>Stable</v>
      </c>
      <c r="L343" s="4" t="str">
        <f>VLOOKUP($B343,'Session Details'!$B$2:$R$368,16,FALSE)</f>
        <v>Stable</v>
      </c>
      <c r="M343" s="4" t="str">
        <f>VLOOKUP($B343,'Session Details'!$B$2:$R$368,17,FALSE)</f>
        <v>Stable</v>
      </c>
    </row>
    <row r="344" spans="1:13" x14ac:dyDescent="0.3">
      <c r="A344" s="4" t="str">
        <f t="shared" si="5"/>
        <v>Sunday</v>
      </c>
      <c r="B344" s="3">
        <v>43807</v>
      </c>
      <c r="C344" s="4">
        <v>392420</v>
      </c>
      <c r="D344" s="5">
        <v>0.19</v>
      </c>
      <c r="E344" s="4">
        <v>30</v>
      </c>
      <c r="F344" s="4">
        <v>18</v>
      </c>
      <c r="G344" s="4">
        <v>25</v>
      </c>
      <c r="H344" s="4">
        <v>394</v>
      </c>
      <c r="I344" s="4">
        <v>36</v>
      </c>
      <c r="J344" s="5">
        <v>0.93</v>
      </c>
      <c r="K344" s="4" t="str">
        <f>VLOOKUP($B344,'Session Details'!$B$2:$R$368,15,FALSE)</f>
        <v>Stable</v>
      </c>
      <c r="L344" s="4" t="str">
        <f>VLOOKUP($B344,'Session Details'!$B$2:$R$368,16,FALSE)</f>
        <v>Stable</v>
      </c>
      <c r="M344" s="4" t="str">
        <f>VLOOKUP($B344,'Session Details'!$B$2:$R$368,17,FALSE)</f>
        <v>Stable</v>
      </c>
    </row>
    <row r="345" spans="1:13" x14ac:dyDescent="0.3">
      <c r="A345" s="4" t="str">
        <f t="shared" si="5"/>
        <v>Monday</v>
      </c>
      <c r="B345" s="3">
        <v>43808</v>
      </c>
      <c r="C345" s="4">
        <v>397135</v>
      </c>
      <c r="D345" s="5">
        <v>0.17</v>
      </c>
      <c r="E345" s="4">
        <v>36</v>
      </c>
      <c r="F345" s="4">
        <v>22</v>
      </c>
      <c r="G345" s="4">
        <v>25</v>
      </c>
      <c r="H345" s="4">
        <v>363</v>
      </c>
      <c r="I345" s="4">
        <v>38</v>
      </c>
      <c r="J345" s="5">
        <v>0.92</v>
      </c>
      <c r="K345" s="4" t="str">
        <f>VLOOKUP($B345,'Session Details'!$B$2:$R$368,15,FALSE)</f>
        <v>Stable</v>
      </c>
      <c r="L345" s="4" t="str">
        <f>VLOOKUP($B345,'Session Details'!$B$2:$R$368,16,FALSE)</f>
        <v>Stable</v>
      </c>
      <c r="M345" s="4" t="str">
        <f>VLOOKUP($B345,'Session Details'!$B$2:$R$368,17,FALSE)</f>
        <v>Stable</v>
      </c>
    </row>
    <row r="346" spans="1:13" x14ac:dyDescent="0.3">
      <c r="A346" s="4" t="str">
        <f t="shared" si="5"/>
        <v>Tuesday</v>
      </c>
      <c r="B346" s="3">
        <v>43809</v>
      </c>
      <c r="C346" s="4">
        <v>408697</v>
      </c>
      <c r="D346" s="5">
        <v>0.18</v>
      </c>
      <c r="E346" s="4">
        <v>31</v>
      </c>
      <c r="F346" s="4">
        <v>19</v>
      </c>
      <c r="G346" s="4">
        <v>29</v>
      </c>
      <c r="H346" s="4">
        <v>370</v>
      </c>
      <c r="I346" s="4">
        <v>35</v>
      </c>
      <c r="J346" s="5">
        <v>0.94</v>
      </c>
      <c r="K346" s="4" t="str">
        <f>VLOOKUP($B346,'Session Details'!$B$2:$R$368,15,FALSE)</f>
        <v>Stable</v>
      </c>
      <c r="L346" s="4" t="str">
        <f>VLOOKUP($B346,'Session Details'!$B$2:$R$368,16,FALSE)</f>
        <v>Stable</v>
      </c>
      <c r="M346" s="4" t="str">
        <f>VLOOKUP($B346,'Session Details'!$B$2:$R$368,17,FALSE)</f>
        <v>Stable</v>
      </c>
    </row>
    <row r="347" spans="1:13" x14ac:dyDescent="0.3">
      <c r="A347" s="4" t="str">
        <f t="shared" si="5"/>
        <v>Wednesday</v>
      </c>
      <c r="B347" s="3">
        <v>43810</v>
      </c>
      <c r="C347" s="4">
        <v>384623</v>
      </c>
      <c r="D347" s="5">
        <v>0.18</v>
      </c>
      <c r="E347" s="4">
        <v>36</v>
      </c>
      <c r="F347" s="4">
        <v>20</v>
      </c>
      <c r="G347" s="4">
        <v>27</v>
      </c>
      <c r="H347" s="4">
        <v>397</v>
      </c>
      <c r="I347" s="4">
        <v>37</v>
      </c>
      <c r="J347" s="5">
        <v>0.94</v>
      </c>
      <c r="K347" s="4" t="str">
        <f>VLOOKUP($B347,'Session Details'!$B$2:$R$368,15,FALSE)</f>
        <v>Stable</v>
      </c>
      <c r="L347" s="4" t="str">
        <f>VLOOKUP($B347,'Session Details'!$B$2:$R$368,16,FALSE)</f>
        <v>Stable</v>
      </c>
      <c r="M347" s="4" t="str">
        <f>VLOOKUP($B347,'Session Details'!$B$2:$R$368,17,FALSE)</f>
        <v>Stable</v>
      </c>
    </row>
    <row r="348" spans="1:13" x14ac:dyDescent="0.3">
      <c r="A348" s="4" t="str">
        <f t="shared" si="5"/>
        <v>Thursday</v>
      </c>
      <c r="B348" s="3">
        <v>43811</v>
      </c>
      <c r="C348" s="4">
        <v>385929</v>
      </c>
      <c r="D348" s="5">
        <v>0.18</v>
      </c>
      <c r="E348" s="4">
        <v>36</v>
      </c>
      <c r="F348" s="4">
        <v>21</v>
      </c>
      <c r="G348" s="4">
        <v>27</v>
      </c>
      <c r="H348" s="4">
        <v>386</v>
      </c>
      <c r="I348" s="4">
        <v>33</v>
      </c>
      <c r="J348" s="5">
        <v>0.92</v>
      </c>
      <c r="K348" s="4" t="str">
        <f>VLOOKUP($B348,'Session Details'!$B$2:$R$368,15,FALSE)</f>
        <v>Stable</v>
      </c>
      <c r="L348" s="4" t="str">
        <f>VLOOKUP($B348,'Session Details'!$B$2:$R$368,16,FALSE)</f>
        <v>Stable</v>
      </c>
      <c r="M348" s="4" t="str">
        <f>VLOOKUP($B348,'Session Details'!$B$2:$R$368,17,FALSE)</f>
        <v>Stable</v>
      </c>
    </row>
    <row r="349" spans="1:13" x14ac:dyDescent="0.3">
      <c r="A349" s="4" t="str">
        <f t="shared" si="5"/>
        <v>Friday</v>
      </c>
      <c r="B349" s="3">
        <v>43812</v>
      </c>
      <c r="C349" s="4">
        <v>410246</v>
      </c>
      <c r="D349" s="5">
        <v>0.17</v>
      </c>
      <c r="E349" s="4">
        <v>32</v>
      </c>
      <c r="F349" s="4">
        <v>20</v>
      </c>
      <c r="G349" s="4">
        <v>25</v>
      </c>
      <c r="H349" s="4">
        <v>371</v>
      </c>
      <c r="I349" s="4">
        <v>33</v>
      </c>
      <c r="J349" s="5">
        <v>0.92</v>
      </c>
      <c r="K349" s="4" t="str">
        <f>VLOOKUP($B349,'Session Details'!$B$2:$R$368,15,FALSE)</f>
        <v>Stable</v>
      </c>
      <c r="L349" s="4" t="str">
        <f>VLOOKUP($B349,'Session Details'!$B$2:$R$368,16,FALSE)</f>
        <v>Stable</v>
      </c>
      <c r="M349" s="4" t="str">
        <f>VLOOKUP($B349,'Session Details'!$B$2:$R$368,17,FALSE)</f>
        <v>Stable</v>
      </c>
    </row>
    <row r="350" spans="1:13" x14ac:dyDescent="0.3">
      <c r="A350" s="4" t="str">
        <f t="shared" si="5"/>
        <v>Saturday</v>
      </c>
      <c r="B350" s="3">
        <v>43813</v>
      </c>
      <c r="C350" s="4">
        <v>386399</v>
      </c>
      <c r="D350" s="5">
        <v>0.17</v>
      </c>
      <c r="E350" s="4">
        <v>38</v>
      </c>
      <c r="F350" s="4">
        <v>19</v>
      </c>
      <c r="G350" s="4">
        <v>26</v>
      </c>
      <c r="H350" s="4">
        <v>391</v>
      </c>
      <c r="I350" s="4">
        <v>40</v>
      </c>
      <c r="J350" s="5">
        <v>0.92</v>
      </c>
      <c r="K350" s="4" t="str">
        <f>VLOOKUP($B350,'Session Details'!$B$2:$R$368,15,FALSE)</f>
        <v>Stable</v>
      </c>
      <c r="L350" s="4" t="str">
        <f>VLOOKUP($B350,'Session Details'!$B$2:$R$368,16,FALSE)</f>
        <v>Stable</v>
      </c>
      <c r="M350" s="4" t="str">
        <f>VLOOKUP($B350,'Session Details'!$B$2:$R$368,17,FALSE)</f>
        <v>Stable</v>
      </c>
    </row>
    <row r="351" spans="1:13" x14ac:dyDescent="0.3">
      <c r="A351" s="4" t="str">
        <f t="shared" si="5"/>
        <v>Sunday</v>
      </c>
      <c r="B351" s="3">
        <v>43814</v>
      </c>
      <c r="C351" s="4">
        <v>410008</v>
      </c>
      <c r="D351" s="5">
        <v>0.18</v>
      </c>
      <c r="E351" s="4">
        <v>30</v>
      </c>
      <c r="F351" s="4">
        <v>21</v>
      </c>
      <c r="G351" s="4">
        <v>27</v>
      </c>
      <c r="H351" s="4">
        <v>355</v>
      </c>
      <c r="I351" s="4">
        <v>32</v>
      </c>
      <c r="J351" s="5">
        <v>0.91</v>
      </c>
      <c r="K351" s="4" t="str">
        <f>VLOOKUP($B351,'Session Details'!$B$2:$R$368,15,FALSE)</f>
        <v>Stable</v>
      </c>
      <c r="L351" s="4" t="str">
        <f>VLOOKUP($B351,'Session Details'!$B$2:$R$368,16,FALSE)</f>
        <v>Stable</v>
      </c>
      <c r="M351" s="4" t="str">
        <f>VLOOKUP($B351,'Session Details'!$B$2:$R$368,17,FALSE)</f>
        <v>Stable</v>
      </c>
    </row>
    <row r="352" spans="1:13" x14ac:dyDescent="0.3">
      <c r="A352" s="4" t="str">
        <f t="shared" si="5"/>
        <v>Monday</v>
      </c>
      <c r="B352" s="3">
        <v>43815</v>
      </c>
      <c r="C352" s="4">
        <v>390197</v>
      </c>
      <c r="D352" s="5">
        <v>0.19</v>
      </c>
      <c r="E352" s="4">
        <v>40</v>
      </c>
      <c r="F352" s="4">
        <v>19</v>
      </c>
      <c r="G352" s="4">
        <v>27</v>
      </c>
      <c r="H352" s="4">
        <v>386</v>
      </c>
      <c r="I352" s="4">
        <v>31</v>
      </c>
      <c r="J352" s="5">
        <v>0.95</v>
      </c>
      <c r="K352" s="4" t="str">
        <f>VLOOKUP($B352,'Session Details'!$B$2:$R$368,15,FALSE)</f>
        <v>Stable</v>
      </c>
      <c r="L352" s="4" t="str">
        <f>VLOOKUP($B352,'Session Details'!$B$2:$R$368,16,FALSE)</f>
        <v>Stable</v>
      </c>
      <c r="M352" s="4" t="str">
        <f>VLOOKUP($B352,'Session Details'!$B$2:$R$368,17,FALSE)</f>
        <v>Stable</v>
      </c>
    </row>
    <row r="353" spans="1:13" x14ac:dyDescent="0.3">
      <c r="A353" s="4" t="str">
        <f t="shared" si="5"/>
        <v>Tuesday</v>
      </c>
      <c r="B353" s="3">
        <v>43816</v>
      </c>
      <c r="C353" s="4">
        <v>393364</v>
      </c>
      <c r="D353" s="5">
        <v>0.17</v>
      </c>
      <c r="E353" s="4">
        <v>40</v>
      </c>
      <c r="F353" s="4">
        <v>20</v>
      </c>
      <c r="G353" s="4">
        <v>27</v>
      </c>
      <c r="H353" s="4">
        <v>356</v>
      </c>
      <c r="I353" s="4">
        <v>33</v>
      </c>
      <c r="J353" s="5">
        <v>0.92</v>
      </c>
      <c r="K353" s="4" t="str">
        <f>VLOOKUP($B353,'Session Details'!$B$2:$R$368,15,FALSE)</f>
        <v>Stable</v>
      </c>
      <c r="L353" s="4" t="str">
        <f>VLOOKUP($B353,'Session Details'!$B$2:$R$368,16,FALSE)</f>
        <v>Stable</v>
      </c>
      <c r="M353" s="4" t="str">
        <f>VLOOKUP($B353,'Session Details'!$B$2:$R$368,17,FALSE)</f>
        <v>Stable</v>
      </c>
    </row>
    <row r="354" spans="1:13" x14ac:dyDescent="0.3">
      <c r="A354" s="4" t="str">
        <f t="shared" si="5"/>
        <v>Wednesday</v>
      </c>
      <c r="B354" s="3">
        <v>43817</v>
      </c>
      <c r="C354" s="4">
        <v>396256</v>
      </c>
      <c r="D354" s="5">
        <v>0.19</v>
      </c>
      <c r="E354" s="4">
        <v>40</v>
      </c>
      <c r="F354" s="4">
        <v>22</v>
      </c>
      <c r="G354" s="4">
        <v>27</v>
      </c>
      <c r="H354" s="4">
        <v>362</v>
      </c>
      <c r="I354" s="4">
        <v>38</v>
      </c>
      <c r="J354" s="5">
        <v>0.93</v>
      </c>
      <c r="K354" s="4" t="str">
        <f>VLOOKUP($B354,'Session Details'!$B$2:$R$368,15,FALSE)</f>
        <v>Stable</v>
      </c>
      <c r="L354" s="4" t="str">
        <f>VLOOKUP($B354,'Session Details'!$B$2:$R$368,16,FALSE)</f>
        <v>Stable</v>
      </c>
      <c r="M354" s="4" t="str">
        <f>VLOOKUP($B354,'Session Details'!$B$2:$R$368,17,FALSE)</f>
        <v>Stable</v>
      </c>
    </row>
    <row r="355" spans="1:13" x14ac:dyDescent="0.3">
      <c r="A355" s="4" t="str">
        <f t="shared" si="5"/>
        <v>Thursday</v>
      </c>
      <c r="B355" s="3">
        <v>43818</v>
      </c>
      <c r="C355" s="4">
        <v>395679</v>
      </c>
      <c r="D355" s="5">
        <v>0.17</v>
      </c>
      <c r="E355" s="4">
        <v>34</v>
      </c>
      <c r="F355" s="4">
        <v>19</v>
      </c>
      <c r="G355" s="4">
        <v>30</v>
      </c>
      <c r="H355" s="4">
        <v>354</v>
      </c>
      <c r="I355" s="4">
        <v>32</v>
      </c>
      <c r="J355" s="5">
        <v>0.92</v>
      </c>
      <c r="K355" s="4" t="str">
        <f>VLOOKUP($B355,'Session Details'!$B$2:$R$368,15,FALSE)</f>
        <v>Stable</v>
      </c>
      <c r="L355" s="4" t="str">
        <f>VLOOKUP($B355,'Session Details'!$B$2:$R$368,16,FALSE)</f>
        <v>Stable</v>
      </c>
      <c r="M355" s="4" t="str">
        <f>VLOOKUP($B355,'Session Details'!$B$2:$R$368,17,FALSE)</f>
        <v>Stable</v>
      </c>
    </row>
    <row r="356" spans="1:13" x14ac:dyDescent="0.3">
      <c r="A356" s="4" t="str">
        <f t="shared" si="5"/>
        <v>Friday</v>
      </c>
      <c r="B356" s="3">
        <v>43819</v>
      </c>
      <c r="C356" s="4">
        <v>388480</v>
      </c>
      <c r="D356" s="5">
        <v>0.18</v>
      </c>
      <c r="E356" s="4">
        <v>34</v>
      </c>
      <c r="F356" s="4">
        <v>20</v>
      </c>
      <c r="G356" s="4">
        <v>27</v>
      </c>
      <c r="H356" s="4">
        <v>362</v>
      </c>
      <c r="I356" s="4">
        <v>39</v>
      </c>
      <c r="J356" s="5">
        <v>0.95</v>
      </c>
      <c r="K356" s="4" t="str">
        <f>VLOOKUP($B356,'Session Details'!$B$2:$R$368,15,FALSE)</f>
        <v>Stable</v>
      </c>
      <c r="L356" s="4" t="str">
        <f>VLOOKUP($B356,'Session Details'!$B$2:$R$368,16,FALSE)</f>
        <v>Stable</v>
      </c>
      <c r="M356" s="4" t="str">
        <f>VLOOKUP($B356,'Session Details'!$B$2:$R$368,17,FALSE)</f>
        <v>Stable</v>
      </c>
    </row>
    <row r="357" spans="1:13" x14ac:dyDescent="0.3">
      <c r="A357" s="4" t="str">
        <f t="shared" si="5"/>
        <v>Saturday</v>
      </c>
      <c r="B357" s="3">
        <v>43820</v>
      </c>
      <c r="C357" s="4">
        <v>399659</v>
      </c>
      <c r="D357" s="5">
        <v>0.17</v>
      </c>
      <c r="E357" s="4">
        <v>39</v>
      </c>
      <c r="F357" s="4">
        <v>17</v>
      </c>
      <c r="G357" s="4">
        <v>29</v>
      </c>
      <c r="H357" s="4">
        <v>350</v>
      </c>
      <c r="I357" s="4">
        <v>31</v>
      </c>
      <c r="J357" s="5">
        <v>0.91</v>
      </c>
      <c r="K357" s="4" t="str">
        <f>VLOOKUP($B357,'Session Details'!$B$2:$R$368,15,FALSE)</f>
        <v>Stable</v>
      </c>
      <c r="L357" s="4" t="str">
        <f>VLOOKUP($B357,'Session Details'!$B$2:$R$368,16,FALSE)</f>
        <v>Stable</v>
      </c>
      <c r="M357" s="4" t="str">
        <f>VLOOKUP($B357,'Session Details'!$B$2:$R$368,17,FALSE)</f>
        <v>Stable</v>
      </c>
    </row>
    <row r="358" spans="1:13" x14ac:dyDescent="0.3">
      <c r="A358" s="4" t="str">
        <f t="shared" si="5"/>
        <v>Sunday</v>
      </c>
      <c r="B358" s="9">
        <v>43821</v>
      </c>
      <c r="C358" s="10">
        <v>391668</v>
      </c>
      <c r="D358" s="11">
        <v>0.18</v>
      </c>
      <c r="E358" s="10">
        <v>30</v>
      </c>
      <c r="F358" s="10">
        <v>18</v>
      </c>
      <c r="G358" s="10">
        <v>25</v>
      </c>
      <c r="H358" s="10">
        <v>397</v>
      </c>
      <c r="I358" s="10">
        <v>39</v>
      </c>
      <c r="J358" s="11">
        <v>0.92</v>
      </c>
      <c r="K358" s="23" t="str">
        <f>VLOOKUP($B358,'Session Details'!$B$2:$R$368,15,FALSE)</f>
        <v>High</v>
      </c>
      <c r="L358" s="4" t="str">
        <f>VLOOKUP($B358,'Session Details'!$B$2:$R$368,16,FALSE)</f>
        <v>Stable</v>
      </c>
      <c r="M358" s="4" t="str">
        <f>VLOOKUP($B358,'Session Details'!$B$2:$R$368,17,FALSE)</f>
        <v>High</v>
      </c>
    </row>
    <row r="359" spans="1:13" x14ac:dyDescent="0.3">
      <c r="A359" s="4" t="str">
        <f t="shared" si="5"/>
        <v>Monday</v>
      </c>
      <c r="B359" s="3">
        <v>43822</v>
      </c>
      <c r="C359" s="4">
        <v>387294</v>
      </c>
      <c r="D359" s="5">
        <v>0.17</v>
      </c>
      <c r="E359" s="4">
        <v>34</v>
      </c>
      <c r="F359" s="4">
        <v>18</v>
      </c>
      <c r="G359" s="4">
        <v>29</v>
      </c>
      <c r="H359" s="4">
        <v>357</v>
      </c>
      <c r="I359" s="4">
        <v>30</v>
      </c>
      <c r="J359" s="5">
        <v>0.92</v>
      </c>
      <c r="K359" s="4" t="str">
        <f>VLOOKUP($B359,'Session Details'!$B$2:$R$368,15,FALSE)</f>
        <v>Stable</v>
      </c>
      <c r="L359" s="4" t="str">
        <f>VLOOKUP($B359,'Session Details'!$B$2:$R$368,16,FALSE)</f>
        <v>Stable</v>
      </c>
      <c r="M359" s="4" t="str">
        <f>VLOOKUP($B359,'Session Details'!$B$2:$R$368,17,FALSE)</f>
        <v>Stable</v>
      </c>
    </row>
    <row r="360" spans="1:13" x14ac:dyDescent="0.3">
      <c r="A360" s="4" t="str">
        <f t="shared" si="5"/>
        <v>Tuesday</v>
      </c>
      <c r="B360" s="3">
        <v>43823</v>
      </c>
      <c r="C360" s="4">
        <v>385346</v>
      </c>
      <c r="D360" s="5">
        <v>0.17</v>
      </c>
      <c r="E360" s="4">
        <v>40</v>
      </c>
      <c r="F360" s="4">
        <v>17</v>
      </c>
      <c r="G360" s="4">
        <v>26</v>
      </c>
      <c r="H360" s="4">
        <v>394</v>
      </c>
      <c r="I360" s="4">
        <v>40</v>
      </c>
      <c r="J360" s="5">
        <v>0.93</v>
      </c>
      <c r="K360" s="4" t="str">
        <f>VLOOKUP($B360,'Session Details'!$B$2:$R$368,15,FALSE)</f>
        <v>Stable</v>
      </c>
      <c r="L360" s="4" t="str">
        <f>VLOOKUP($B360,'Session Details'!$B$2:$R$368,16,FALSE)</f>
        <v>Stable</v>
      </c>
      <c r="M360" s="4" t="str">
        <f>VLOOKUP($B360,'Session Details'!$B$2:$R$368,17,FALSE)</f>
        <v>Stable</v>
      </c>
    </row>
    <row r="361" spans="1:13" x14ac:dyDescent="0.3">
      <c r="A361" s="4" t="str">
        <f t="shared" si="5"/>
        <v>Wednesday</v>
      </c>
      <c r="B361" s="3">
        <v>43824</v>
      </c>
      <c r="C361" s="4">
        <v>403674</v>
      </c>
      <c r="D361" s="5">
        <v>0.19</v>
      </c>
      <c r="E361" s="4">
        <v>38</v>
      </c>
      <c r="F361" s="4">
        <v>20</v>
      </c>
      <c r="G361" s="4">
        <v>27</v>
      </c>
      <c r="H361" s="4">
        <v>366</v>
      </c>
      <c r="I361" s="4">
        <v>35</v>
      </c>
      <c r="J361" s="5">
        <v>0.93</v>
      </c>
      <c r="K361" s="4" t="str">
        <f>VLOOKUP($B361,'Session Details'!$B$2:$R$368,15,FALSE)</f>
        <v>Stable</v>
      </c>
      <c r="L361" s="4" t="str">
        <f>VLOOKUP($B361,'Session Details'!$B$2:$R$368,16,FALSE)</f>
        <v>Stable</v>
      </c>
      <c r="M361" s="4" t="str">
        <f>VLOOKUP($B361,'Session Details'!$B$2:$R$368,17,FALSE)</f>
        <v>Stable</v>
      </c>
    </row>
    <row r="362" spans="1:13" x14ac:dyDescent="0.3">
      <c r="A362" s="4" t="str">
        <f t="shared" si="5"/>
        <v>Thursday</v>
      </c>
      <c r="B362" s="3">
        <v>43825</v>
      </c>
      <c r="C362" s="4">
        <v>381035</v>
      </c>
      <c r="D362" s="5">
        <v>0.18</v>
      </c>
      <c r="E362" s="4">
        <v>39</v>
      </c>
      <c r="F362" s="4">
        <v>21</v>
      </c>
      <c r="G362" s="4">
        <v>29</v>
      </c>
      <c r="H362" s="4">
        <v>380</v>
      </c>
      <c r="I362" s="4">
        <v>36</v>
      </c>
      <c r="J362" s="5">
        <v>0.95</v>
      </c>
      <c r="K362" s="4" t="str">
        <f>VLOOKUP($B362,'Session Details'!$B$2:$R$368,15,FALSE)</f>
        <v>Stable</v>
      </c>
      <c r="L362" s="4" t="str">
        <f>VLOOKUP($B362,'Session Details'!$B$2:$R$368,16,FALSE)</f>
        <v>Stable</v>
      </c>
      <c r="M362" s="4" t="str">
        <f>VLOOKUP($B362,'Session Details'!$B$2:$R$368,17,FALSE)</f>
        <v>Stable</v>
      </c>
    </row>
    <row r="363" spans="1:13" x14ac:dyDescent="0.3">
      <c r="A363" s="4" t="str">
        <f t="shared" si="5"/>
        <v>Friday</v>
      </c>
      <c r="B363" s="3">
        <v>43826</v>
      </c>
      <c r="C363" s="4">
        <v>409390</v>
      </c>
      <c r="D363" s="5">
        <v>0.19</v>
      </c>
      <c r="E363" s="4">
        <v>30</v>
      </c>
      <c r="F363" s="4">
        <v>18</v>
      </c>
      <c r="G363" s="4">
        <v>27</v>
      </c>
      <c r="H363" s="4">
        <v>387</v>
      </c>
      <c r="I363" s="4">
        <v>33</v>
      </c>
      <c r="J363" s="5">
        <v>0.91</v>
      </c>
      <c r="K363" s="4" t="str">
        <f>VLOOKUP($B363,'Session Details'!$B$2:$R$368,15,FALSE)</f>
        <v>Stable</v>
      </c>
      <c r="L363" s="4" t="str">
        <f>VLOOKUP($B363,'Session Details'!$B$2:$R$368,16,FALSE)</f>
        <v>Stable</v>
      </c>
      <c r="M363" s="4" t="str">
        <f>VLOOKUP($B363,'Session Details'!$B$2:$R$368,17,FALSE)</f>
        <v>Stable</v>
      </c>
    </row>
    <row r="364" spans="1:13" x14ac:dyDescent="0.3">
      <c r="A364" s="4" t="str">
        <f t="shared" si="5"/>
        <v>Saturday</v>
      </c>
      <c r="B364" s="3">
        <v>43827</v>
      </c>
      <c r="C364" s="4">
        <v>383323</v>
      </c>
      <c r="D364" s="5">
        <v>0.19</v>
      </c>
      <c r="E364" s="4">
        <v>30</v>
      </c>
      <c r="F364" s="4">
        <v>18</v>
      </c>
      <c r="G364" s="4">
        <v>27</v>
      </c>
      <c r="H364" s="4">
        <v>388</v>
      </c>
      <c r="I364" s="4">
        <v>37</v>
      </c>
      <c r="J364" s="5">
        <v>0.91</v>
      </c>
      <c r="K364" s="4" t="str">
        <f>VLOOKUP($B364,'Session Details'!$B$2:$R$368,15,FALSE)</f>
        <v>Stable</v>
      </c>
      <c r="L364" s="4" t="str">
        <f>VLOOKUP($B364,'Session Details'!$B$2:$R$368,16,FALSE)</f>
        <v>Stable</v>
      </c>
      <c r="M364" s="4" t="str">
        <f>VLOOKUP($B364,'Session Details'!$B$2:$R$368,17,FALSE)</f>
        <v>High</v>
      </c>
    </row>
    <row r="365" spans="1:13" x14ac:dyDescent="0.3">
      <c r="A365" s="4" t="str">
        <f t="shared" si="5"/>
        <v>Sunday</v>
      </c>
      <c r="B365" s="3">
        <v>43828</v>
      </c>
      <c r="C365" s="4">
        <v>385433</v>
      </c>
      <c r="D365" s="5">
        <v>0.17</v>
      </c>
      <c r="E365" s="4">
        <v>38</v>
      </c>
      <c r="F365" s="4">
        <v>17</v>
      </c>
      <c r="G365" s="4">
        <v>25</v>
      </c>
      <c r="H365" s="4">
        <v>350</v>
      </c>
      <c r="I365" s="4">
        <v>31</v>
      </c>
      <c r="J365" s="5">
        <v>0.94</v>
      </c>
      <c r="K365" s="4" t="str">
        <f>VLOOKUP($B365,'Session Details'!$B$2:$R$368,15,FALSE)</f>
        <v>Stable</v>
      </c>
      <c r="L365" s="4" t="str">
        <f>VLOOKUP($B365,'Session Details'!$B$2:$R$368,16,FALSE)</f>
        <v>Stable</v>
      </c>
      <c r="M365" s="4" t="str">
        <f>VLOOKUP($B365,'Session Details'!$B$2:$R$368,17,FALSE)</f>
        <v>Stable</v>
      </c>
    </row>
    <row r="366" spans="1:13" x14ac:dyDescent="0.3">
      <c r="A366" s="4" t="str">
        <f t="shared" si="5"/>
        <v>Monday</v>
      </c>
      <c r="B366" s="3">
        <v>43829</v>
      </c>
      <c r="C366" s="4">
        <v>382858</v>
      </c>
      <c r="D366" s="5">
        <v>0.18</v>
      </c>
      <c r="E366" s="4">
        <v>38</v>
      </c>
      <c r="F366" s="4">
        <v>17</v>
      </c>
      <c r="G366" s="4">
        <v>26</v>
      </c>
      <c r="H366" s="4">
        <v>385</v>
      </c>
      <c r="I366" s="4">
        <v>30</v>
      </c>
      <c r="J366" s="5">
        <v>0.95</v>
      </c>
      <c r="K366" s="4" t="str">
        <f>VLOOKUP($B366,'Session Details'!$B$2:$R$368,15,FALSE)</f>
        <v>Stable</v>
      </c>
      <c r="L366" s="4" t="str">
        <f>VLOOKUP($B366,'Session Details'!$B$2:$R$368,16,FALSE)</f>
        <v>Stable</v>
      </c>
      <c r="M366" s="4" t="str">
        <f>VLOOKUP($B366,'Session Details'!$B$2:$R$368,17,FALSE)</f>
        <v>Stable</v>
      </c>
    </row>
    <row r="367" spans="1:13" x14ac:dyDescent="0.3">
      <c r="A367" s="4" t="str">
        <f t="shared" si="5"/>
        <v>Tuesday</v>
      </c>
      <c r="B367" s="3">
        <v>43830</v>
      </c>
      <c r="C367" s="4">
        <v>384453</v>
      </c>
      <c r="D367" s="5">
        <v>0.19</v>
      </c>
      <c r="E367" s="4">
        <v>33</v>
      </c>
      <c r="F367" s="4">
        <v>18</v>
      </c>
      <c r="G367" s="4">
        <v>26</v>
      </c>
      <c r="H367" s="4">
        <v>357</v>
      </c>
      <c r="I367" s="4">
        <v>36</v>
      </c>
      <c r="J367" s="5">
        <v>0.91</v>
      </c>
      <c r="K367" s="4" t="str">
        <f>VLOOKUP($B367,'Session Details'!$B$2:$R$368,15,FALSE)</f>
        <v>Stable</v>
      </c>
      <c r="L367" s="4" t="str">
        <f>VLOOKUP($B367,'Session Details'!$B$2:$R$368,16,FALSE)</f>
        <v>Stable</v>
      </c>
      <c r="M367" s="4" t="str">
        <f>VLOOKUP($B367,'Session Details'!$B$2:$R$368,17,FALSE)</f>
        <v>Stable</v>
      </c>
    </row>
    <row r="368" spans="1:13" x14ac:dyDescent="0.3">
      <c r="A368" s="4" t="str">
        <f t="shared" si="5"/>
        <v>Wednesday</v>
      </c>
      <c r="B368" s="3">
        <v>43831</v>
      </c>
      <c r="C368" s="4">
        <v>385535</v>
      </c>
      <c r="D368" s="5">
        <v>0.17</v>
      </c>
      <c r="E368" s="4">
        <v>31</v>
      </c>
      <c r="F368" s="4">
        <v>20</v>
      </c>
      <c r="G368" s="4">
        <v>28</v>
      </c>
      <c r="H368" s="4">
        <v>397</v>
      </c>
      <c r="I368" s="4">
        <v>33</v>
      </c>
      <c r="J368" s="5">
        <v>0.93</v>
      </c>
      <c r="K368" s="4" t="str">
        <f>VLOOKUP($B368,'Session Details'!$B$2:$R$368,15,FALSE)</f>
        <v>Stable</v>
      </c>
      <c r="L368" s="4" t="str">
        <f>VLOOKUP($B368,'Session Details'!$B$2:$R$368,16,FALSE)</f>
        <v>Stable</v>
      </c>
      <c r="M368" s="4" t="str">
        <f>VLOOKUP($B368,'Session Details'!$B$2:$R$368,17,FALSE)</f>
        <v>Stable</v>
      </c>
    </row>
  </sheetData>
  <autoFilter ref="B2:M368" xr:uid="{BDB1B59D-B53D-8E4D-8B38-481D388BFD0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D46F4-0A53-471E-B9AF-DA9C7AFE7C98}">
  <sheetPr codeName="Sheet4"/>
  <dimension ref="A1:S71"/>
  <sheetViews>
    <sheetView showGridLines="0" zoomScale="52" workbookViewId="0">
      <selection activeCell="F23" sqref="F23"/>
    </sheetView>
  </sheetViews>
  <sheetFormatPr defaultRowHeight="15.6" x14ac:dyDescent="0.3"/>
  <cols>
    <col min="1" max="1" width="21.8984375" bestFit="1" customWidth="1"/>
    <col min="2" max="2" width="18.69921875" bestFit="1" customWidth="1"/>
    <col min="3" max="3" width="11.09765625" customWidth="1"/>
    <col min="4" max="4" width="8.8984375" bestFit="1" customWidth="1"/>
    <col min="5" max="5" width="51.3984375" customWidth="1"/>
    <col min="6" max="6" width="37" customWidth="1"/>
    <col min="7" max="7" width="17.09765625" customWidth="1"/>
    <col min="8" max="8" width="24.3984375" bestFit="1" customWidth="1"/>
    <col min="9" max="9" width="15.59765625" customWidth="1"/>
    <col min="10" max="10" width="16.59765625" bestFit="1" customWidth="1"/>
    <col min="11" max="11" width="43.3984375" bestFit="1" customWidth="1"/>
    <col min="12" max="12" width="43.69921875" bestFit="1" customWidth="1"/>
    <col min="13" max="13" width="47.69921875" bestFit="1" customWidth="1"/>
    <col min="14" max="14" width="23.5" bestFit="1" customWidth="1"/>
    <col min="15" max="15" width="22.296875" bestFit="1" customWidth="1"/>
    <col min="16" max="16" width="10.8984375" bestFit="1" customWidth="1"/>
    <col min="17" max="367" width="15.19921875" bestFit="1" customWidth="1"/>
    <col min="368" max="368" width="10.8984375" bestFit="1" customWidth="1"/>
  </cols>
  <sheetData>
    <row r="1" spans="1:8" s="15" customFormat="1" ht="48" customHeight="1" x14ac:dyDescent="0.75">
      <c r="A1" s="14" t="s">
        <v>36</v>
      </c>
    </row>
    <row r="15" spans="1:8" ht="46.2" x14ac:dyDescent="0.85">
      <c r="F15" s="38"/>
      <c r="G15" s="37"/>
      <c r="H15" s="38">
        <f>GETPIVOTDATA("[Measures].[Sum of Orders]",$A$69)</f>
        <v>2091398</v>
      </c>
    </row>
    <row r="21" spans="1:8" ht="46.2" x14ac:dyDescent="0.85">
      <c r="H21" s="38">
        <f>K59</f>
        <v>1208741</v>
      </c>
    </row>
    <row r="22" spans="1:8" ht="46.2" x14ac:dyDescent="0.85">
      <c r="G22" s="37"/>
      <c r="H22" s="34"/>
    </row>
    <row r="25" spans="1:8" x14ac:dyDescent="0.3">
      <c r="A25" s="6" t="s">
        <v>0</v>
      </c>
      <c r="B25" s="2" t="s">
        <v>23</v>
      </c>
      <c r="C25" s="51" t="s">
        <v>69</v>
      </c>
      <c r="D25" s="51"/>
      <c r="E25" s="51"/>
    </row>
    <row r="26" spans="1:8" x14ac:dyDescent="0.3">
      <c r="A26" s="3">
        <v>43475</v>
      </c>
      <c r="B26" s="8">
        <v>-0.4522502426107996</v>
      </c>
      <c r="C26" s="50" t="s">
        <v>70</v>
      </c>
      <c r="D26" s="50"/>
      <c r="E26" s="50"/>
    </row>
    <row r="27" spans="1:8" x14ac:dyDescent="0.3">
      <c r="A27" s="3">
        <v>43494</v>
      </c>
      <c r="B27" s="8">
        <v>-0.71708723442563915</v>
      </c>
      <c r="C27" s="50" t="s">
        <v>71</v>
      </c>
      <c r="D27" s="50"/>
      <c r="E27" s="50"/>
    </row>
    <row r="28" spans="1:8" x14ac:dyDescent="0.3">
      <c r="A28" s="3">
        <v>43515</v>
      </c>
      <c r="B28" s="8">
        <v>-0.55839299648571217</v>
      </c>
      <c r="C28" s="50" t="s">
        <v>72</v>
      </c>
      <c r="D28" s="50"/>
      <c r="E28" s="50"/>
    </row>
    <row r="29" spans="1:8" x14ac:dyDescent="0.3">
      <c r="A29" s="9">
        <v>43526</v>
      </c>
      <c r="B29" s="12">
        <v>-0.37594234941110949</v>
      </c>
      <c r="C29" s="50" t="s">
        <v>73</v>
      </c>
      <c r="D29" s="50"/>
      <c r="E29" s="50"/>
    </row>
    <row r="30" spans="1:8" x14ac:dyDescent="0.3">
      <c r="A30" s="3">
        <v>43543</v>
      </c>
      <c r="B30" s="8">
        <v>-0.45549226537958976</v>
      </c>
      <c r="C30" s="50" t="s">
        <v>74</v>
      </c>
      <c r="D30" s="50"/>
      <c r="E30" s="50"/>
    </row>
    <row r="31" spans="1:8" x14ac:dyDescent="0.3">
      <c r="A31" s="3">
        <v>43559</v>
      </c>
      <c r="B31" s="8">
        <v>-0.52087951809985289</v>
      </c>
      <c r="C31" s="50" t="s">
        <v>73</v>
      </c>
      <c r="D31" s="50"/>
      <c r="E31" s="50"/>
    </row>
    <row r="32" spans="1:8" x14ac:dyDescent="0.3">
      <c r="A32" s="3">
        <v>43567</v>
      </c>
      <c r="B32" s="8">
        <v>-0.27312591355188998</v>
      </c>
      <c r="C32" s="50" t="s">
        <v>75</v>
      </c>
      <c r="D32" s="50"/>
      <c r="E32" s="50"/>
    </row>
    <row r="33" spans="1:19" x14ac:dyDescent="0.3">
      <c r="A33" s="3">
        <v>43580</v>
      </c>
      <c r="B33" s="8">
        <v>-0.38690483590402214</v>
      </c>
      <c r="C33" s="50" t="s">
        <v>75</v>
      </c>
      <c r="D33" s="50"/>
      <c r="E33" s="50"/>
    </row>
    <row r="34" spans="1:19" x14ac:dyDescent="0.3">
      <c r="A34" s="3">
        <v>43636</v>
      </c>
      <c r="B34" s="8">
        <v>-0.54373712252615491</v>
      </c>
      <c r="C34" s="50" t="s">
        <v>76</v>
      </c>
      <c r="D34" s="50"/>
      <c r="E34" s="50"/>
    </row>
    <row r="35" spans="1:19" x14ac:dyDescent="0.3">
      <c r="A35" s="3">
        <v>43662</v>
      </c>
      <c r="B35" s="8">
        <v>-0.63082013655867986</v>
      </c>
      <c r="C35" s="50" t="s">
        <v>75</v>
      </c>
      <c r="D35" s="50"/>
      <c r="E35" s="50"/>
    </row>
    <row r="36" spans="1:19" x14ac:dyDescent="0.3">
      <c r="A36" s="9">
        <v>43688</v>
      </c>
      <c r="B36" s="12">
        <v>-0.54353363205176886</v>
      </c>
      <c r="C36" s="50" t="s">
        <v>75</v>
      </c>
      <c r="D36" s="50"/>
      <c r="E36" s="50"/>
    </row>
    <row r="37" spans="1:19" x14ac:dyDescent="0.3">
      <c r="A37" s="9">
        <v>43722</v>
      </c>
      <c r="B37" s="12">
        <v>-0.53590439000986212</v>
      </c>
      <c r="C37" s="50" t="s">
        <v>75</v>
      </c>
      <c r="D37" s="50"/>
      <c r="E37" s="50"/>
    </row>
    <row r="38" spans="1:19" x14ac:dyDescent="0.3">
      <c r="A38" s="9">
        <v>43786</v>
      </c>
      <c r="B38" s="12">
        <v>-0.57004623700582813</v>
      </c>
      <c r="C38" s="50" t="s">
        <v>75</v>
      </c>
      <c r="D38" s="50"/>
      <c r="E38" s="50"/>
    </row>
    <row r="40" spans="1:19" ht="13.8" customHeight="1" x14ac:dyDescent="0.3">
      <c r="A40" s="6" t="s">
        <v>0</v>
      </c>
      <c r="B40" s="2" t="s">
        <v>23</v>
      </c>
      <c r="C40" s="51" t="s">
        <v>69</v>
      </c>
      <c r="D40" s="51"/>
      <c r="E40" s="51"/>
    </row>
    <row r="41" spans="1:19" hidden="1" x14ac:dyDescent="0.3">
      <c r="A41" s="6" t="s">
        <v>0</v>
      </c>
      <c r="B41" s="2" t="s">
        <v>23</v>
      </c>
      <c r="C41" s="51" t="s">
        <v>69</v>
      </c>
      <c r="D41" s="51"/>
      <c r="E41" s="51"/>
    </row>
    <row r="42" spans="1:19" x14ac:dyDescent="0.3">
      <c r="A42" s="3">
        <v>43482</v>
      </c>
      <c r="B42" s="8">
        <v>1.0595416371384867</v>
      </c>
      <c r="C42" s="50" t="s">
        <v>77</v>
      </c>
      <c r="D42" s="50"/>
      <c r="E42" s="50"/>
    </row>
    <row r="43" spans="1:19" x14ac:dyDescent="0.3">
      <c r="A43" s="3">
        <v>43486</v>
      </c>
      <c r="B43" s="8">
        <v>0.23352106416819263</v>
      </c>
      <c r="C43" s="50" t="s">
        <v>77</v>
      </c>
      <c r="D43" s="50"/>
      <c r="E43" s="50"/>
    </row>
    <row r="44" spans="1:19" x14ac:dyDescent="0.3">
      <c r="A44" s="3">
        <v>43487</v>
      </c>
      <c r="B44" s="8">
        <v>0.85430485686646174</v>
      </c>
      <c r="C44" s="50" t="s">
        <v>77</v>
      </c>
      <c r="D44" s="50"/>
      <c r="E44" s="50"/>
    </row>
    <row r="45" spans="1:19" x14ac:dyDescent="0.3">
      <c r="A45" s="3">
        <v>43496</v>
      </c>
      <c r="B45" s="8">
        <v>0.20059441674862155</v>
      </c>
      <c r="C45" s="50" t="s">
        <v>78</v>
      </c>
      <c r="D45" s="50"/>
      <c r="E45" s="50"/>
    </row>
    <row r="46" spans="1:19" x14ac:dyDescent="0.3">
      <c r="A46" s="3">
        <v>43501</v>
      </c>
      <c r="B46" s="8">
        <v>1.1476852728398028</v>
      </c>
      <c r="C46" s="50" t="s">
        <v>79</v>
      </c>
      <c r="D46" s="50"/>
      <c r="E46" s="50"/>
    </row>
    <row r="47" spans="1:19" x14ac:dyDescent="0.3">
      <c r="A47" s="3">
        <v>43522</v>
      </c>
      <c r="B47" s="8">
        <v>1.2004191790539451</v>
      </c>
      <c r="C47" s="50" t="s">
        <v>80</v>
      </c>
      <c r="D47" s="50"/>
      <c r="E47" s="50"/>
    </row>
    <row r="48" spans="1:19" x14ac:dyDescent="0.3">
      <c r="A48" s="3">
        <v>43524</v>
      </c>
      <c r="B48" s="8">
        <v>0.22324803045110131</v>
      </c>
      <c r="C48" s="50" t="s">
        <v>77</v>
      </c>
      <c r="D48" s="50"/>
      <c r="E48" s="50"/>
      <c r="H48" s="36"/>
      <c r="I48" s="2" t="s">
        <v>35</v>
      </c>
      <c r="J48" s="2" t="s">
        <v>0</v>
      </c>
      <c r="K48" s="2" t="s">
        <v>10</v>
      </c>
      <c r="L48" s="2" t="s">
        <v>11</v>
      </c>
      <c r="M48" s="2" t="s">
        <v>12</v>
      </c>
      <c r="N48" s="2" t="s">
        <v>13</v>
      </c>
      <c r="O48" s="2" t="s">
        <v>14</v>
      </c>
      <c r="P48" s="2" t="s">
        <v>15</v>
      </c>
      <c r="Q48" s="2" t="s">
        <v>16</v>
      </c>
      <c r="R48" s="2" t="s">
        <v>17</v>
      </c>
      <c r="S48" s="2" t="s">
        <v>68</v>
      </c>
    </row>
    <row r="49" spans="1:19" x14ac:dyDescent="0.3">
      <c r="A49" s="9">
        <v>43533</v>
      </c>
      <c r="B49" s="12">
        <v>1.0202070652584099</v>
      </c>
      <c r="C49" s="50" t="s">
        <v>78</v>
      </c>
      <c r="D49" s="50"/>
      <c r="E49" s="50"/>
      <c r="H49" s="36" t="s">
        <v>64</v>
      </c>
      <c r="I49" s="31" t="str">
        <f>TEXT(J49,"dddd")</f>
        <v>Thursday</v>
      </c>
      <c r="J49" s="31">
        <f>A70</f>
        <v>43573</v>
      </c>
      <c r="K49" s="32">
        <f>VLOOKUP($J49,'Supporting Data'!$B$2:$M$368,2,FALSE)</f>
        <v>389107</v>
      </c>
      <c r="L49" s="33">
        <f>VLOOKUP($J49,'Supporting Data'!$B$2:$M$368,3,FALSE)</f>
        <v>0.28999999999999998</v>
      </c>
      <c r="M49" s="35">
        <f>VLOOKUP($J49,'Supporting Data'!$B$2:$M$368,4,FALSE)</f>
        <v>32</v>
      </c>
      <c r="N49" s="35">
        <f>VLOOKUP($J49,'Supporting Data'!$B$2:$M$368,5,FALSE)</f>
        <v>18</v>
      </c>
      <c r="O49" s="35">
        <f>VLOOKUP($J49,'Supporting Data'!$B$2:$M$368,6,FALSE)</f>
        <v>28</v>
      </c>
      <c r="P49" s="35">
        <f>VLOOKUP($J49,'Supporting Data'!$B$2:$M$368,7,FALSE)</f>
        <v>364</v>
      </c>
      <c r="Q49" s="35">
        <f>VLOOKUP($J49,'Supporting Data'!$B$2:$M$368,8,FALSE)</f>
        <v>40</v>
      </c>
      <c r="R49" s="33">
        <f>VLOOKUP($J49,'Supporting Data'!$B$2:$M$368,9,FALSE)</f>
        <v>0.91</v>
      </c>
      <c r="S49" s="52" t="str">
        <f>VLOOKUP(J49,'Supporting Data'!$B$2:$M$368,10,FALSE)</f>
        <v>High</v>
      </c>
    </row>
    <row r="50" spans="1:19" x14ac:dyDescent="0.3">
      <c r="A50" s="9">
        <v>43548</v>
      </c>
      <c r="B50" s="12">
        <v>0.22259812803337201</v>
      </c>
      <c r="C50" s="50" t="s">
        <v>77</v>
      </c>
      <c r="D50" s="50"/>
      <c r="E50" s="50"/>
      <c r="H50" s="36" t="s">
        <v>65</v>
      </c>
      <c r="I50" s="3" t="str">
        <f>TEXT(J50,"dddd")</f>
        <v>Thursday</v>
      </c>
      <c r="J50" s="3">
        <f>J49-7</f>
        <v>43566</v>
      </c>
      <c r="K50" s="4">
        <f>VLOOKUP($J50,'Supporting Data'!$B$2:$M$368,2,FALSE)</f>
        <v>394581</v>
      </c>
      <c r="L50" s="5">
        <f>VLOOKUP($J50,'Supporting Data'!$B$2:$M$368,3,FALSE)</f>
        <v>0.18</v>
      </c>
      <c r="M50" s="4">
        <f>VLOOKUP($J50,'Supporting Data'!$B$2:$M$368,4,FALSE)</f>
        <v>35</v>
      </c>
      <c r="N50" s="4">
        <f>VLOOKUP($J50,'Supporting Data'!$B$2:$M$368,5,FALSE)</f>
        <v>19</v>
      </c>
      <c r="O50" s="4">
        <f>VLOOKUP($J50,'Supporting Data'!$B$2:$M$368,6,FALSE)</f>
        <v>25</v>
      </c>
      <c r="P50" s="4">
        <f>VLOOKUP($J50,'Supporting Data'!$B$2:$M$368,7,FALSE)</f>
        <v>387</v>
      </c>
      <c r="Q50" s="4">
        <f>VLOOKUP($J50,'Supporting Data'!$B$2:$M$368,8,FALSE)</f>
        <v>36</v>
      </c>
      <c r="R50" s="40">
        <f>VLOOKUP($J50,'Supporting Data'!$B$2:$M$368,9,FALSE)</f>
        <v>0.91</v>
      </c>
      <c r="S50" s="52"/>
    </row>
    <row r="51" spans="1:19" x14ac:dyDescent="0.3">
      <c r="A51" s="3">
        <v>43550</v>
      </c>
      <c r="B51" s="8">
        <v>0.77964973472889199</v>
      </c>
      <c r="C51" s="39" t="s">
        <v>79</v>
      </c>
      <c r="D51" s="39"/>
      <c r="E51" s="39"/>
    </row>
    <row r="52" spans="1:19" x14ac:dyDescent="0.3">
      <c r="A52" s="3">
        <v>43566</v>
      </c>
      <c r="B52" s="8">
        <v>0.9239043412518404</v>
      </c>
      <c r="C52" s="50" t="s">
        <v>79</v>
      </c>
      <c r="D52" s="50"/>
      <c r="E52" s="50"/>
      <c r="H52" s="36"/>
      <c r="I52" s="2" t="s">
        <v>35</v>
      </c>
      <c r="J52" s="2" t="s">
        <v>0</v>
      </c>
      <c r="K52" s="2" t="s">
        <v>6</v>
      </c>
      <c r="L52" s="2" t="s">
        <v>7</v>
      </c>
      <c r="M52" s="2" t="s">
        <v>8</v>
      </c>
      <c r="N52" s="2" t="s">
        <v>9</v>
      </c>
      <c r="O52" s="2" t="s">
        <v>34</v>
      </c>
    </row>
    <row r="53" spans="1:19" x14ac:dyDescent="0.3">
      <c r="A53" s="9">
        <v>43569</v>
      </c>
      <c r="B53" s="12">
        <v>0.28376620785956508</v>
      </c>
      <c r="C53" s="50" t="s">
        <v>77</v>
      </c>
      <c r="D53" s="50"/>
      <c r="E53" s="50"/>
      <c r="H53" s="36" t="s">
        <v>64</v>
      </c>
      <c r="I53" s="31" t="str">
        <f>TEXT(J53,"dddd")</f>
        <v>Thursday</v>
      </c>
      <c r="J53" s="31">
        <f>A70</f>
        <v>43573</v>
      </c>
      <c r="K53" s="32">
        <f>VLOOKUP($J53,'Channel wise traffic'!$B$2:$G$368,2,FALSE)</f>
        <v>8209154</v>
      </c>
      <c r="L53" s="32">
        <f>VLOOKUP($J53,'Channel wise traffic'!$B$2:$G$368,3,FALSE)</f>
        <v>6156866</v>
      </c>
      <c r="M53" s="32">
        <f>VLOOKUP($J53,'Channel wise traffic'!$B$2:$G$368,4,FALSE)</f>
        <v>2508352</v>
      </c>
      <c r="N53" s="32">
        <f>VLOOKUP($J53,'Channel wise traffic'!$B$2:$G$368,5,FALSE)</f>
        <v>5928833</v>
      </c>
      <c r="O53" s="32">
        <f>VLOOKUP($J53,'Channel wise traffic'!$B$2:$G$368,6,FALSE)</f>
        <v>22803205</v>
      </c>
    </row>
    <row r="54" spans="1:19" x14ac:dyDescent="0.3">
      <c r="A54" s="3">
        <v>43573</v>
      </c>
      <c r="B54" s="8">
        <v>0.7302283946685022</v>
      </c>
      <c r="C54" s="50" t="s">
        <v>78</v>
      </c>
      <c r="D54" s="50"/>
      <c r="E54" s="50"/>
      <c r="H54" s="36" t="s">
        <v>65</v>
      </c>
      <c r="I54" s="3" t="str">
        <f>TEXT(J54,"dddd")</f>
        <v>Thursday</v>
      </c>
      <c r="J54" s="3">
        <f>J53-7</f>
        <v>43566</v>
      </c>
      <c r="K54" s="4">
        <f>VLOOKUP($J54,'Channel wise traffic'!$B$2:$G$368,2,FALSE)</f>
        <v>7427330</v>
      </c>
      <c r="L54" s="4">
        <f>VLOOKUP($J54,'Channel wise traffic'!$B$2:$G$368,3,FALSE)</f>
        <v>5570497</v>
      </c>
      <c r="M54" s="4">
        <f>VLOOKUP($J54,'Channel wise traffic'!$B$2:$G$368,4,FALSE)</f>
        <v>2269462</v>
      </c>
      <c r="N54" s="4">
        <f>VLOOKUP($J54,'Channel wise traffic'!$B$2:$G$368,5,FALSE)</f>
        <v>5364183</v>
      </c>
      <c r="O54" s="4">
        <f>VLOOKUP($J54,'Channel wise traffic'!$B$2:$G$368,6,FALSE)</f>
        <v>20631472</v>
      </c>
    </row>
    <row r="55" spans="1:19" x14ac:dyDescent="0.3">
      <c r="A55" s="3">
        <v>43574</v>
      </c>
      <c r="B55" s="8">
        <v>0.2472495952251057</v>
      </c>
      <c r="C55" s="50" t="s">
        <v>81</v>
      </c>
      <c r="D55" s="50"/>
      <c r="E55" s="50"/>
    </row>
    <row r="56" spans="1:19" x14ac:dyDescent="0.3">
      <c r="A56" s="3">
        <v>43643</v>
      </c>
      <c r="B56" s="8">
        <v>1.1472182813955829</v>
      </c>
      <c r="C56" s="50" t="s">
        <v>77</v>
      </c>
      <c r="D56" s="50"/>
      <c r="E56" s="50"/>
    </row>
    <row r="57" spans="1:19" x14ac:dyDescent="0.3">
      <c r="A57" s="3">
        <v>43669</v>
      </c>
      <c r="B57" s="8">
        <v>1.3503180372102532</v>
      </c>
      <c r="C57" s="50" t="s">
        <v>79</v>
      </c>
      <c r="D57" s="50"/>
      <c r="E57" s="50"/>
      <c r="H57" s="36"/>
      <c r="I57" s="2" t="s">
        <v>35</v>
      </c>
      <c r="J57" s="2" t="s">
        <v>0</v>
      </c>
      <c r="K57" s="2" t="s">
        <v>5</v>
      </c>
    </row>
    <row r="58" spans="1:19" x14ac:dyDescent="0.3">
      <c r="A58" s="9">
        <v>43695</v>
      </c>
      <c r="B58" s="12">
        <v>1.0661671278564273</v>
      </c>
      <c r="C58" s="50" t="s">
        <v>79</v>
      </c>
      <c r="D58" s="50"/>
      <c r="E58" s="50"/>
      <c r="H58" s="36" t="s">
        <v>64</v>
      </c>
      <c r="I58" s="31" t="str">
        <f>TEXT(J58,"dddd")</f>
        <v>Thursday</v>
      </c>
      <c r="J58" s="31">
        <f>A70</f>
        <v>43573</v>
      </c>
      <c r="K58" s="32">
        <f>VLOOKUP('Order Analysis'!J58,'Session Details'!$B$2:$G$368,6,)</f>
        <v>2091398</v>
      </c>
    </row>
    <row r="59" spans="1:19" x14ac:dyDescent="0.3">
      <c r="A59" s="9">
        <v>43729</v>
      </c>
      <c r="B59" s="12">
        <v>1.1152745531323451</v>
      </c>
      <c r="C59" s="50" t="s">
        <v>79</v>
      </c>
      <c r="D59" s="50"/>
      <c r="E59" s="50"/>
      <c r="H59" s="36" t="s">
        <v>65</v>
      </c>
      <c r="I59" s="3" t="str">
        <f>TEXT(J59,"dddd")</f>
        <v>Thursday</v>
      </c>
      <c r="J59" s="3">
        <f>J58-7</f>
        <v>43566</v>
      </c>
      <c r="K59" s="4">
        <f>VLOOKUP('Order Analysis'!J59,'Session Details'!$B$2:$G$368,6,)</f>
        <v>1208741</v>
      </c>
    </row>
    <row r="60" spans="1:19" x14ac:dyDescent="0.3">
      <c r="A60" s="3">
        <v>43747</v>
      </c>
      <c r="B60" s="8">
        <v>0.21871070507745793</v>
      </c>
      <c r="C60" s="50" t="s">
        <v>79</v>
      </c>
      <c r="D60" s="50"/>
      <c r="E60" s="50"/>
    </row>
    <row r="61" spans="1:19" x14ac:dyDescent="0.3">
      <c r="A61" s="3">
        <v>43759</v>
      </c>
      <c r="B61" s="8">
        <v>0.32382903302894461</v>
      </c>
      <c r="C61" s="50" t="s">
        <v>79</v>
      </c>
      <c r="D61" s="50"/>
      <c r="E61" s="50"/>
      <c r="H61" s="41" t="s">
        <v>83</v>
      </c>
      <c r="I61" s="41" t="s">
        <v>84</v>
      </c>
      <c r="J61" s="41" t="s">
        <v>85</v>
      </c>
    </row>
    <row r="62" spans="1:19" x14ac:dyDescent="0.3">
      <c r="A62" s="9">
        <v>43778</v>
      </c>
      <c r="B62" s="12">
        <v>0.26260801898348074</v>
      </c>
      <c r="C62" s="50" t="s">
        <v>77</v>
      </c>
      <c r="D62" s="50"/>
      <c r="E62" s="50"/>
      <c r="H62" s="41" t="s">
        <v>86</v>
      </c>
      <c r="I62" s="41">
        <v>171.31</v>
      </c>
      <c r="J62" s="42">
        <f>I62/SUM($I$62:$I$66)</f>
        <v>0.23528038345854338</v>
      </c>
    </row>
    <row r="63" spans="1:19" ht="31.2" x14ac:dyDescent="0.3">
      <c r="A63" s="9">
        <v>43793</v>
      </c>
      <c r="B63" s="12">
        <v>1.3547702422639891</v>
      </c>
      <c r="C63" s="50" t="s">
        <v>82</v>
      </c>
      <c r="D63" s="50"/>
      <c r="E63" s="50"/>
      <c r="H63" s="41" t="s">
        <v>87</v>
      </c>
      <c r="I63" s="41">
        <v>71.709999999999994</v>
      </c>
      <c r="J63" s="42">
        <f>I63/SUM($I$62:$I$66)</f>
        <v>9.848786584444659E-2</v>
      </c>
    </row>
    <row r="64" spans="1:19" ht="31.2" x14ac:dyDescent="0.3">
      <c r="A64" s="9">
        <v>43800</v>
      </c>
      <c r="B64" s="12">
        <v>0.20747489400703478</v>
      </c>
      <c r="C64" s="50" t="s">
        <v>77</v>
      </c>
      <c r="D64" s="50"/>
      <c r="E64" s="50"/>
      <c r="H64" s="41" t="s">
        <v>88</v>
      </c>
      <c r="I64" s="41">
        <v>55.84</v>
      </c>
      <c r="J64" s="42">
        <f>I64/SUM($I$62:$I$66)</f>
        <v>7.6691708670393224E-2</v>
      </c>
    </row>
    <row r="65" spans="1:10" ht="31.2" x14ac:dyDescent="0.3">
      <c r="A65" s="9">
        <v>43821</v>
      </c>
      <c r="B65" s="12">
        <v>0.21029166080314066</v>
      </c>
      <c r="C65" s="50" t="s">
        <v>79</v>
      </c>
      <c r="D65" s="50"/>
      <c r="E65" s="50"/>
      <c r="H65" s="41" t="s">
        <v>89</v>
      </c>
      <c r="I65" s="41">
        <v>383.7</v>
      </c>
      <c r="J65" s="42">
        <f>I65/SUM($I$62:$I$66)</f>
        <v>0.52698081333864399</v>
      </c>
    </row>
    <row r="66" spans="1:10" ht="31.2" x14ac:dyDescent="0.3">
      <c r="H66" s="41" t="s">
        <v>90</v>
      </c>
      <c r="I66" s="41">
        <v>45.55</v>
      </c>
      <c r="J66" s="42">
        <f>I66/SUM($I$62:$I$66)</f>
        <v>6.2559228687972979E-2</v>
      </c>
    </row>
    <row r="67" spans="1:10" x14ac:dyDescent="0.3">
      <c r="A67" s="18" t="s">
        <v>37</v>
      </c>
      <c r="B67" t="s" vm="1">
        <v>47</v>
      </c>
    </row>
    <row r="69" spans="1:10" x14ac:dyDescent="0.3">
      <c r="A69" s="18" t="s">
        <v>48</v>
      </c>
      <c r="B69" t="s">
        <v>67</v>
      </c>
    </row>
    <row r="70" spans="1:10" x14ac:dyDescent="0.3">
      <c r="A70" s="19">
        <v>43573</v>
      </c>
      <c r="B70">
        <v>2091398</v>
      </c>
    </row>
    <row r="71" spans="1:10" x14ac:dyDescent="0.3">
      <c r="A71" s="27" t="s">
        <v>66</v>
      </c>
      <c r="B71">
        <v>2091398</v>
      </c>
    </row>
  </sheetData>
  <mergeCells count="40">
    <mergeCell ref="C38:E38"/>
    <mergeCell ref="C41:E41"/>
    <mergeCell ref="C45:E45"/>
    <mergeCell ref="C46:E46"/>
    <mergeCell ref="S49:S50"/>
    <mergeCell ref="C42:E42"/>
    <mergeCell ref="C43:E43"/>
    <mergeCell ref="C44:E44"/>
    <mergeCell ref="C25:E25"/>
    <mergeCell ref="C26:E26"/>
    <mergeCell ref="C27:E27"/>
    <mergeCell ref="C28:E28"/>
    <mergeCell ref="C29:E29"/>
    <mergeCell ref="C30:E30"/>
    <mergeCell ref="C31:E31"/>
    <mergeCell ref="C32:E32"/>
    <mergeCell ref="C33:E33"/>
    <mergeCell ref="C34:E34"/>
    <mergeCell ref="C35:E35"/>
    <mergeCell ref="C36:E36"/>
    <mergeCell ref="C37:E37"/>
    <mergeCell ref="C65:E65"/>
    <mergeCell ref="C40:E40"/>
    <mergeCell ref="C60:E60"/>
    <mergeCell ref="C61:E61"/>
    <mergeCell ref="C62:E62"/>
    <mergeCell ref="C63:E63"/>
    <mergeCell ref="C64:E64"/>
    <mergeCell ref="C55:E55"/>
    <mergeCell ref="C56:E56"/>
    <mergeCell ref="C57:E57"/>
    <mergeCell ref="C58:E58"/>
    <mergeCell ref="C59:E59"/>
    <mergeCell ref="C50:E50"/>
    <mergeCell ref="C52:E52"/>
    <mergeCell ref="C53:E53"/>
    <mergeCell ref="C54:E54"/>
    <mergeCell ref="C47:E47"/>
    <mergeCell ref="C48:E48"/>
    <mergeCell ref="C49:E49"/>
  </mergeCells>
  <conditionalFormatting sqref="B26:B38">
    <cfRule type="cellIs" dxfId="7" priority="7" operator="lessThan">
      <formula>-0.2</formula>
    </cfRule>
    <cfRule type="cellIs" dxfId="6" priority="8" operator="greaterThan">
      <formula>0.2</formula>
    </cfRule>
  </conditionalFormatting>
  <conditionalFormatting sqref="B42:B65">
    <cfRule type="cellIs" dxfId="5" priority="3" operator="lessThan">
      <formula>-0.2</formula>
    </cfRule>
    <cfRule type="cellIs" dxfId="4" priority="4" operator="greaterThan">
      <formula>0.2</formula>
    </cfRule>
  </conditionalFormatting>
  <conditionalFormatting sqref="S49:S50">
    <cfRule type="containsText" dxfId="3" priority="1" operator="containsText" text="Low">
      <formula>NOT(ISERROR(SEARCH("Low",S49)))</formula>
    </cfRule>
    <cfRule type="containsText" dxfId="2" priority="2" operator="containsText" text="High">
      <formula>NOT(ISERROR(SEARCH("High",S49)))</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ECBB8-95E1-4442-A466-E9BC85BAEF46}">
  <sheetPr codeName="Sheet5"/>
  <dimension ref="A1:G41"/>
  <sheetViews>
    <sheetView showGridLines="0" tabSelected="1" zoomScale="78" workbookViewId="0">
      <selection activeCell="K26" sqref="K26"/>
    </sheetView>
  </sheetViews>
  <sheetFormatPr defaultRowHeight="15.6" x14ac:dyDescent="0.3"/>
  <cols>
    <col min="2" max="2" width="13.19921875" bestFit="1" customWidth="1"/>
    <col min="3" max="3" width="18.296875" bestFit="1" customWidth="1"/>
    <col min="4" max="4" width="17.69921875" bestFit="1" customWidth="1"/>
    <col min="5" max="5" width="16.09765625" bestFit="1" customWidth="1"/>
    <col min="6" max="6" width="15.69921875" bestFit="1" customWidth="1"/>
    <col min="7" max="7" width="12.296875" bestFit="1" customWidth="1"/>
    <col min="8" max="8" width="11.8984375" bestFit="1" customWidth="1"/>
  </cols>
  <sheetData>
    <row r="1" spans="1:3" s="15" customFormat="1" ht="48" customHeight="1" x14ac:dyDescent="0.75">
      <c r="A1" s="14" t="s">
        <v>45</v>
      </c>
    </row>
    <row r="5" spans="1:3" ht="25.8" customHeight="1" x14ac:dyDescent="0.55000000000000004">
      <c r="C5" s="49">
        <f>AVERAGE(C39:C41)</f>
        <v>7.2522170705412714</v>
      </c>
    </row>
    <row r="11" spans="1:3" ht="28.8" x14ac:dyDescent="0.55000000000000004">
      <c r="C11" s="49">
        <f>AVERAGE(D39:D41)</f>
        <v>0.54886382985539439</v>
      </c>
    </row>
    <row r="18" spans="3:3" ht="28.8" x14ac:dyDescent="0.55000000000000004">
      <c r="C18" s="49">
        <f>AVERAGE(E39:E41)</f>
        <v>3.2542262425797333</v>
      </c>
    </row>
    <row r="35" spans="2:7" x14ac:dyDescent="0.3">
      <c r="B35" s="18" t="s">
        <v>46</v>
      </c>
      <c r="C35" t="s">
        <v>47</v>
      </c>
    </row>
    <row r="36" spans="2:7" x14ac:dyDescent="0.3">
      <c r="B36" s="18" t="s">
        <v>50</v>
      </c>
      <c r="C36" t="s">
        <v>49</v>
      </c>
    </row>
    <row r="38" spans="2:7" x14ac:dyDescent="0.3">
      <c r="B38" s="18" t="s">
        <v>48</v>
      </c>
      <c r="C38" t="s">
        <v>94</v>
      </c>
      <c r="D38" t="s">
        <v>95</v>
      </c>
      <c r="E38" t="s">
        <v>91</v>
      </c>
      <c r="F38" t="s">
        <v>92</v>
      </c>
      <c r="G38" t="s">
        <v>93</v>
      </c>
    </row>
    <row r="39" spans="2:7" x14ac:dyDescent="0.3">
      <c r="B39" s="19">
        <v>43482</v>
      </c>
      <c r="C39" s="20">
        <v>19.799855872051577</v>
      </c>
      <c r="D39" s="21">
        <v>1.1020407879148157</v>
      </c>
      <c r="E39" s="21">
        <v>1.1020414090985202</v>
      </c>
      <c r="F39" s="21">
        <v>-6.3547930850813783E-2</v>
      </c>
      <c r="G39" s="21">
        <v>1.102040728108153</v>
      </c>
    </row>
    <row r="40" spans="2:7" x14ac:dyDescent="0.3">
      <c r="B40" s="19">
        <v>43487</v>
      </c>
      <c r="C40" s="20">
        <v>0.76530620368873059</v>
      </c>
      <c r="D40" s="21">
        <v>-0.64693892254082896</v>
      </c>
      <c r="E40" s="21">
        <v>7.4691475779420955</v>
      </c>
      <c r="F40" s="21">
        <v>-0.60437207174092422</v>
      </c>
      <c r="G40" s="21">
        <v>0.76530616559927278</v>
      </c>
    </row>
    <row r="41" spans="2:7" x14ac:dyDescent="0.3">
      <c r="B41" s="19">
        <v>43643</v>
      </c>
      <c r="C41" s="20">
        <v>1.1914891358835065</v>
      </c>
      <c r="D41" s="21">
        <v>1.1914896241921964</v>
      </c>
      <c r="E41" s="21">
        <v>1.1914897406985836</v>
      </c>
      <c r="F41" s="21">
        <v>1.1914890730818781</v>
      </c>
      <c r="G41" s="21">
        <v>1.1914893179280521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ED72-D415-49C1-95DB-43E69668272F}">
  <sheetPr codeName="Sheet6"/>
  <dimension ref="A1:DQ372"/>
  <sheetViews>
    <sheetView showGridLines="0" zoomScale="81" workbookViewId="0">
      <selection activeCell="M31" sqref="M31"/>
    </sheetView>
  </sheetViews>
  <sheetFormatPr defaultRowHeight="15.6" x14ac:dyDescent="0.3"/>
  <cols>
    <col min="1" max="1" width="17.19921875" bestFit="1" customWidth="1"/>
    <col min="2" max="2" width="26.19921875" bestFit="1" customWidth="1"/>
    <col min="3" max="3" width="12.3984375" bestFit="1" customWidth="1"/>
    <col min="4" max="4" width="18.5" bestFit="1" customWidth="1"/>
    <col min="5" max="5" width="29.3984375" bestFit="1" customWidth="1"/>
    <col min="6" max="6" width="23.796875" bestFit="1" customWidth="1"/>
    <col min="7" max="7" width="22.296875" bestFit="1" customWidth="1"/>
    <col min="8" max="8" width="14.8984375" bestFit="1" customWidth="1"/>
    <col min="10" max="11" width="22.59765625" bestFit="1" customWidth="1"/>
    <col min="12" max="12" width="12.796875" bestFit="1" customWidth="1"/>
    <col min="13" max="13" width="17.19921875" bestFit="1" customWidth="1"/>
    <col min="69" max="69" width="17.19921875" bestFit="1" customWidth="1"/>
    <col min="70" max="73" width="10.09765625" bestFit="1" customWidth="1"/>
  </cols>
  <sheetData>
    <row r="1" spans="1:73" s="15" customFormat="1" ht="48" customHeight="1" x14ac:dyDescent="0.75">
      <c r="A1" s="54" t="s">
        <v>52</v>
      </c>
      <c r="B1" s="54"/>
      <c r="C1" s="54"/>
      <c r="D1" s="54"/>
      <c r="E1" s="54"/>
      <c r="F1" s="54"/>
      <c r="G1" s="54"/>
      <c r="H1" s="54"/>
      <c r="I1" s="54"/>
      <c r="J1" s="54"/>
      <c r="K1" s="54"/>
    </row>
    <row r="5" spans="1:73" x14ac:dyDescent="0.3">
      <c r="B5" s="18" t="s">
        <v>0</v>
      </c>
      <c r="C5" s="19">
        <v>43695</v>
      </c>
    </row>
    <row r="6" spans="1:73" x14ac:dyDescent="0.3">
      <c r="B6" s="18" t="s">
        <v>39</v>
      </c>
      <c r="C6" t="s">
        <v>47</v>
      </c>
      <c r="BQ6" s="2" t="s">
        <v>39</v>
      </c>
      <c r="BR6" s="2" t="s">
        <v>0</v>
      </c>
      <c r="BS6" s="3" t="str">
        <f>IF($BQ6="High", $BR6, "")</f>
        <v/>
      </c>
      <c r="BT6" s="3" t="str">
        <f>IF($BQ6="Low", $BR5, "")</f>
        <v/>
      </c>
      <c r="BU6" s="3" t="str">
        <f>IF($BQ6="Stable", $BR6, "")</f>
        <v/>
      </c>
    </row>
    <row r="7" spans="1:73" x14ac:dyDescent="0.3">
      <c r="B7" s="18" t="s">
        <v>35</v>
      </c>
      <c r="C7" t="s">
        <v>140</v>
      </c>
      <c r="BQ7" s="4" t="s">
        <v>61</v>
      </c>
      <c r="BR7" s="3">
        <v>43466</v>
      </c>
      <c r="BS7" s="3" t="str">
        <f t="shared" ref="BS7:BS70" si="0">IF($BQ7="High", $BR7, "")</f>
        <v/>
      </c>
      <c r="BT7" s="3" t="str">
        <f t="shared" ref="BT7:BT70" si="1">IF($BQ7="Low", $BR6, "")</f>
        <v/>
      </c>
      <c r="BU7" s="3">
        <f t="shared" ref="BU7:BU70" si="2">IF($BQ7="Stable", $BR7, "")</f>
        <v>43466</v>
      </c>
    </row>
    <row r="8" spans="1:73" x14ac:dyDescent="0.3">
      <c r="BQ8" s="4" t="s">
        <v>61</v>
      </c>
      <c r="BR8" s="3">
        <v>43467</v>
      </c>
      <c r="BS8" s="3" t="str">
        <f t="shared" si="0"/>
        <v/>
      </c>
      <c r="BT8" s="3" t="str">
        <f t="shared" si="1"/>
        <v/>
      </c>
      <c r="BU8" s="3">
        <f t="shared" si="2"/>
        <v>43467</v>
      </c>
    </row>
    <row r="9" spans="1:73" x14ac:dyDescent="0.3">
      <c r="B9" s="27" t="s">
        <v>60</v>
      </c>
      <c r="C9" s="28">
        <v>3.4897710227265712E-2</v>
      </c>
      <c r="BQ9" s="4" t="s">
        <v>61</v>
      </c>
      <c r="BR9" s="3">
        <v>43468</v>
      </c>
      <c r="BS9" s="3" t="str">
        <f t="shared" si="0"/>
        <v/>
      </c>
      <c r="BT9" s="3" t="str">
        <f t="shared" si="1"/>
        <v/>
      </c>
      <c r="BU9" s="3">
        <f t="shared" si="2"/>
        <v>43468</v>
      </c>
    </row>
    <row r="10" spans="1:73" x14ac:dyDescent="0.3">
      <c r="B10" s="27" t="s">
        <v>53</v>
      </c>
      <c r="C10" s="28">
        <v>0.20999999823550097</v>
      </c>
      <c r="BQ10" s="4" t="s">
        <v>61</v>
      </c>
      <c r="BR10" s="3">
        <v>43469</v>
      </c>
      <c r="BS10" s="3" t="str">
        <f t="shared" si="0"/>
        <v/>
      </c>
      <c r="BT10" s="3" t="str">
        <f t="shared" si="1"/>
        <v/>
      </c>
      <c r="BU10" s="3">
        <f t="shared" si="2"/>
        <v>43469</v>
      </c>
    </row>
    <row r="11" spans="1:73" x14ac:dyDescent="0.3">
      <c r="B11" s="27" t="s">
        <v>54</v>
      </c>
      <c r="C11" s="28">
        <v>0.32979999403431276</v>
      </c>
      <c r="BQ11" s="4" t="s">
        <v>61</v>
      </c>
      <c r="BR11" s="3">
        <v>43470</v>
      </c>
      <c r="BS11" s="3" t="str">
        <f t="shared" si="0"/>
        <v/>
      </c>
      <c r="BT11" s="3" t="str">
        <f t="shared" si="1"/>
        <v/>
      </c>
      <c r="BU11" s="3">
        <f t="shared" si="2"/>
        <v>43470</v>
      </c>
    </row>
    <row r="12" spans="1:73" x14ac:dyDescent="0.3">
      <c r="B12" s="27" t="s">
        <v>55</v>
      </c>
      <c r="C12" s="28">
        <v>0.64599989044809281</v>
      </c>
      <c r="BQ12" s="4" t="s">
        <v>61</v>
      </c>
      <c r="BR12" s="3">
        <v>43471</v>
      </c>
      <c r="BS12" s="3" t="str">
        <f t="shared" si="0"/>
        <v/>
      </c>
      <c r="BT12" s="3" t="str">
        <f t="shared" si="1"/>
        <v/>
      </c>
      <c r="BU12" s="3">
        <f t="shared" si="2"/>
        <v>43471</v>
      </c>
    </row>
    <row r="13" spans="1:73" x14ac:dyDescent="0.3">
      <c r="B13" s="27" t="s">
        <v>56</v>
      </c>
      <c r="C13" s="28">
        <v>0.77999991126364998</v>
      </c>
      <c r="BQ13" s="4" t="s">
        <v>61</v>
      </c>
      <c r="BR13" s="3">
        <v>43472</v>
      </c>
      <c r="BS13" s="3" t="str">
        <f t="shared" si="0"/>
        <v/>
      </c>
      <c r="BT13" s="3" t="str">
        <f t="shared" si="1"/>
        <v/>
      </c>
      <c r="BU13" s="3">
        <f t="shared" si="2"/>
        <v>43472</v>
      </c>
    </row>
    <row r="14" spans="1:73" x14ac:dyDescent="0.3">
      <c r="BQ14" s="4" t="s">
        <v>61</v>
      </c>
      <c r="BR14" s="3">
        <v>43473</v>
      </c>
      <c r="BS14" s="3" t="str">
        <f t="shared" si="0"/>
        <v/>
      </c>
      <c r="BT14" s="3" t="str">
        <f t="shared" si="1"/>
        <v/>
      </c>
      <c r="BU14" s="3">
        <f t="shared" si="2"/>
        <v>43473</v>
      </c>
    </row>
    <row r="15" spans="1:73" x14ac:dyDescent="0.3">
      <c r="B15" s="27" t="s">
        <v>57</v>
      </c>
      <c r="C15" t="s">
        <v>58</v>
      </c>
      <c r="BQ15" s="4" t="s">
        <v>61</v>
      </c>
      <c r="BR15" s="3">
        <v>43474</v>
      </c>
      <c r="BS15" s="3" t="str">
        <f t="shared" si="0"/>
        <v/>
      </c>
      <c r="BT15" s="3" t="str">
        <f t="shared" si="1"/>
        <v/>
      </c>
      <c r="BU15" s="3">
        <f t="shared" si="2"/>
        <v>43474</v>
      </c>
    </row>
    <row r="16" spans="1:73" x14ac:dyDescent="0.3">
      <c r="B16" s="27" t="s">
        <v>18</v>
      </c>
      <c r="C16" s="29">
        <f>GETPIVOTDATA("Average of Overall conversion",$B$9)</f>
        <v>3.4897710227265712E-2</v>
      </c>
      <c r="BQ16" s="4" t="s">
        <v>61</v>
      </c>
      <c r="BR16" s="24">
        <v>43475</v>
      </c>
      <c r="BS16" s="3" t="str">
        <f t="shared" si="0"/>
        <v/>
      </c>
      <c r="BT16" s="3" t="str">
        <f t="shared" si="1"/>
        <v/>
      </c>
      <c r="BU16" s="3">
        <f t="shared" si="2"/>
        <v>43475</v>
      </c>
    </row>
    <row r="17" spans="1:121" x14ac:dyDescent="0.3">
      <c r="B17" s="27" t="s">
        <v>19</v>
      </c>
      <c r="C17" s="29">
        <f>GETPIVOTDATA("Average of L2M",$B$9)</f>
        <v>0.20999999823550097</v>
      </c>
      <c r="BQ17" s="4" t="s">
        <v>61</v>
      </c>
      <c r="BR17" s="3">
        <v>43476</v>
      </c>
      <c r="BS17" s="3" t="str">
        <f t="shared" si="0"/>
        <v/>
      </c>
      <c r="BT17" s="3" t="str">
        <f t="shared" si="1"/>
        <v/>
      </c>
      <c r="BU17" s="3">
        <f t="shared" si="2"/>
        <v>43476</v>
      </c>
    </row>
    <row r="18" spans="1:121" x14ac:dyDescent="0.3">
      <c r="B18" s="27" t="s">
        <v>20</v>
      </c>
      <c r="C18" s="29">
        <f>GETPIVOTDATA("Average of M2C",$B$9)</f>
        <v>0.32979999403431276</v>
      </c>
      <c r="BQ18" s="4" t="s">
        <v>61</v>
      </c>
      <c r="BR18" s="3">
        <v>43477</v>
      </c>
      <c r="BS18" s="3" t="str">
        <f t="shared" si="0"/>
        <v/>
      </c>
      <c r="BT18" s="3" t="str">
        <f t="shared" si="1"/>
        <v/>
      </c>
      <c r="BU18" s="3">
        <f t="shared" si="2"/>
        <v>43477</v>
      </c>
    </row>
    <row r="19" spans="1:121" x14ac:dyDescent="0.3">
      <c r="B19" s="27" t="s">
        <v>21</v>
      </c>
      <c r="C19" s="29">
        <f>GETPIVOTDATA("Average of C2P",$B$9)</f>
        <v>0.64599989044809281</v>
      </c>
      <c r="BQ19" s="4" t="s">
        <v>61</v>
      </c>
      <c r="BR19" s="3">
        <v>43478</v>
      </c>
      <c r="BS19" s="3" t="str">
        <f t="shared" si="0"/>
        <v/>
      </c>
      <c r="BT19" s="3" t="str">
        <f t="shared" si="1"/>
        <v/>
      </c>
      <c r="BU19" s="3">
        <f t="shared" si="2"/>
        <v>43478</v>
      </c>
    </row>
    <row r="20" spans="1:121" x14ac:dyDescent="0.3">
      <c r="B20" s="27" t="s">
        <v>22</v>
      </c>
      <c r="C20" s="29">
        <f>GETPIVOTDATA("Average of P2O",$B$9)</f>
        <v>0.77999991126364998</v>
      </c>
      <c r="BQ20" s="4" t="s">
        <v>61</v>
      </c>
      <c r="BR20" s="3">
        <v>43479</v>
      </c>
      <c r="BS20" s="3" t="str">
        <f t="shared" si="0"/>
        <v/>
      </c>
      <c r="BT20" s="3" t="str">
        <f t="shared" si="1"/>
        <v/>
      </c>
      <c r="BU20" s="3">
        <f t="shared" si="2"/>
        <v>43479</v>
      </c>
    </row>
    <row r="21" spans="1:121" x14ac:dyDescent="0.3">
      <c r="BQ21" s="4" t="s">
        <v>61</v>
      </c>
      <c r="BR21" s="3">
        <v>43480</v>
      </c>
      <c r="BS21" s="3" t="str">
        <f t="shared" si="0"/>
        <v/>
      </c>
      <c r="BT21" s="3" t="str">
        <f t="shared" si="1"/>
        <v/>
      </c>
      <c r="BU21" s="3">
        <f t="shared" si="2"/>
        <v>43480</v>
      </c>
    </row>
    <row r="22" spans="1:121" x14ac:dyDescent="0.3">
      <c r="BQ22" s="4" t="s">
        <v>61</v>
      </c>
      <c r="BR22" s="3">
        <v>43481</v>
      </c>
      <c r="BS22" s="3" t="str">
        <f t="shared" si="0"/>
        <v/>
      </c>
      <c r="BT22" s="3" t="str">
        <f t="shared" si="1"/>
        <v/>
      </c>
      <c r="BU22" s="3">
        <f t="shared" si="2"/>
        <v>43481</v>
      </c>
    </row>
    <row r="23" spans="1:121" x14ac:dyDescent="0.3">
      <c r="BQ23" s="4" t="s">
        <v>61</v>
      </c>
      <c r="BR23" s="9">
        <v>43482</v>
      </c>
      <c r="BS23" s="3" t="str">
        <f t="shared" si="0"/>
        <v/>
      </c>
      <c r="BT23" s="3" t="str">
        <f t="shared" si="1"/>
        <v/>
      </c>
      <c r="BU23" s="3">
        <f t="shared" si="2"/>
        <v>43482</v>
      </c>
    </row>
    <row r="24" spans="1:121" x14ac:dyDescent="0.3">
      <c r="BQ24" s="4" t="s">
        <v>61</v>
      </c>
      <c r="BR24" s="3">
        <v>43483</v>
      </c>
      <c r="BS24" s="3" t="str">
        <f t="shared" si="0"/>
        <v/>
      </c>
      <c r="BT24" s="3" t="str">
        <f t="shared" si="1"/>
        <v/>
      </c>
      <c r="BU24" s="3">
        <f t="shared" si="2"/>
        <v>43483</v>
      </c>
    </row>
    <row r="25" spans="1:121" x14ac:dyDescent="0.3">
      <c r="BQ25" s="4" t="s">
        <v>61</v>
      </c>
      <c r="BR25" s="3">
        <v>43484</v>
      </c>
      <c r="BS25" s="3" t="str">
        <f t="shared" si="0"/>
        <v/>
      </c>
      <c r="BT25" s="3" t="str">
        <f t="shared" si="1"/>
        <v/>
      </c>
      <c r="BU25" s="3">
        <f t="shared" si="2"/>
        <v>43484</v>
      </c>
    </row>
    <row r="26" spans="1:121" x14ac:dyDescent="0.3">
      <c r="BQ26" s="4" t="s">
        <v>61</v>
      </c>
      <c r="BR26" s="3">
        <v>43485</v>
      </c>
      <c r="BS26" s="3" t="str">
        <f t="shared" si="0"/>
        <v/>
      </c>
      <c r="BT26" s="3" t="str">
        <f t="shared" si="1"/>
        <v/>
      </c>
      <c r="BU26" s="3">
        <f t="shared" si="2"/>
        <v>43485</v>
      </c>
    </row>
    <row r="27" spans="1:121" x14ac:dyDescent="0.3">
      <c r="BQ27" s="4" t="s">
        <v>61</v>
      </c>
      <c r="BR27" s="9">
        <v>43486</v>
      </c>
      <c r="BS27" s="3" t="str">
        <f t="shared" si="0"/>
        <v/>
      </c>
      <c r="BT27" s="3" t="str">
        <f t="shared" si="1"/>
        <v/>
      </c>
      <c r="BU27" s="3">
        <f t="shared" si="2"/>
        <v>43486</v>
      </c>
    </row>
    <row r="28" spans="1:121" x14ac:dyDescent="0.3">
      <c r="BQ28" s="4" t="s">
        <v>61</v>
      </c>
      <c r="BR28" s="9">
        <v>43487</v>
      </c>
      <c r="BS28" s="3" t="str">
        <f t="shared" si="0"/>
        <v/>
      </c>
      <c r="BT28" s="3" t="str">
        <f t="shared" si="1"/>
        <v/>
      </c>
      <c r="BU28" s="3">
        <f t="shared" si="2"/>
        <v>43487</v>
      </c>
    </row>
    <row r="29" spans="1:121" x14ac:dyDescent="0.3">
      <c r="BQ29" s="4" t="s">
        <v>61</v>
      </c>
      <c r="BR29" s="3">
        <v>43488</v>
      </c>
      <c r="BS29" s="3" t="str">
        <f t="shared" si="0"/>
        <v/>
      </c>
      <c r="BT29" s="3" t="str">
        <f t="shared" si="1"/>
        <v/>
      </c>
      <c r="BU29" s="3">
        <f t="shared" si="2"/>
        <v>43488</v>
      </c>
    </row>
    <row r="30" spans="1:121" x14ac:dyDescent="0.3">
      <c r="A30" s="30"/>
      <c r="B30" s="2" t="s">
        <v>0</v>
      </c>
      <c r="C30" s="2" t="s">
        <v>10</v>
      </c>
      <c r="D30" s="2" t="s">
        <v>11</v>
      </c>
      <c r="E30" s="2" t="s">
        <v>12</v>
      </c>
      <c r="F30" s="2" t="s">
        <v>13</v>
      </c>
      <c r="G30" s="2" t="s">
        <v>14</v>
      </c>
      <c r="H30" s="2" t="s">
        <v>15</v>
      </c>
      <c r="I30" s="2" t="s">
        <v>16</v>
      </c>
      <c r="J30" s="2" t="s">
        <v>17</v>
      </c>
      <c r="K30" s="16" t="s">
        <v>63</v>
      </c>
      <c r="BQ30" s="4" t="s">
        <v>61</v>
      </c>
      <c r="BR30" s="3">
        <v>43489</v>
      </c>
      <c r="BS30" s="3" t="str">
        <f t="shared" si="0"/>
        <v/>
      </c>
      <c r="BT30" s="3" t="str">
        <f t="shared" si="1"/>
        <v/>
      </c>
      <c r="BU30" s="3">
        <f t="shared" si="2"/>
        <v>43489</v>
      </c>
    </row>
    <row r="31" spans="1:121" x14ac:dyDescent="0.3">
      <c r="A31" s="30" t="s">
        <v>64</v>
      </c>
      <c r="B31" s="31">
        <f>C5</f>
        <v>43695</v>
      </c>
      <c r="C31" s="32">
        <f>VLOOKUP('Overall Conversion analysis'!$B31,'Supporting Data'!$B$2:$M$368,2,FALSE)</f>
        <v>390612</v>
      </c>
      <c r="D31" s="33">
        <f>VLOOKUP('Overall Conversion analysis'!$B31,'Supporting Data'!$B$2:$M$368,3,FALSE)</f>
        <v>0.17</v>
      </c>
      <c r="E31" s="32">
        <f>VLOOKUP('Overall Conversion analysis'!$B31,'Supporting Data'!$B$2:$M$368,4,FALSE)</f>
        <v>38</v>
      </c>
      <c r="F31" s="32">
        <f>VLOOKUP('Overall Conversion analysis'!$B31,'Supporting Data'!$B$2:$M$368,5,FALSE)</f>
        <v>20</v>
      </c>
      <c r="G31" s="32">
        <f>VLOOKUP('Overall Conversion analysis'!$B31,'Supporting Data'!$B$2:$M$368,6,FALSE)</f>
        <v>30</v>
      </c>
      <c r="H31" s="32">
        <f>VLOOKUP('Overall Conversion analysis'!$B31,'Supporting Data'!$B$2:$M$368,7,FALSE)</f>
        <v>380</v>
      </c>
      <c r="I31" s="32">
        <f>VLOOKUP('Overall Conversion analysis'!$B31,'Supporting Data'!$B$2:$M$368,8,FALSE)</f>
        <v>40</v>
      </c>
      <c r="J31" s="33">
        <f>VLOOKUP('Overall Conversion analysis'!$B31,'Supporting Data'!$B$2:$M$368,9,FALSE)</f>
        <v>0.94</v>
      </c>
      <c r="K31" s="53" t="str">
        <f>VLOOKUP(B31,'Supporting Data'!$B$2:$M$368,12,)</f>
        <v>High</v>
      </c>
      <c r="BQ31" s="4" t="s">
        <v>61</v>
      </c>
      <c r="BR31" s="3">
        <v>43490</v>
      </c>
      <c r="BS31" s="3" t="str">
        <f t="shared" si="0"/>
        <v/>
      </c>
      <c r="BT31" s="3" t="str">
        <f t="shared" si="1"/>
        <v/>
      </c>
      <c r="BU31" s="3">
        <f t="shared" si="2"/>
        <v>43490</v>
      </c>
    </row>
    <row r="32" spans="1:121" x14ac:dyDescent="0.3">
      <c r="A32" s="30" t="s">
        <v>65</v>
      </c>
      <c r="B32" s="3">
        <f>B31-7</f>
        <v>43688</v>
      </c>
      <c r="C32" s="4">
        <f>VLOOKUP('Overall Conversion analysis'!$B32,'Supporting Data'!$B$2:$M$368,2,FALSE)</f>
        <v>383675</v>
      </c>
      <c r="D32" s="5">
        <f>VLOOKUP('Overall Conversion analysis'!$B32,'Supporting Data'!$B$2:$M$368,3,FALSE)</f>
        <v>0.19</v>
      </c>
      <c r="E32" s="4">
        <f>VLOOKUP('Overall Conversion analysis'!$B32,'Supporting Data'!$B$2:$M$368,4,FALSE)</f>
        <v>34</v>
      </c>
      <c r="F32" s="4">
        <f>VLOOKUP('Overall Conversion analysis'!$B32,'Supporting Data'!$B$2:$M$368,5,FALSE)</f>
        <v>29</v>
      </c>
      <c r="G32" s="4">
        <f>VLOOKUP('Overall Conversion analysis'!$B32,'Supporting Data'!$B$2:$M$368,6,FALSE)</f>
        <v>27</v>
      </c>
      <c r="H32" s="4">
        <f>VLOOKUP('Overall Conversion analysis'!$B32,'Supporting Data'!$B$2:$M$368,7,FALSE)</f>
        <v>396</v>
      </c>
      <c r="I32" s="4">
        <f>VLOOKUP('Overall Conversion analysis'!$B32,'Supporting Data'!$B$2:$M$368,8,FALSE)</f>
        <v>31</v>
      </c>
      <c r="J32" s="5">
        <f>VLOOKUP('Overall Conversion analysis'!$B32,'Supporting Data'!$B$2:$M$368,9,FALSE)</f>
        <v>0.95</v>
      </c>
      <c r="K32" s="53"/>
      <c r="BQ32" s="4" t="s">
        <v>61</v>
      </c>
      <c r="BR32" s="3">
        <v>43491</v>
      </c>
      <c r="BS32" s="3" t="str">
        <f t="shared" si="0"/>
        <v/>
      </c>
      <c r="BT32" s="3" t="str">
        <f t="shared" si="1"/>
        <v/>
      </c>
      <c r="BU32" s="3">
        <f t="shared" si="2"/>
        <v>43491</v>
      </c>
      <c r="DQ32" t="s">
        <v>47</v>
      </c>
    </row>
    <row r="33" spans="1:121" x14ac:dyDescent="0.3">
      <c r="BQ33" s="4" t="s">
        <v>61</v>
      </c>
      <c r="BR33" s="3">
        <v>43492</v>
      </c>
      <c r="BS33" s="3" t="str">
        <f t="shared" si="0"/>
        <v/>
      </c>
      <c r="BT33" s="3" t="str">
        <f t="shared" si="1"/>
        <v/>
      </c>
      <c r="BU33" s="3">
        <f t="shared" si="2"/>
        <v>43492</v>
      </c>
      <c r="DQ33" t="s">
        <v>62</v>
      </c>
    </row>
    <row r="34" spans="1:121" x14ac:dyDescent="0.3">
      <c r="A34" s="30"/>
      <c r="B34" s="2" t="s">
        <v>0</v>
      </c>
      <c r="C34" s="2" t="s">
        <v>6</v>
      </c>
      <c r="D34" s="2" t="s">
        <v>7</v>
      </c>
      <c r="E34" s="2" t="s">
        <v>8</v>
      </c>
      <c r="F34" s="2" t="s">
        <v>9</v>
      </c>
      <c r="G34" s="2" t="s">
        <v>34</v>
      </c>
      <c r="BQ34" s="4" t="s">
        <v>61</v>
      </c>
      <c r="BR34" s="3">
        <v>43493</v>
      </c>
      <c r="BS34" s="3" t="str">
        <f t="shared" si="0"/>
        <v/>
      </c>
      <c r="BT34" s="3" t="str">
        <f t="shared" si="1"/>
        <v/>
      </c>
      <c r="BU34" s="3">
        <f t="shared" si="2"/>
        <v>43493</v>
      </c>
      <c r="DQ34" t="s">
        <v>61</v>
      </c>
    </row>
    <row r="35" spans="1:121" x14ac:dyDescent="0.3">
      <c r="A35" s="30" t="s">
        <v>64</v>
      </c>
      <c r="B35" s="31">
        <f>C5</f>
        <v>43695</v>
      </c>
      <c r="C35" s="32">
        <f>VLOOKUP($B35,'Channel wise traffic'!$B$2:$G$368,2,FALSE)</f>
        <v>16321913</v>
      </c>
      <c r="D35" s="32">
        <f>VLOOKUP($B35,'Channel wise traffic'!$B$2:$G$368,3,FALSE)</f>
        <v>12241435</v>
      </c>
      <c r="E35" s="32">
        <f>VLOOKUP($B35,'Channel wise traffic'!$B$2:$G$368,4,FALSE)</f>
        <v>4987251</v>
      </c>
      <c r="F35" s="32">
        <f>VLOOKUP($B35,'Channel wise traffic'!$B$2:$G$368,5,FALSE)</f>
        <v>11788048</v>
      </c>
      <c r="G35" s="32">
        <f>VLOOKUP($B35,'Channel wise traffic'!$B$2:$G$368,6,FALSE)</f>
        <v>45338647</v>
      </c>
      <c r="BQ35" s="4" t="s">
        <v>59</v>
      </c>
      <c r="BR35" s="24">
        <v>43494</v>
      </c>
      <c r="BS35" s="3" t="str">
        <f t="shared" si="0"/>
        <v/>
      </c>
      <c r="BT35" s="3">
        <f t="shared" si="1"/>
        <v>43493</v>
      </c>
      <c r="BU35" s="3" t="str">
        <f t="shared" si="2"/>
        <v/>
      </c>
    </row>
    <row r="36" spans="1:121" x14ac:dyDescent="0.3">
      <c r="A36" s="30" t="s">
        <v>65</v>
      </c>
      <c r="B36" s="3">
        <f>B35-7</f>
        <v>43688</v>
      </c>
      <c r="C36" s="4">
        <f>VLOOKUP($B36,'Channel wise traffic'!$B$2:$G$368,2,FALSE)</f>
        <v>15837104</v>
      </c>
      <c r="D36" s="4">
        <f>VLOOKUP($B36,'Channel wise traffic'!$B$2:$G$368,3,FALSE)</f>
        <v>11877828</v>
      </c>
      <c r="E36" s="4">
        <f>VLOOKUP($B36,'Channel wise traffic'!$B$2:$G$368,4,FALSE)</f>
        <v>4839115</v>
      </c>
      <c r="F36" s="4">
        <f>VLOOKUP($B36,'Channel wise traffic'!$B$2:$G$368,5,FALSE)</f>
        <v>11437908</v>
      </c>
      <c r="G36" s="4">
        <f>VLOOKUP($B36,'Channel wise traffic'!$B$2:$G$368,6,FALSE)</f>
        <v>43991955</v>
      </c>
      <c r="BQ36" s="4" t="s">
        <v>61</v>
      </c>
      <c r="BR36" s="3">
        <v>43495</v>
      </c>
      <c r="BS36" s="3" t="str">
        <f t="shared" si="0"/>
        <v/>
      </c>
      <c r="BT36" s="3" t="str">
        <f t="shared" si="1"/>
        <v/>
      </c>
      <c r="BU36" s="3">
        <f t="shared" si="2"/>
        <v>43495</v>
      </c>
    </row>
    <row r="37" spans="1:121" x14ac:dyDescent="0.3">
      <c r="BQ37" s="4" t="s">
        <v>61</v>
      </c>
      <c r="BR37" s="9">
        <v>43496</v>
      </c>
      <c r="BS37" s="3" t="str">
        <f t="shared" si="0"/>
        <v/>
      </c>
      <c r="BT37" s="3" t="str">
        <f t="shared" si="1"/>
        <v/>
      </c>
      <c r="BU37" s="3">
        <f t="shared" si="2"/>
        <v>43496</v>
      </c>
    </row>
    <row r="38" spans="1:121" x14ac:dyDescent="0.3">
      <c r="BQ38" s="4" t="s">
        <v>61</v>
      </c>
      <c r="BR38" s="3">
        <v>43497</v>
      </c>
      <c r="BS38" s="3" t="str">
        <f t="shared" si="0"/>
        <v/>
      </c>
      <c r="BT38" s="3" t="str">
        <f t="shared" si="1"/>
        <v/>
      </c>
      <c r="BU38" s="3">
        <f t="shared" si="2"/>
        <v>43497</v>
      </c>
    </row>
    <row r="39" spans="1:121" x14ac:dyDescent="0.3">
      <c r="BQ39" s="4" t="s">
        <v>61</v>
      </c>
      <c r="BR39" s="3">
        <v>43498</v>
      </c>
      <c r="BS39" s="3" t="str">
        <f t="shared" si="0"/>
        <v/>
      </c>
      <c r="BT39" s="3" t="str">
        <f t="shared" si="1"/>
        <v/>
      </c>
      <c r="BU39" s="3">
        <f t="shared" si="2"/>
        <v>43498</v>
      </c>
    </row>
    <row r="40" spans="1:121" x14ac:dyDescent="0.3">
      <c r="BQ40" s="4" t="s">
        <v>61</v>
      </c>
      <c r="BR40" s="3">
        <v>43499</v>
      </c>
      <c r="BS40" s="3" t="str">
        <f t="shared" si="0"/>
        <v/>
      </c>
      <c r="BT40" s="3" t="str">
        <f t="shared" si="1"/>
        <v/>
      </c>
      <c r="BU40" s="3">
        <f t="shared" si="2"/>
        <v>43499</v>
      </c>
    </row>
    <row r="41" spans="1:121" x14ac:dyDescent="0.3">
      <c r="BQ41" s="4" t="s">
        <v>61</v>
      </c>
      <c r="BR41" s="3">
        <v>43500</v>
      </c>
      <c r="BS41" s="3" t="str">
        <f t="shared" si="0"/>
        <v/>
      </c>
      <c r="BT41" s="3" t="str">
        <f t="shared" si="1"/>
        <v/>
      </c>
      <c r="BU41" s="3">
        <f t="shared" si="2"/>
        <v>43500</v>
      </c>
    </row>
    <row r="42" spans="1:121" x14ac:dyDescent="0.3">
      <c r="BQ42" s="4" t="s">
        <v>47</v>
      </c>
      <c r="BR42" s="9">
        <v>43501</v>
      </c>
      <c r="BS42" s="3">
        <f t="shared" si="0"/>
        <v>43501</v>
      </c>
      <c r="BT42" s="3" t="str">
        <f t="shared" si="1"/>
        <v/>
      </c>
      <c r="BU42" s="3" t="str">
        <f t="shared" si="2"/>
        <v/>
      </c>
    </row>
    <row r="43" spans="1:121" x14ac:dyDescent="0.3">
      <c r="BQ43" s="4" t="s">
        <v>61</v>
      </c>
      <c r="BR43" s="3">
        <v>43502</v>
      </c>
      <c r="BS43" s="3" t="str">
        <f t="shared" si="0"/>
        <v/>
      </c>
      <c r="BT43" s="3" t="str">
        <f t="shared" si="1"/>
        <v/>
      </c>
      <c r="BU43" s="3">
        <f t="shared" si="2"/>
        <v>43502</v>
      </c>
    </row>
    <row r="44" spans="1:121" x14ac:dyDescent="0.3">
      <c r="BQ44" s="4" t="s">
        <v>61</v>
      </c>
      <c r="BR44" s="3">
        <v>43503</v>
      </c>
      <c r="BS44" s="3" t="str">
        <f t="shared" si="0"/>
        <v/>
      </c>
      <c r="BT44" s="3" t="str">
        <f t="shared" si="1"/>
        <v/>
      </c>
      <c r="BU44" s="3">
        <f t="shared" si="2"/>
        <v>43503</v>
      </c>
    </row>
    <row r="45" spans="1:121" x14ac:dyDescent="0.3">
      <c r="BQ45" s="4" t="s">
        <v>61</v>
      </c>
      <c r="BR45" s="3">
        <v>43504</v>
      </c>
      <c r="BS45" s="3" t="str">
        <f t="shared" si="0"/>
        <v/>
      </c>
      <c r="BT45" s="3" t="str">
        <f t="shared" si="1"/>
        <v/>
      </c>
      <c r="BU45" s="3">
        <f t="shared" si="2"/>
        <v>43504</v>
      </c>
    </row>
    <row r="46" spans="1:121" x14ac:dyDescent="0.3">
      <c r="BQ46" s="4" t="s">
        <v>61</v>
      </c>
      <c r="BR46" s="3">
        <v>43505</v>
      </c>
      <c r="BS46" s="3" t="str">
        <f t="shared" si="0"/>
        <v/>
      </c>
      <c r="BT46" s="3" t="str">
        <f t="shared" si="1"/>
        <v/>
      </c>
      <c r="BU46" s="3">
        <f t="shared" si="2"/>
        <v>43505</v>
      </c>
    </row>
    <row r="47" spans="1:121" x14ac:dyDescent="0.3">
      <c r="BQ47" s="4" t="s">
        <v>61</v>
      </c>
      <c r="BR47" s="3">
        <v>43506</v>
      </c>
      <c r="BS47" s="3" t="str">
        <f t="shared" si="0"/>
        <v/>
      </c>
      <c r="BT47" s="3" t="str">
        <f t="shared" si="1"/>
        <v/>
      </c>
      <c r="BU47" s="3">
        <f t="shared" si="2"/>
        <v>43506</v>
      </c>
    </row>
    <row r="48" spans="1:121" x14ac:dyDescent="0.3">
      <c r="BQ48" s="4" t="s">
        <v>61</v>
      </c>
      <c r="BR48" s="3">
        <v>43507</v>
      </c>
      <c r="BS48" s="3" t="str">
        <f t="shared" si="0"/>
        <v/>
      </c>
      <c r="BT48" s="3" t="str">
        <f t="shared" si="1"/>
        <v/>
      </c>
      <c r="BU48" s="3">
        <f t="shared" si="2"/>
        <v>43507</v>
      </c>
    </row>
    <row r="49" spans="1:73" x14ac:dyDescent="0.3">
      <c r="BQ49" s="4" t="s">
        <v>61</v>
      </c>
      <c r="BR49" s="3">
        <v>43508</v>
      </c>
      <c r="BS49" s="3" t="str">
        <f t="shared" si="0"/>
        <v/>
      </c>
      <c r="BT49" s="3" t="str">
        <f t="shared" si="1"/>
        <v/>
      </c>
      <c r="BU49" s="3">
        <f t="shared" si="2"/>
        <v>43508</v>
      </c>
    </row>
    <row r="50" spans="1:73" x14ac:dyDescent="0.3">
      <c r="BQ50" s="4" t="s">
        <v>61</v>
      </c>
      <c r="BR50" s="3">
        <v>43509</v>
      </c>
      <c r="BS50" s="3" t="str">
        <f t="shared" si="0"/>
        <v/>
      </c>
      <c r="BT50" s="3" t="str">
        <f t="shared" si="1"/>
        <v/>
      </c>
      <c r="BU50" s="3">
        <f t="shared" si="2"/>
        <v>43509</v>
      </c>
    </row>
    <row r="51" spans="1:73" x14ac:dyDescent="0.3">
      <c r="A51" t="s">
        <v>57</v>
      </c>
      <c r="B51" t="s">
        <v>58</v>
      </c>
      <c r="D51" t="s">
        <v>57</v>
      </c>
      <c r="E51" t="s">
        <v>58</v>
      </c>
      <c r="BQ51" s="4" t="s">
        <v>61</v>
      </c>
      <c r="BR51" s="3">
        <v>43510</v>
      </c>
      <c r="BS51" s="3" t="str">
        <f t="shared" si="0"/>
        <v/>
      </c>
      <c r="BT51" s="3" t="str">
        <f t="shared" si="1"/>
        <v/>
      </c>
      <c r="BU51" s="3">
        <f t="shared" si="2"/>
        <v>43510</v>
      </c>
    </row>
    <row r="52" spans="1:73" x14ac:dyDescent="0.3">
      <c r="A52" t="s">
        <v>18</v>
      </c>
      <c r="B52" s="29">
        <v>2.9169041922446806E-2</v>
      </c>
      <c r="D52" t="s">
        <v>18</v>
      </c>
      <c r="E52" s="29">
        <v>5.3491442899562328E-2</v>
      </c>
      <c r="BQ52" s="4" t="s">
        <v>61</v>
      </c>
      <c r="BR52" s="3">
        <v>43511</v>
      </c>
      <c r="BS52" s="3" t="str">
        <f t="shared" si="0"/>
        <v/>
      </c>
      <c r="BT52" s="3" t="str">
        <f t="shared" si="1"/>
        <v/>
      </c>
      <c r="BU52" s="3">
        <f t="shared" si="2"/>
        <v>43511</v>
      </c>
    </row>
    <row r="53" spans="1:73" x14ac:dyDescent="0.3">
      <c r="A53" t="s">
        <v>19</v>
      </c>
      <c r="B53" s="29">
        <v>0.21341816425696811</v>
      </c>
      <c r="D53" t="s">
        <v>19</v>
      </c>
      <c r="E53" s="29">
        <v>0.23260664949649587</v>
      </c>
      <c r="BQ53" s="4" t="s">
        <v>61</v>
      </c>
      <c r="BR53" s="3">
        <v>43512</v>
      </c>
      <c r="BS53" s="3" t="str">
        <f t="shared" si="0"/>
        <v/>
      </c>
      <c r="BT53" s="3" t="str">
        <f t="shared" si="1"/>
        <v/>
      </c>
      <c r="BU53" s="3">
        <f t="shared" si="2"/>
        <v>43512</v>
      </c>
    </row>
    <row r="54" spans="1:73" x14ac:dyDescent="0.3">
      <c r="A54" t="s">
        <v>20</v>
      </c>
      <c r="B54" s="29">
        <v>0.30145447888319343</v>
      </c>
      <c r="D54" t="s">
        <v>20</v>
      </c>
      <c r="E54" s="29">
        <v>0.39507996321390493</v>
      </c>
      <c r="BQ54" s="4" t="s">
        <v>61</v>
      </c>
      <c r="BR54" s="3">
        <v>43513</v>
      </c>
      <c r="BS54" s="3" t="str">
        <f t="shared" si="0"/>
        <v/>
      </c>
      <c r="BT54" s="3" t="str">
        <f t="shared" si="1"/>
        <v/>
      </c>
      <c r="BU54" s="3">
        <f t="shared" si="2"/>
        <v>43513</v>
      </c>
    </row>
    <row r="55" spans="1:73" x14ac:dyDescent="0.3">
      <c r="A55" t="s">
        <v>21</v>
      </c>
      <c r="B55" s="29">
        <v>0.64929067869279666</v>
      </c>
      <c r="D55" t="s">
        <v>21</v>
      </c>
      <c r="E55" s="29">
        <v>0.70952657364036731</v>
      </c>
      <c r="BQ55" s="4" t="s">
        <v>61</v>
      </c>
      <c r="BR55" s="3">
        <v>43514</v>
      </c>
      <c r="BS55" s="3" t="str">
        <f t="shared" si="0"/>
        <v/>
      </c>
      <c r="BT55" s="3" t="str">
        <f t="shared" si="1"/>
        <v/>
      </c>
      <c r="BU55" s="3">
        <f t="shared" si="2"/>
        <v>43514</v>
      </c>
    </row>
    <row r="56" spans="1:73" x14ac:dyDescent="0.3">
      <c r="A56" t="s">
        <v>22</v>
      </c>
      <c r="B56" s="29">
        <v>0.76098204743887843</v>
      </c>
      <c r="D56" t="s">
        <v>22</v>
      </c>
      <c r="E56" s="29">
        <v>0.80348001876066266</v>
      </c>
      <c r="BQ56" s="4" t="s">
        <v>59</v>
      </c>
      <c r="BR56" s="24">
        <v>43515</v>
      </c>
      <c r="BS56" s="3" t="str">
        <f t="shared" si="0"/>
        <v/>
      </c>
      <c r="BT56" s="3">
        <f t="shared" si="1"/>
        <v>43514</v>
      </c>
      <c r="BU56" s="3" t="str">
        <f t="shared" si="2"/>
        <v/>
      </c>
    </row>
    <row r="57" spans="1:73" x14ac:dyDescent="0.3">
      <c r="BQ57" s="4" t="s">
        <v>61</v>
      </c>
      <c r="BR57" s="3">
        <v>43516</v>
      </c>
      <c r="BS57" s="3" t="str">
        <f t="shared" si="0"/>
        <v/>
      </c>
      <c r="BT57" s="3" t="str">
        <f t="shared" si="1"/>
        <v/>
      </c>
      <c r="BU57" s="3">
        <f t="shared" si="2"/>
        <v>43516</v>
      </c>
    </row>
    <row r="58" spans="1:73" x14ac:dyDescent="0.3">
      <c r="BQ58" s="4" t="s">
        <v>61</v>
      </c>
      <c r="BR58" s="3">
        <v>43517</v>
      </c>
      <c r="BS58" s="3" t="str">
        <f t="shared" si="0"/>
        <v/>
      </c>
      <c r="BT58" s="3" t="str">
        <f t="shared" si="1"/>
        <v/>
      </c>
      <c r="BU58" s="3">
        <f t="shared" si="2"/>
        <v>43517</v>
      </c>
    </row>
    <row r="59" spans="1:73" x14ac:dyDescent="0.3">
      <c r="BQ59" s="4" t="s">
        <v>61</v>
      </c>
      <c r="BR59" s="3">
        <v>43518</v>
      </c>
      <c r="BS59" s="3" t="str">
        <f t="shared" si="0"/>
        <v/>
      </c>
      <c r="BT59" s="3" t="str">
        <f t="shared" si="1"/>
        <v/>
      </c>
      <c r="BU59" s="3">
        <f t="shared" si="2"/>
        <v>43518</v>
      </c>
    </row>
    <row r="60" spans="1:73" x14ac:dyDescent="0.3">
      <c r="BQ60" s="4" t="s">
        <v>61</v>
      </c>
      <c r="BR60" s="3">
        <v>43519</v>
      </c>
      <c r="BS60" s="3" t="str">
        <f t="shared" si="0"/>
        <v/>
      </c>
      <c r="BT60" s="3" t="str">
        <f t="shared" si="1"/>
        <v/>
      </c>
      <c r="BU60" s="3">
        <f t="shared" si="2"/>
        <v>43519</v>
      </c>
    </row>
    <row r="61" spans="1:73" x14ac:dyDescent="0.3">
      <c r="BQ61" s="4" t="s">
        <v>61</v>
      </c>
      <c r="BR61" s="3">
        <v>43520</v>
      </c>
      <c r="BS61" s="3" t="str">
        <f t="shared" si="0"/>
        <v/>
      </c>
      <c r="BT61" s="3" t="str">
        <f t="shared" si="1"/>
        <v/>
      </c>
      <c r="BU61" s="3">
        <f t="shared" si="2"/>
        <v>43520</v>
      </c>
    </row>
    <row r="62" spans="1:73" x14ac:dyDescent="0.3">
      <c r="BQ62" s="4" t="s">
        <v>61</v>
      </c>
      <c r="BR62" s="3">
        <v>43521</v>
      </c>
      <c r="BS62" s="3" t="str">
        <f t="shared" si="0"/>
        <v/>
      </c>
      <c r="BT62" s="3" t="str">
        <f t="shared" si="1"/>
        <v/>
      </c>
      <c r="BU62" s="3">
        <f t="shared" si="2"/>
        <v>43521</v>
      </c>
    </row>
    <row r="63" spans="1:73" x14ac:dyDescent="0.3">
      <c r="BQ63" s="4" t="s">
        <v>47</v>
      </c>
      <c r="BR63" s="9">
        <v>43522</v>
      </c>
      <c r="BS63" s="3">
        <f t="shared" si="0"/>
        <v>43522</v>
      </c>
      <c r="BT63" s="3" t="str">
        <f t="shared" si="1"/>
        <v/>
      </c>
      <c r="BU63" s="3" t="str">
        <f t="shared" si="2"/>
        <v/>
      </c>
    </row>
    <row r="64" spans="1:73" x14ac:dyDescent="0.3">
      <c r="BQ64" s="4" t="s">
        <v>61</v>
      </c>
      <c r="BR64" s="3">
        <v>43523</v>
      </c>
      <c r="BS64" s="3" t="str">
        <f t="shared" si="0"/>
        <v/>
      </c>
      <c r="BT64" s="3" t="str">
        <f t="shared" si="1"/>
        <v/>
      </c>
      <c r="BU64" s="3">
        <f t="shared" si="2"/>
        <v>43523</v>
      </c>
    </row>
    <row r="65" spans="69:73" x14ac:dyDescent="0.3">
      <c r="BQ65" s="4" t="s">
        <v>61</v>
      </c>
      <c r="BR65" s="9">
        <v>43524</v>
      </c>
      <c r="BS65" s="3" t="str">
        <f t="shared" si="0"/>
        <v/>
      </c>
      <c r="BT65" s="3" t="str">
        <f t="shared" si="1"/>
        <v/>
      </c>
      <c r="BU65" s="3">
        <f t="shared" si="2"/>
        <v>43524</v>
      </c>
    </row>
    <row r="66" spans="69:73" x14ac:dyDescent="0.3">
      <c r="BQ66" s="4" t="s">
        <v>61</v>
      </c>
      <c r="BR66" s="3">
        <v>43525</v>
      </c>
      <c r="BS66" s="3" t="str">
        <f t="shared" si="0"/>
        <v/>
      </c>
      <c r="BT66" s="3" t="str">
        <f t="shared" si="1"/>
        <v/>
      </c>
      <c r="BU66" s="3">
        <f t="shared" si="2"/>
        <v>43525</v>
      </c>
    </row>
    <row r="67" spans="69:73" x14ac:dyDescent="0.3">
      <c r="BQ67" s="4" t="s">
        <v>59</v>
      </c>
      <c r="BR67" s="24">
        <v>43526</v>
      </c>
      <c r="BS67" s="3" t="str">
        <f t="shared" si="0"/>
        <v/>
      </c>
      <c r="BT67" s="3">
        <f t="shared" si="1"/>
        <v>43525</v>
      </c>
      <c r="BU67" s="3" t="str">
        <f t="shared" si="2"/>
        <v/>
      </c>
    </row>
    <row r="68" spans="69:73" x14ac:dyDescent="0.3">
      <c r="BQ68" s="4" t="s">
        <v>61</v>
      </c>
      <c r="BR68" s="3">
        <v>43527</v>
      </c>
      <c r="BS68" s="3" t="str">
        <f t="shared" si="0"/>
        <v/>
      </c>
      <c r="BT68" s="3" t="str">
        <f t="shared" si="1"/>
        <v/>
      </c>
      <c r="BU68" s="3">
        <f t="shared" si="2"/>
        <v>43527</v>
      </c>
    </row>
    <row r="69" spans="69:73" x14ac:dyDescent="0.3">
      <c r="BQ69" s="4" t="s">
        <v>61</v>
      </c>
      <c r="BR69" s="3">
        <v>43528</v>
      </c>
      <c r="BS69" s="3" t="str">
        <f t="shared" si="0"/>
        <v/>
      </c>
      <c r="BT69" s="3" t="str">
        <f t="shared" si="1"/>
        <v/>
      </c>
      <c r="BU69" s="3">
        <f t="shared" si="2"/>
        <v>43528</v>
      </c>
    </row>
    <row r="70" spans="69:73" x14ac:dyDescent="0.3">
      <c r="BQ70" s="4" t="s">
        <v>61</v>
      </c>
      <c r="BR70" s="3">
        <v>43529</v>
      </c>
      <c r="BS70" s="3" t="str">
        <f t="shared" si="0"/>
        <v/>
      </c>
      <c r="BT70" s="3" t="str">
        <f t="shared" si="1"/>
        <v/>
      </c>
      <c r="BU70" s="3">
        <f t="shared" si="2"/>
        <v>43529</v>
      </c>
    </row>
    <row r="71" spans="69:73" x14ac:dyDescent="0.3">
      <c r="BQ71" s="4" t="s">
        <v>61</v>
      </c>
      <c r="BR71" s="3">
        <v>43530</v>
      </c>
      <c r="BS71" s="3" t="str">
        <f t="shared" ref="BS71:BS134" si="3">IF($BQ71="High", $BR71, "")</f>
        <v/>
      </c>
      <c r="BT71" s="3" t="str">
        <f t="shared" ref="BT71:BT134" si="4">IF($BQ71="Low", $BR70, "")</f>
        <v/>
      </c>
      <c r="BU71" s="3">
        <f t="shared" ref="BU71:BU134" si="5">IF($BQ71="Stable", $BR71, "")</f>
        <v>43530</v>
      </c>
    </row>
    <row r="72" spans="69:73" x14ac:dyDescent="0.3">
      <c r="BQ72" s="4" t="s">
        <v>61</v>
      </c>
      <c r="BR72" s="3">
        <v>43531</v>
      </c>
      <c r="BS72" s="3" t="str">
        <f t="shared" si="3"/>
        <v/>
      </c>
      <c r="BT72" s="3" t="str">
        <f t="shared" si="4"/>
        <v/>
      </c>
      <c r="BU72" s="3">
        <f t="shared" si="5"/>
        <v>43531</v>
      </c>
    </row>
    <row r="73" spans="69:73" x14ac:dyDescent="0.3">
      <c r="BQ73" s="4" t="s">
        <v>61</v>
      </c>
      <c r="BR73" s="3">
        <v>43532</v>
      </c>
      <c r="BS73" s="3" t="str">
        <f t="shared" si="3"/>
        <v/>
      </c>
      <c r="BT73" s="3" t="str">
        <f t="shared" si="4"/>
        <v/>
      </c>
      <c r="BU73" s="3">
        <f t="shared" si="5"/>
        <v>43532</v>
      </c>
    </row>
    <row r="74" spans="69:73" x14ac:dyDescent="0.3">
      <c r="BQ74" s="4" t="s">
        <v>47</v>
      </c>
      <c r="BR74" s="9">
        <v>43533</v>
      </c>
      <c r="BS74" s="3">
        <f t="shared" si="3"/>
        <v>43533</v>
      </c>
      <c r="BT74" s="3" t="str">
        <f t="shared" si="4"/>
        <v/>
      </c>
      <c r="BU74" s="3" t="str">
        <f t="shared" si="5"/>
        <v/>
      </c>
    </row>
    <row r="75" spans="69:73" x14ac:dyDescent="0.3">
      <c r="BQ75" s="4" t="s">
        <v>61</v>
      </c>
      <c r="BR75" s="3">
        <v>43534</v>
      </c>
      <c r="BS75" s="3" t="str">
        <f t="shared" si="3"/>
        <v/>
      </c>
      <c r="BT75" s="3" t="str">
        <f t="shared" si="4"/>
        <v/>
      </c>
      <c r="BU75" s="3">
        <f t="shared" si="5"/>
        <v>43534</v>
      </c>
    </row>
    <row r="76" spans="69:73" x14ac:dyDescent="0.3">
      <c r="BQ76" s="4" t="s">
        <v>61</v>
      </c>
      <c r="BR76" s="3">
        <v>43535</v>
      </c>
      <c r="BS76" s="3" t="str">
        <f t="shared" si="3"/>
        <v/>
      </c>
      <c r="BT76" s="3" t="str">
        <f t="shared" si="4"/>
        <v/>
      </c>
      <c r="BU76" s="3">
        <f t="shared" si="5"/>
        <v>43535</v>
      </c>
    </row>
    <row r="77" spans="69:73" x14ac:dyDescent="0.3">
      <c r="BQ77" s="4" t="s">
        <v>61</v>
      </c>
      <c r="BR77" s="3">
        <v>43536</v>
      </c>
      <c r="BS77" s="3" t="str">
        <f t="shared" si="3"/>
        <v/>
      </c>
      <c r="BT77" s="3" t="str">
        <f t="shared" si="4"/>
        <v/>
      </c>
      <c r="BU77" s="3">
        <f t="shared" si="5"/>
        <v>43536</v>
      </c>
    </row>
    <row r="78" spans="69:73" x14ac:dyDescent="0.3">
      <c r="BQ78" s="4" t="s">
        <v>61</v>
      </c>
      <c r="BR78" s="3">
        <v>43537</v>
      </c>
      <c r="BS78" s="3" t="str">
        <f t="shared" si="3"/>
        <v/>
      </c>
      <c r="BT78" s="3" t="str">
        <f t="shared" si="4"/>
        <v/>
      </c>
      <c r="BU78" s="3">
        <f t="shared" si="5"/>
        <v>43537</v>
      </c>
    </row>
    <row r="79" spans="69:73" x14ac:dyDescent="0.3">
      <c r="BQ79" s="4" t="s">
        <v>61</v>
      </c>
      <c r="BR79" s="3">
        <v>43538</v>
      </c>
      <c r="BS79" s="3" t="str">
        <f t="shared" si="3"/>
        <v/>
      </c>
      <c r="BT79" s="3" t="str">
        <f t="shared" si="4"/>
        <v/>
      </c>
      <c r="BU79" s="3">
        <f t="shared" si="5"/>
        <v>43538</v>
      </c>
    </row>
    <row r="80" spans="69:73" x14ac:dyDescent="0.3">
      <c r="BQ80" s="4" t="s">
        <v>61</v>
      </c>
      <c r="BR80" s="3">
        <v>43539</v>
      </c>
      <c r="BS80" s="3" t="str">
        <f t="shared" si="3"/>
        <v/>
      </c>
      <c r="BT80" s="3" t="str">
        <f t="shared" si="4"/>
        <v/>
      </c>
      <c r="BU80" s="3">
        <f t="shared" si="5"/>
        <v>43539</v>
      </c>
    </row>
    <row r="81" spans="69:73" x14ac:dyDescent="0.3">
      <c r="BQ81" s="4" t="s">
        <v>61</v>
      </c>
      <c r="BR81" s="3">
        <v>43540</v>
      </c>
      <c r="BS81" s="3" t="str">
        <f t="shared" si="3"/>
        <v/>
      </c>
      <c r="BT81" s="3" t="str">
        <f t="shared" si="4"/>
        <v/>
      </c>
      <c r="BU81" s="3">
        <f t="shared" si="5"/>
        <v>43540</v>
      </c>
    </row>
    <row r="82" spans="69:73" x14ac:dyDescent="0.3">
      <c r="BQ82" s="4" t="s">
        <v>61</v>
      </c>
      <c r="BR82" s="3">
        <v>43541</v>
      </c>
      <c r="BS82" s="3" t="str">
        <f t="shared" si="3"/>
        <v/>
      </c>
      <c r="BT82" s="3" t="str">
        <f t="shared" si="4"/>
        <v/>
      </c>
      <c r="BU82" s="3">
        <f t="shared" si="5"/>
        <v>43541</v>
      </c>
    </row>
    <row r="83" spans="69:73" x14ac:dyDescent="0.3">
      <c r="BQ83" s="4" t="s">
        <v>61</v>
      </c>
      <c r="BR83" s="3">
        <v>43542</v>
      </c>
      <c r="BS83" s="3" t="str">
        <f t="shared" si="3"/>
        <v/>
      </c>
      <c r="BT83" s="3" t="str">
        <f t="shared" si="4"/>
        <v/>
      </c>
      <c r="BU83" s="3">
        <f t="shared" si="5"/>
        <v>43542</v>
      </c>
    </row>
    <row r="84" spans="69:73" x14ac:dyDescent="0.3">
      <c r="BQ84" s="4" t="s">
        <v>59</v>
      </c>
      <c r="BR84" s="24">
        <v>43543</v>
      </c>
      <c r="BS84" s="3" t="str">
        <f t="shared" si="3"/>
        <v/>
      </c>
      <c r="BT84" s="3">
        <f t="shared" si="4"/>
        <v>43542</v>
      </c>
      <c r="BU84" s="3" t="str">
        <f t="shared" si="5"/>
        <v/>
      </c>
    </row>
    <row r="85" spans="69:73" x14ac:dyDescent="0.3">
      <c r="BQ85" s="4" t="s">
        <v>61</v>
      </c>
      <c r="BR85" s="3">
        <v>43544</v>
      </c>
      <c r="BS85" s="3" t="str">
        <f t="shared" si="3"/>
        <v/>
      </c>
      <c r="BT85" s="3" t="str">
        <f t="shared" si="4"/>
        <v/>
      </c>
      <c r="BU85" s="3">
        <f t="shared" si="5"/>
        <v>43544</v>
      </c>
    </row>
    <row r="86" spans="69:73" x14ac:dyDescent="0.3">
      <c r="BQ86" s="4" t="s">
        <v>61</v>
      </c>
      <c r="BR86" s="3">
        <v>43545</v>
      </c>
      <c r="BS86" s="3" t="str">
        <f t="shared" si="3"/>
        <v/>
      </c>
      <c r="BT86" s="3" t="str">
        <f t="shared" si="4"/>
        <v/>
      </c>
      <c r="BU86" s="3">
        <f t="shared" si="5"/>
        <v>43545</v>
      </c>
    </row>
    <row r="87" spans="69:73" x14ac:dyDescent="0.3">
      <c r="BQ87" s="4" t="s">
        <v>61</v>
      </c>
      <c r="BR87" s="3">
        <v>43546</v>
      </c>
      <c r="BS87" s="3" t="str">
        <f t="shared" si="3"/>
        <v/>
      </c>
      <c r="BT87" s="3" t="str">
        <f t="shared" si="4"/>
        <v/>
      </c>
      <c r="BU87" s="3">
        <f t="shared" si="5"/>
        <v>43546</v>
      </c>
    </row>
    <row r="88" spans="69:73" x14ac:dyDescent="0.3">
      <c r="BQ88" s="4" t="s">
        <v>61</v>
      </c>
      <c r="BR88" s="3">
        <v>43547</v>
      </c>
      <c r="BS88" s="3" t="str">
        <f t="shared" si="3"/>
        <v/>
      </c>
      <c r="BT88" s="3" t="str">
        <f t="shared" si="4"/>
        <v/>
      </c>
      <c r="BU88" s="3">
        <f t="shared" si="5"/>
        <v>43547</v>
      </c>
    </row>
    <row r="89" spans="69:73" x14ac:dyDescent="0.3">
      <c r="BQ89" s="4" t="s">
        <v>61</v>
      </c>
      <c r="BR89" s="9">
        <v>43548</v>
      </c>
      <c r="BS89" s="3" t="str">
        <f t="shared" si="3"/>
        <v/>
      </c>
      <c r="BT89" s="3" t="str">
        <f t="shared" si="4"/>
        <v/>
      </c>
      <c r="BU89" s="3">
        <f t="shared" si="5"/>
        <v>43548</v>
      </c>
    </row>
    <row r="90" spans="69:73" x14ac:dyDescent="0.3">
      <c r="BQ90" s="4" t="s">
        <v>61</v>
      </c>
      <c r="BR90" s="3">
        <v>43549</v>
      </c>
      <c r="BS90" s="3" t="str">
        <f t="shared" si="3"/>
        <v/>
      </c>
      <c r="BT90" s="3" t="str">
        <f t="shared" si="4"/>
        <v/>
      </c>
      <c r="BU90" s="3">
        <f t="shared" si="5"/>
        <v>43549</v>
      </c>
    </row>
    <row r="91" spans="69:73" x14ac:dyDescent="0.3">
      <c r="BQ91" s="4" t="s">
        <v>47</v>
      </c>
      <c r="BR91" s="9">
        <v>43550</v>
      </c>
      <c r="BS91" s="3">
        <f t="shared" si="3"/>
        <v>43550</v>
      </c>
      <c r="BT91" s="3" t="str">
        <f t="shared" si="4"/>
        <v/>
      </c>
      <c r="BU91" s="3" t="str">
        <f t="shared" si="5"/>
        <v/>
      </c>
    </row>
    <row r="92" spans="69:73" x14ac:dyDescent="0.3">
      <c r="BQ92" s="4" t="s">
        <v>61</v>
      </c>
      <c r="BR92" s="3">
        <v>43551</v>
      </c>
      <c r="BS92" s="3" t="str">
        <f t="shared" si="3"/>
        <v/>
      </c>
      <c r="BT92" s="3" t="str">
        <f t="shared" si="4"/>
        <v/>
      </c>
      <c r="BU92" s="3">
        <f t="shared" si="5"/>
        <v>43551</v>
      </c>
    </row>
    <row r="93" spans="69:73" x14ac:dyDescent="0.3">
      <c r="BQ93" s="4" t="s">
        <v>61</v>
      </c>
      <c r="BR93" s="3">
        <v>43552</v>
      </c>
      <c r="BS93" s="3" t="str">
        <f t="shared" si="3"/>
        <v/>
      </c>
      <c r="BT93" s="3" t="str">
        <f t="shared" si="4"/>
        <v/>
      </c>
      <c r="BU93" s="3">
        <f t="shared" si="5"/>
        <v>43552</v>
      </c>
    </row>
    <row r="94" spans="69:73" x14ac:dyDescent="0.3">
      <c r="BQ94" s="4" t="s">
        <v>61</v>
      </c>
      <c r="BR94" s="3">
        <v>43553</v>
      </c>
      <c r="BS94" s="3" t="str">
        <f t="shared" si="3"/>
        <v/>
      </c>
      <c r="BT94" s="3" t="str">
        <f t="shared" si="4"/>
        <v/>
      </c>
      <c r="BU94" s="3">
        <f t="shared" si="5"/>
        <v>43553</v>
      </c>
    </row>
    <row r="95" spans="69:73" x14ac:dyDescent="0.3">
      <c r="BQ95" s="4" t="s">
        <v>61</v>
      </c>
      <c r="BR95" s="3">
        <v>43554</v>
      </c>
      <c r="BS95" s="3" t="str">
        <f t="shared" si="3"/>
        <v/>
      </c>
      <c r="BT95" s="3" t="str">
        <f t="shared" si="4"/>
        <v/>
      </c>
      <c r="BU95" s="3">
        <f t="shared" si="5"/>
        <v>43554</v>
      </c>
    </row>
    <row r="96" spans="69:73" x14ac:dyDescent="0.3">
      <c r="BQ96" s="4" t="s">
        <v>61</v>
      </c>
      <c r="BR96" s="3">
        <v>43555</v>
      </c>
      <c r="BS96" s="3" t="str">
        <f t="shared" si="3"/>
        <v/>
      </c>
      <c r="BT96" s="3" t="str">
        <f t="shared" si="4"/>
        <v/>
      </c>
      <c r="BU96" s="3">
        <f t="shared" si="5"/>
        <v>43555</v>
      </c>
    </row>
    <row r="97" spans="69:73" x14ac:dyDescent="0.3">
      <c r="BQ97" s="4" t="s">
        <v>61</v>
      </c>
      <c r="BR97" s="3">
        <v>43556</v>
      </c>
      <c r="BS97" s="3" t="str">
        <f t="shared" si="3"/>
        <v/>
      </c>
      <c r="BT97" s="3" t="str">
        <f t="shared" si="4"/>
        <v/>
      </c>
      <c r="BU97" s="3">
        <f t="shared" si="5"/>
        <v>43556</v>
      </c>
    </row>
    <row r="98" spans="69:73" x14ac:dyDescent="0.3">
      <c r="BQ98" s="4" t="s">
        <v>61</v>
      </c>
      <c r="BR98" s="3">
        <v>43557</v>
      </c>
      <c r="BS98" s="3" t="str">
        <f t="shared" si="3"/>
        <v/>
      </c>
      <c r="BT98" s="3" t="str">
        <f t="shared" si="4"/>
        <v/>
      </c>
      <c r="BU98" s="3">
        <f t="shared" si="5"/>
        <v>43557</v>
      </c>
    </row>
    <row r="99" spans="69:73" x14ac:dyDescent="0.3">
      <c r="BQ99" s="4" t="s">
        <v>61</v>
      </c>
      <c r="BR99" s="3">
        <v>43558</v>
      </c>
      <c r="BS99" s="3" t="str">
        <f t="shared" si="3"/>
        <v/>
      </c>
      <c r="BT99" s="3" t="str">
        <f t="shared" si="4"/>
        <v/>
      </c>
      <c r="BU99" s="3">
        <f t="shared" si="5"/>
        <v>43558</v>
      </c>
    </row>
    <row r="100" spans="69:73" x14ac:dyDescent="0.3">
      <c r="BQ100" s="4" t="s">
        <v>59</v>
      </c>
      <c r="BR100" s="24">
        <v>43559</v>
      </c>
      <c r="BS100" s="3" t="str">
        <f t="shared" si="3"/>
        <v/>
      </c>
      <c r="BT100" s="3">
        <f t="shared" si="4"/>
        <v>43558</v>
      </c>
      <c r="BU100" s="3" t="str">
        <f t="shared" si="5"/>
        <v/>
      </c>
    </row>
    <row r="101" spans="69:73" x14ac:dyDescent="0.3">
      <c r="BQ101" s="4" t="s">
        <v>61</v>
      </c>
      <c r="BR101" s="3">
        <v>43560</v>
      </c>
      <c r="BS101" s="3" t="str">
        <f t="shared" si="3"/>
        <v/>
      </c>
      <c r="BT101" s="3" t="str">
        <f t="shared" si="4"/>
        <v/>
      </c>
      <c r="BU101" s="3">
        <f t="shared" si="5"/>
        <v>43560</v>
      </c>
    </row>
    <row r="102" spans="69:73" x14ac:dyDescent="0.3">
      <c r="BQ102" s="4" t="s">
        <v>61</v>
      </c>
      <c r="BR102" s="3">
        <v>43561</v>
      </c>
      <c r="BS102" s="3" t="str">
        <f t="shared" si="3"/>
        <v/>
      </c>
      <c r="BT102" s="3" t="str">
        <f t="shared" si="4"/>
        <v/>
      </c>
      <c r="BU102" s="3">
        <f t="shared" si="5"/>
        <v>43561</v>
      </c>
    </row>
    <row r="103" spans="69:73" x14ac:dyDescent="0.3">
      <c r="BQ103" s="4" t="s">
        <v>61</v>
      </c>
      <c r="BR103" s="3">
        <v>43562</v>
      </c>
      <c r="BS103" s="3" t="str">
        <f t="shared" si="3"/>
        <v/>
      </c>
      <c r="BT103" s="3" t="str">
        <f t="shared" si="4"/>
        <v/>
      </c>
      <c r="BU103" s="3">
        <f t="shared" si="5"/>
        <v>43562</v>
      </c>
    </row>
    <row r="104" spans="69:73" x14ac:dyDescent="0.3">
      <c r="BQ104" s="4" t="s">
        <v>61</v>
      </c>
      <c r="BR104" s="3">
        <v>43563</v>
      </c>
      <c r="BS104" s="3" t="str">
        <f t="shared" si="3"/>
        <v/>
      </c>
      <c r="BT104" s="3" t="str">
        <f t="shared" si="4"/>
        <v/>
      </c>
      <c r="BU104" s="3">
        <f t="shared" si="5"/>
        <v>43563</v>
      </c>
    </row>
    <row r="105" spans="69:73" x14ac:dyDescent="0.3">
      <c r="BQ105" s="4" t="s">
        <v>61</v>
      </c>
      <c r="BR105" s="3">
        <v>43564</v>
      </c>
      <c r="BS105" s="3" t="str">
        <f t="shared" si="3"/>
        <v/>
      </c>
      <c r="BT105" s="3" t="str">
        <f t="shared" si="4"/>
        <v/>
      </c>
      <c r="BU105" s="3">
        <f t="shared" si="5"/>
        <v>43564</v>
      </c>
    </row>
    <row r="106" spans="69:73" x14ac:dyDescent="0.3">
      <c r="BQ106" s="4" t="s">
        <v>61</v>
      </c>
      <c r="BR106" s="3">
        <v>43565</v>
      </c>
      <c r="BS106" s="3" t="str">
        <f t="shared" si="3"/>
        <v/>
      </c>
      <c r="BT106" s="3" t="str">
        <f t="shared" si="4"/>
        <v/>
      </c>
      <c r="BU106" s="3">
        <f t="shared" si="5"/>
        <v>43565</v>
      </c>
    </row>
    <row r="107" spans="69:73" x14ac:dyDescent="0.3">
      <c r="BQ107" s="4" t="s">
        <v>47</v>
      </c>
      <c r="BR107" s="9">
        <v>43566</v>
      </c>
      <c r="BS107" s="3">
        <f t="shared" si="3"/>
        <v>43566</v>
      </c>
      <c r="BT107" s="3" t="str">
        <f t="shared" si="4"/>
        <v/>
      </c>
      <c r="BU107" s="3" t="str">
        <f t="shared" si="5"/>
        <v/>
      </c>
    </row>
    <row r="108" spans="69:73" x14ac:dyDescent="0.3">
      <c r="BQ108" s="4" t="s">
        <v>59</v>
      </c>
      <c r="BR108" s="24">
        <v>43567</v>
      </c>
      <c r="BS108" s="3" t="str">
        <f t="shared" si="3"/>
        <v/>
      </c>
      <c r="BT108" s="3">
        <f t="shared" si="4"/>
        <v>43566</v>
      </c>
      <c r="BU108" s="3" t="str">
        <f t="shared" si="5"/>
        <v/>
      </c>
    </row>
    <row r="109" spans="69:73" x14ac:dyDescent="0.3">
      <c r="BQ109" s="4" t="s">
        <v>61</v>
      </c>
      <c r="BR109" s="3">
        <v>43568</v>
      </c>
      <c r="BS109" s="3" t="str">
        <f t="shared" si="3"/>
        <v/>
      </c>
      <c r="BT109" s="3" t="str">
        <f t="shared" si="4"/>
        <v/>
      </c>
      <c r="BU109" s="3">
        <f t="shared" si="5"/>
        <v>43568</v>
      </c>
    </row>
    <row r="110" spans="69:73" x14ac:dyDescent="0.3">
      <c r="BQ110" s="4" t="s">
        <v>61</v>
      </c>
      <c r="BR110" s="9">
        <v>43569</v>
      </c>
      <c r="BS110" s="3" t="str">
        <f t="shared" si="3"/>
        <v/>
      </c>
      <c r="BT110" s="3" t="str">
        <f t="shared" si="4"/>
        <v/>
      </c>
      <c r="BU110" s="3">
        <f t="shared" si="5"/>
        <v>43569</v>
      </c>
    </row>
    <row r="111" spans="69:73" x14ac:dyDescent="0.3">
      <c r="BQ111" s="4" t="s">
        <v>61</v>
      </c>
      <c r="BR111" s="3">
        <v>43570</v>
      </c>
      <c r="BS111" s="3" t="str">
        <f t="shared" si="3"/>
        <v/>
      </c>
      <c r="BT111" s="3" t="str">
        <f t="shared" si="4"/>
        <v/>
      </c>
      <c r="BU111" s="3">
        <f t="shared" si="5"/>
        <v>43570</v>
      </c>
    </row>
    <row r="112" spans="69:73" x14ac:dyDescent="0.3">
      <c r="BQ112" s="4" t="s">
        <v>61</v>
      </c>
      <c r="BR112" s="3">
        <v>43571</v>
      </c>
      <c r="BS112" s="3" t="str">
        <f t="shared" si="3"/>
        <v/>
      </c>
      <c r="BT112" s="3" t="str">
        <f t="shared" si="4"/>
        <v/>
      </c>
      <c r="BU112" s="3">
        <f t="shared" si="5"/>
        <v>43571</v>
      </c>
    </row>
    <row r="113" spans="69:73" x14ac:dyDescent="0.3">
      <c r="BQ113" s="4" t="s">
        <v>61</v>
      </c>
      <c r="BR113" s="3">
        <v>43572</v>
      </c>
      <c r="BS113" s="3" t="str">
        <f t="shared" si="3"/>
        <v/>
      </c>
      <c r="BT113" s="3" t="str">
        <f t="shared" si="4"/>
        <v/>
      </c>
      <c r="BU113" s="3">
        <f t="shared" si="5"/>
        <v>43572</v>
      </c>
    </row>
    <row r="114" spans="69:73" x14ac:dyDescent="0.3">
      <c r="BQ114" s="4" t="s">
        <v>47</v>
      </c>
      <c r="BR114" s="9">
        <v>43573</v>
      </c>
      <c r="BS114" s="3">
        <f t="shared" si="3"/>
        <v>43573</v>
      </c>
      <c r="BT114" s="3" t="str">
        <f t="shared" si="4"/>
        <v/>
      </c>
      <c r="BU114" s="3" t="str">
        <f t="shared" si="5"/>
        <v/>
      </c>
    </row>
    <row r="115" spans="69:73" x14ac:dyDescent="0.3">
      <c r="BQ115" s="4" t="s">
        <v>61</v>
      </c>
      <c r="BR115" s="9">
        <v>43574</v>
      </c>
      <c r="BS115" s="3" t="str">
        <f t="shared" si="3"/>
        <v/>
      </c>
      <c r="BT115" s="3" t="str">
        <f t="shared" si="4"/>
        <v/>
      </c>
      <c r="BU115" s="3">
        <f t="shared" si="5"/>
        <v>43574</v>
      </c>
    </row>
    <row r="116" spans="69:73" x14ac:dyDescent="0.3">
      <c r="BQ116" s="4" t="s">
        <v>61</v>
      </c>
      <c r="BR116" s="3">
        <v>43575</v>
      </c>
      <c r="BS116" s="3" t="str">
        <f t="shared" si="3"/>
        <v/>
      </c>
      <c r="BT116" s="3" t="str">
        <f t="shared" si="4"/>
        <v/>
      </c>
      <c r="BU116" s="3">
        <f t="shared" si="5"/>
        <v>43575</v>
      </c>
    </row>
    <row r="117" spans="69:73" x14ac:dyDescent="0.3">
      <c r="BQ117" s="4" t="s">
        <v>61</v>
      </c>
      <c r="BR117" s="3">
        <v>43576</v>
      </c>
      <c r="BS117" s="3" t="str">
        <f t="shared" si="3"/>
        <v/>
      </c>
      <c r="BT117" s="3" t="str">
        <f t="shared" si="4"/>
        <v/>
      </c>
      <c r="BU117" s="3">
        <f t="shared" si="5"/>
        <v>43576</v>
      </c>
    </row>
    <row r="118" spans="69:73" x14ac:dyDescent="0.3">
      <c r="BQ118" s="4" t="s">
        <v>61</v>
      </c>
      <c r="BR118" s="3">
        <v>43577</v>
      </c>
      <c r="BS118" s="3" t="str">
        <f t="shared" si="3"/>
        <v/>
      </c>
      <c r="BT118" s="3" t="str">
        <f t="shared" si="4"/>
        <v/>
      </c>
      <c r="BU118" s="3">
        <f t="shared" si="5"/>
        <v>43577</v>
      </c>
    </row>
    <row r="119" spans="69:73" x14ac:dyDescent="0.3">
      <c r="BQ119" s="4" t="s">
        <v>61</v>
      </c>
      <c r="BR119" s="3">
        <v>43578</v>
      </c>
      <c r="BS119" s="3" t="str">
        <f t="shared" si="3"/>
        <v/>
      </c>
      <c r="BT119" s="3" t="str">
        <f t="shared" si="4"/>
        <v/>
      </c>
      <c r="BU119" s="3">
        <f t="shared" si="5"/>
        <v>43578</v>
      </c>
    </row>
    <row r="120" spans="69:73" x14ac:dyDescent="0.3">
      <c r="BQ120" s="4" t="s">
        <v>61</v>
      </c>
      <c r="BR120" s="3">
        <v>43579</v>
      </c>
      <c r="BS120" s="3" t="str">
        <f t="shared" si="3"/>
        <v/>
      </c>
      <c r="BT120" s="3" t="str">
        <f t="shared" si="4"/>
        <v/>
      </c>
      <c r="BU120" s="3">
        <f t="shared" si="5"/>
        <v>43579</v>
      </c>
    </row>
    <row r="121" spans="69:73" x14ac:dyDescent="0.3">
      <c r="BQ121" s="4" t="s">
        <v>59</v>
      </c>
      <c r="BR121" s="24">
        <v>43580</v>
      </c>
      <c r="BS121" s="3" t="str">
        <f t="shared" si="3"/>
        <v/>
      </c>
      <c r="BT121" s="3">
        <f t="shared" si="4"/>
        <v>43579</v>
      </c>
      <c r="BU121" s="3" t="str">
        <f t="shared" si="5"/>
        <v/>
      </c>
    </row>
    <row r="122" spans="69:73" x14ac:dyDescent="0.3">
      <c r="BQ122" s="4" t="s">
        <v>61</v>
      </c>
      <c r="BR122" s="3">
        <v>43581</v>
      </c>
      <c r="BS122" s="3" t="str">
        <f t="shared" si="3"/>
        <v/>
      </c>
      <c r="BT122" s="3" t="str">
        <f t="shared" si="4"/>
        <v/>
      </c>
      <c r="BU122" s="3">
        <f t="shared" si="5"/>
        <v>43581</v>
      </c>
    </row>
    <row r="123" spans="69:73" x14ac:dyDescent="0.3">
      <c r="BQ123" s="4" t="s">
        <v>61</v>
      </c>
      <c r="BR123" s="3">
        <v>43582</v>
      </c>
      <c r="BS123" s="3" t="str">
        <f t="shared" si="3"/>
        <v/>
      </c>
      <c r="BT123" s="3" t="str">
        <f t="shared" si="4"/>
        <v/>
      </c>
      <c r="BU123" s="3">
        <f t="shared" si="5"/>
        <v>43582</v>
      </c>
    </row>
    <row r="124" spans="69:73" x14ac:dyDescent="0.3">
      <c r="BQ124" s="4" t="s">
        <v>61</v>
      </c>
      <c r="BR124" s="3">
        <v>43583</v>
      </c>
      <c r="BS124" s="3" t="str">
        <f t="shared" si="3"/>
        <v/>
      </c>
      <c r="BT124" s="3" t="str">
        <f t="shared" si="4"/>
        <v/>
      </c>
      <c r="BU124" s="3">
        <f t="shared" si="5"/>
        <v>43583</v>
      </c>
    </row>
    <row r="125" spans="69:73" x14ac:dyDescent="0.3">
      <c r="BQ125" s="4" t="s">
        <v>61</v>
      </c>
      <c r="BR125" s="3">
        <v>43584</v>
      </c>
      <c r="BS125" s="3" t="str">
        <f t="shared" si="3"/>
        <v/>
      </c>
      <c r="BT125" s="3" t="str">
        <f t="shared" si="4"/>
        <v/>
      </c>
      <c r="BU125" s="3">
        <f t="shared" si="5"/>
        <v>43584</v>
      </c>
    </row>
    <row r="126" spans="69:73" x14ac:dyDescent="0.3">
      <c r="BQ126" s="4" t="s">
        <v>61</v>
      </c>
      <c r="BR126" s="3">
        <v>43585</v>
      </c>
      <c r="BS126" s="3" t="str">
        <f t="shared" si="3"/>
        <v/>
      </c>
      <c r="BT126" s="3" t="str">
        <f t="shared" si="4"/>
        <v/>
      </c>
      <c r="BU126" s="3">
        <f t="shared" si="5"/>
        <v>43585</v>
      </c>
    </row>
    <row r="127" spans="69:73" x14ac:dyDescent="0.3">
      <c r="BQ127" s="4" t="s">
        <v>61</v>
      </c>
      <c r="BR127" s="3">
        <v>43586</v>
      </c>
      <c r="BS127" s="3" t="str">
        <f t="shared" si="3"/>
        <v/>
      </c>
      <c r="BT127" s="3" t="str">
        <f t="shared" si="4"/>
        <v/>
      </c>
      <c r="BU127" s="3">
        <f t="shared" si="5"/>
        <v>43586</v>
      </c>
    </row>
    <row r="128" spans="69:73" x14ac:dyDescent="0.3">
      <c r="BQ128" s="4" t="s">
        <v>61</v>
      </c>
      <c r="BR128" s="3">
        <v>43587</v>
      </c>
      <c r="BS128" s="3" t="str">
        <f t="shared" si="3"/>
        <v/>
      </c>
      <c r="BT128" s="3" t="str">
        <f t="shared" si="4"/>
        <v/>
      </c>
      <c r="BU128" s="3">
        <f t="shared" si="5"/>
        <v>43587</v>
      </c>
    </row>
    <row r="129" spans="69:73" x14ac:dyDescent="0.3">
      <c r="BQ129" s="4" t="s">
        <v>61</v>
      </c>
      <c r="BR129" s="3">
        <v>43588</v>
      </c>
      <c r="BS129" s="3" t="str">
        <f t="shared" si="3"/>
        <v/>
      </c>
      <c r="BT129" s="3" t="str">
        <f t="shared" si="4"/>
        <v/>
      </c>
      <c r="BU129" s="3">
        <f t="shared" si="5"/>
        <v>43588</v>
      </c>
    </row>
    <row r="130" spans="69:73" x14ac:dyDescent="0.3">
      <c r="BQ130" s="4" t="s">
        <v>61</v>
      </c>
      <c r="BR130" s="3">
        <v>43589</v>
      </c>
      <c r="BS130" s="3" t="str">
        <f t="shared" si="3"/>
        <v/>
      </c>
      <c r="BT130" s="3" t="str">
        <f t="shared" si="4"/>
        <v/>
      </c>
      <c r="BU130" s="3">
        <f t="shared" si="5"/>
        <v>43589</v>
      </c>
    </row>
    <row r="131" spans="69:73" x14ac:dyDescent="0.3">
      <c r="BQ131" s="4" t="s">
        <v>61</v>
      </c>
      <c r="BR131" s="3">
        <v>43590</v>
      </c>
      <c r="BS131" s="3" t="str">
        <f t="shared" si="3"/>
        <v/>
      </c>
      <c r="BT131" s="3" t="str">
        <f t="shared" si="4"/>
        <v/>
      </c>
      <c r="BU131" s="3">
        <f t="shared" si="5"/>
        <v>43590</v>
      </c>
    </row>
    <row r="132" spans="69:73" x14ac:dyDescent="0.3">
      <c r="BQ132" s="4" t="s">
        <v>61</v>
      </c>
      <c r="BR132" s="3">
        <v>43591</v>
      </c>
      <c r="BS132" s="3" t="str">
        <f t="shared" si="3"/>
        <v/>
      </c>
      <c r="BT132" s="3" t="str">
        <f t="shared" si="4"/>
        <v/>
      </c>
      <c r="BU132" s="3">
        <f t="shared" si="5"/>
        <v>43591</v>
      </c>
    </row>
    <row r="133" spans="69:73" x14ac:dyDescent="0.3">
      <c r="BQ133" s="4" t="s">
        <v>61</v>
      </c>
      <c r="BR133" s="3">
        <v>43592</v>
      </c>
      <c r="BS133" s="3" t="str">
        <f t="shared" si="3"/>
        <v/>
      </c>
      <c r="BT133" s="3" t="str">
        <f t="shared" si="4"/>
        <v/>
      </c>
      <c r="BU133" s="3">
        <f t="shared" si="5"/>
        <v>43592</v>
      </c>
    </row>
    <row r="134" spans="69:73" x14ac:dyDescent="0.3">
      <c r="BQ134" s="4" t="s">
        <v>61</v>
      </c>
      <c r="BR134" s="3">
        <v>43593</v>
      </c>
      <c r="BS134" s="3" t="str">
        <f t="shared" si="3"/>
        <v/>
      </c>
      <c r="BT134" s="3" t="str">
        <f t="shared" si="4"/>
        <v/>
      </c>
      <c r="BU134" s="3">
        <f t="shared" si="5"/>
        <v>43593</v>
      </c>
    </row>
    <row r="135" spans="69:73" x14ac:dyDescent="0.3">
      <c r="BQ135" s="4" t="s">
        <v>61</v>
      </c>
      <c r="BR135" s="3">
        <v>43594</v>
      </c>
      <c r="BS135" s="3" t="str">
        <f t="shared" ref="BS135:BS198" si="6">IF($BQ135="High", $BR135, "")</f>
        <v/>
      </c>
      <c r="BT135" s="3" t="str">
        <f t="shared" ref="BT135:BT198" si="7">IF($BQ135="Low", $BR134, "")</f>
        <v/>
      </c>
      <c r="BU135" s="3">
        <f t="shared" ref="BU135:BU198" si="8">IF($BQ135="Stable", $BR135, "")</f>
        <v>43594</v>
      </c>
    </row>
    <row r="136" spans="69:73" x14ac:dyDescent="0.3">
      <c r="BQ136" s="4" t="s">
        <v>61</v>
      </c>
      <c r="BR136" s="3">
        <v>43595</v>
      </c>
      <c r="BS136" s="3" t="str">
        <f t="shared" si="6"/>
        <v/>
      </c>
      <c r="BT136" s="3" t="str">
        <f t="shared" si="7"/>
        <v/>
      </c>
      <c r="BU136" s="3">
        <f t="shared" si="8"/>
        <v>43595</v>
      </c>
    </row>
    <row r="137" spans="69:73" x14ac:dyDescent="0.3">
      <c r="BQ137" s="4" t="s">
        <v>61</v>
      </c>
      <c r="BR137" s="3">
        <v>43596</v>
      </c>
      <c r="BS137" s="3" t="str">
        <f t="shared" si="6"/>
        <v/>
      </c>
      <c r="BT137" s="3" t="str">
        <f t="shared" si="7"/>
        <v/>
      </c>
      <c r="BU137" s="3">
        <f t="shared" si="8"/>
        <v>43596</v>
      </c>
    </row>
    <row r="138" spans="69:73" x14ac:dyDescent="0.3">
      <c r="BQ138" s="4" t="s">
        <v>61</v>
      </c>
      <c r="BR138" s="3">
        <v>43597</v>
      </c>
      <c r="BS138" s="3" t="str">
        <f t="shared" si="6"/>
        <v/>
      </c>
      <c r="BT138" s="3" t="str">
        <f t="shared" si="7"/>
        <v/>
      </c>
      <c r="BU138" s="3">
        <f t="shared" si="8"/>
        <v>43597</v>
      </c>
    </row>
    <row r="139" spans="69:73" x14ac:dyDescent="0.3">
      <c r="BQ139" s="4" t="s">
        <v>61</v>
      </c>
      <c r="BR139" s="3">
        <v>43598</v>
      </c>
      <c r="BS139" s="3" t="str">
        <f t="shared" si="6"/>
        <v/>
      </c>
      <c r="BT139" s="3" t="str">
        <f t="shared" si="7"/>
        <v/>
      </c>
      <c r="BU139" s="3">
        <f t="shared" si="8"/>
        <v>43598</v>
      </c>
    </row>
    <row r="140" spans="69:73" x14ac:dyDescent="0.3">
      <c r="BQ140" s="4" t="s">
        <v>61</v>
      </c>
      <c r="BR140" s="3">
        <v>43599</v>
      </c>
      <c r="BS140" s="3" t="str">
        <f t="shared" si="6"/>
        <v/>
      </c>
      <c r="BT140" s="3" t="str">
        <f t="shared" si="7"/>
        <v/>
      </c>
      <c r="BU140" s="3">
        <f t="shared" si="8"/>
        <v>43599</v>
      </c>
    </row>
    <row r="141" spans="69:73" x14ac:dyDescent="0.3">
      <c r="BQ141" s="4" t="s">
        <v>61</v>
      </c>
      <c r="BR141" s="3">
        <v>43600</v>
      </c>
      <c r="BS141" s="3" t="str">
        <f t="shared" si="6"/>
        <v/>
      </c>
      <c r="BT141" s="3" t="str">
        <f t="shared" si="7"/>
        <v/>
      </c>
      <c r="BU141" s="3">
        <f t="shared" si="8"/>
        <v>43600</v>
      </c>
    </row>
    <row r="142" spans="69:73" x14ac:dyDescent="0.3">
      <c r="BQ142" s="4" t="s">
        <v>61</v>
      </c>
      <c r="BR142" s="3">
        <v>43601</v>
      </c>
      <c r="BS142" s="3" t="str">
        <f t="shared" si="6"/>
        <v/>
      </c>
      <c r="BT142" s="3" t="str">
        <f t="shared" si="7"/>
        <v/>
      </c>
      <c r="BU142" s="3">
        <f t="shared" si="8"/>
        <v>43601</v>
      </c>
    </row>
    <row r="143" spans="69:73" x14ac:dyDescent="0.3">
      <c r="BQ143" s="4" t="s">
        <v>61</v>
      </c>
      <c r="BR143" s="3">
        <v>43602</v>
      </c>
      <c r="BS143" s="3" t="str">
        <f t="shared" si="6"/>
        <v/>
      </c>
      <c r="BT143" s="3" t="str">
        <f t="shared" si="7"/>
        <v/>
      </c>
      <c r="BU143" s="3">
        <f t="shared" si="8"/>
        <v>43602</v>
      </c>
    </row>
    <row r="144" spans="69:73" x14ac:dyDescent="0.3">
      <c r="BQ144" s="4" t="s">
        <v>61</v>
      </c>
      <c r="BR144" s="3">
        <v>43603</v>
      </c>
      <c r="BS144" s="3" t="str">
        <f t="shared" si="6"/>
        <v/>
      </c>
      <c r="BT144" s="3" t="str">
        <f t="shared" si="7"/>
        <v/>
      </c>
      <c r="BU144" s="3">
        <f t="shared" si="8"/>
        <v>43603</v>
      </c>
    </row>
    <row r="145" spans="69:73" x14ac:dyDescent="0.3">
      <c r="BQ145" s="4" t="s">
        <v>61</v>
      </c>
      <c r="BR145" s="3">
        <v>43604</v>
      </c>
      <c r="BS145" s="3" t="str">
        <f t="shared" si="6"/>
        <v/>
      </c>
      <c r="BT145" s="3" t="str">
        <f t="shared" si="7"/>
        <v/>
      </c>
      <c r="BU145" s="3">
        <f t="shared" si="8"/>
        <v>43604</v>
      </c>
    </row>
    <row r="146" spans="69:73" x14ac:dyDescent="0.3">
      <c r="BQ146" s="4" t="s">
        <v>61</v>
      </c>
      <c r="BR146" s="3">
        <v>43605</v>
      </c>
      <c r="BS146" s="3" t="str">
        <f t="shared" si="6"/>
        <v/>
      </c>
      <c r="BT146" s="3" t="str">
        <f t="shared" si="7"/>
        <v/>
      </c>
      <c r="BU146" s="3">
        <f t="shared" si="8"/>
        <v>43605</v>
      </c>
    </row>
    <row r="147" spans="69:73" x14ac:dyDescent="0.3">
      <c r="BQ147" s="4" t="s">
        <v>61</v>
      </c>
      <c r="BR147" s="3">
        <v>43606</v>
      </c>
      <c r="BS147" s="3" t="str">
        <f t="shared" si="6"/>
        <v/>
      </c>
      <c r="BT147" s="3" t="str">
        <f t="shared" si="7"/>
        <v/>
      </c>
      <c r="BU147" s="3">
        <f t="shared" si="8"/>
        <v>43606</v>
      </c>
    </row>
    <row r="148" spans="69:73" x14ac:dyDescent="0.3">
      <c r="BQ148" s="4" t="s">
        <v>61</v>
      </c>
      <c r="BR148" s="3">
        <v>43607</v>
      </c>
      <c r="BS148" s="3" t="str">
        <f t="shared" si="6"/>
        <v/>
      </c>
      <c r="BT148" s="3" t="str">
        <f t="shared" si="7"/>
        <v/>
      </c>
      <c r="BU148" s="3">
        <f t="shared" si="8"/>
        <v>43607</v>
      </c>
    </row>
    <row r="149" spans="69:73" x14ac:dyDescent="0.3">
      <c r="BQ149" s="4" t="s">
        <v>61</v>
      </c>
      <c r="BR149" s="3">
        <v>43608</v>
      </c>
      <c r="BS149" s="3" t="str">
        <f t="shared" si="6"/>
        <v/>
      </c>
      <c r="BT149" s="3" t="str">
        <f t="shared" si="7"/>
        <v/>
      </c>
      <c r="BU149" s="3">
        <f t="shared" si="8"/>
        <v>43608</v>
      </c>
    </row>
    <row r="150" spans="69:73" x14ac:dyDescent="0.3">
      <c r="BQ150" s="4" t="s">
        <v>61</v>
      </c>
      <c r="BR150" s="3">
        <v>43609</v>
      </c>
      <c r="BS150" s="3" t="str">
        <f t="shared" si="6"/>
        <v/>
      </c>
      <c r="BT150" s="3" t="str">
        <f t="shared" si="7"/>
        <v/>
      </c>
      <c r="BU150" s="3">
        <f t="shared" si="8"/>
        <v>43609</v>
      </c>
    </row>
    <row r="151" spans="69:73" x14ac:dyDescent="0.3">
      <c r="BQ151" s="4" t="s">
        <v>61</v>
      </c>
      <c r="BR151" s="3">
        <v>43610</v>
      </c>
      <c r="BS151" s="3" t="str">
        <f t="shared" si="6"/>
        <v/>
      </c>
      <c r="BT151" s="3" t="str">
        <f t="shared" si="7"/>
        <v/>
      </c>
      <c r="BU151" s="3">
        <f t="shared" si="8"/>
        <v>43610</v>
      </c>
    </row>
    <row r="152" spans="69:73" x14ac:dyDescent="0.3">
      <c r="BQ152" s="4" t="s">
        <v>61</v>
      </c>
      <c r="BR152" s="3">
        <v>43611</v>
      </c>
      <c r="BS152" s="3" t="str">
        <f t="shared" si="6"/>
        <v/>
      </c>
      <c r="BT152" s="3" t="str">
        <f t="shared" si="7"/>
        <v/>
      </c>
      <c r="BU152" s="3">
        <f t="shared" si="8"/>
        <v>43611</v>
      </c>
    </row>
    <row r="153" spans="69:73" x14ac:dyDescent="0.3">
      <c r="BQ153" s="4" t="s">
        <v>61</v>
      </c>
      <c r="BR153" s="3">
        <v>43612</v>
      </c>
      <c r="BS153" s="3" t="str">
        <f t="shared" si="6"/>
        <v/>
      </c>
      <c r="BT153" s="3" t="str">
        <f t="shared" si="7"/>
        <v/>
      </c>
      <c r="BU153" s="3">
        <f t="shared" si="8"/>
        <v>43612</v>
      </c>
    </row>
    <row r="154" spans="69:73" x14ac:dyDescent="0.3">
      <c r="BQ154" s="4" t="s">
        <v>61</v>
      </c>
      <c r="BR154" s="3">
        <v>43613</v>
      </c>
      <c r="BS154" s="3" t="str">
        <f t="shared" si="6"/>
        <v/>
      </c>
      <c r="BT154" s="3" t="str">
        <f t="shared" si="7"/>
        <v/>
      </c>
      <c r="BU154" s="3">
        <f t="shared" si="8"/>
        <v>43613</v>
      </c>
    </row>
    <row r="155" spans="69:73" x14ac:dyDescent="0.3">
      <c r="BQ155" s="4" t="s">
        <v>61</v>
      </c>
      <c r="BR155" s="3">
        <v>43614</v>
      </c>
      <c r="BS155" s="3" t="str">
        <f t="shared" si="6"/>
        <v/>
      </c>
      <c r="BT155" s="3" t="str">
        <f t="shared" si="7"/>
        <v/>
      </c>
      <c r="BU155" s="3">
        <f t="shared" si="8"/>
        <v>43614</v>
      </c>
    </row>
    <row r="156" spans="69:73" x14ac:dyDescent="0.3">
      <c r="BQ156" s="4" t="s">
        <v>61</v>
      </c>
      <c r="BR156" s="3">
        <v>43615</v>
      </c>
      <c r="BS156" s="3" t="str">
        <f t="shared" si="6"/>
        <v/>
      </c>
      <c r="BT156" s="3" t="str">
        <f t="shared" si="7"/>
        <v/>
      </c>
      <c r="BU156" s="3">
        <f t="shared" si="8"/>
        <v>43615</v>
      </c>
    </row>
    <row r="157" spans="69:73" x14ac:dyDescent="0.3">
      <c r="BQ157" s="4" t="s">
        <v>61</v>
      </c>
      <c r="BR157" s="3">
        <v>43616</v>
      </c>
      <c r="BS157" s="3" t="str">
        <f t="shared" si="6"/>
        <v/>
      </c>
      <c r="BT157" s="3" t="str">
        <f t="shared" si="7"/>
        <v/>
      </c>
      <c r="BU157" s="3">
        <f t="shared" si="8"/>
        <v>43616</v>
      </c>
    </row>
    <row r="158" spans="69:73" x14ac:dyDescent="0.3">
      <c r="BQ158" s="4" t="s">
        <v>61</v>
      </c>
      <c r="BR158" s="3">
        <v>43617</v>
      </c>
      <c r="BS158" s="3" t="str">
        <f t="shared" si="6"/>
        <v/>
      </c>
      <c r="BT158" s="3" t="str">
        <f t="shared" si="7"/>
        <v/>
      </c>
      <c r="BU158" s="3">
        <f t="shared" si="8"/>
        <v>43617</v>
      </c>
    </row>
    <row r="159" spans="69:73" x14ac:dyDescent="0.3">
      <c r="BQ159" s="4" t="s">
        <v>61</v>
      </c>
      <c r="BR159" s="3">
        <v>43618</v>
      </c>
      <c r="BS159" s="3" t="str">
        <f t="shared" si="6"/>
        <v/>
      </c>
      <c r="BT159" s="3" t="str">
        <f t="shared" si="7"/>
        <v/>
      </c>
      <c r="BU159" s="3">
        <f t="shared" si="8"/>
        <v>43618</v>
      </c>
    </row>
    <row r="160" spans="69:73" x14ac:dyDescent="0.3">
      <c r="BQ160" s="4" t="s">
        <v>61</v>
      </c>
      <c r="BR160" s="3">
        <v>43619</v>
      </c>
      <c r="BS160" s="3" t="str">
        <f t="shared" si="6"/>
        <v/>
      </c>
      <c r="BT160" s="3" t="str">
        <f t="shared" si="7"/>
        <v/>
      </c>
      <c r="BU160" s="3">
        <f t="shared" si="8"/>
        <v>43619</v>
      </c>
    </row>
    <row r="161" spans="69:73" x14ac:dyDescent="0.3">
      <c r="BQ161" s="4" t="s">
        <v>61</v>
      </c>
      <c r="BR161" s="3">
        <v>43620</v>
      </c>
      <c r="BS161" s="3" t="str">
        <f t="shared" si="6"/>
        <v/>
      </c>
      <c r="BT161" s="3" t="str">
        <f t="shared" si="7"/>
        <v/>
      </c>
      <c r="BU161" s="3">
        <f t="shared" si="8"/>
        <v>43620</v>
      </c>
    </row>
    <row r="162" spans="69:73" x14ac:dyDescent="0.3">
      <c r="BQ162" s="4" t="s">
        <v>61</v>
      </c>
      <c r="BR162" s="3">
        <v>43621</v>
      </c>
      <c r="BS162" s="3" t="str">
        <f t="shared" si="6"/>
        <v/>
      </c>
      <c r="BT162" s="3" t="str">
        <f t="shared" si="7"/>
        <v/>
      </c>
      <c r="BU162" s="3">
        <f t="shared" si="8"/>
        <v>43621</v>
      </c>
    </row>
    <row r="163" spans="69:73" x14ac:dyDescent="0.3">
      <c r="BQ163" s="4" t="s">
        <v>61</v>
      </c>
      <c r="BR163" s="3">
        <v>43622</v>
      </c>
      <c r="BS163" s="3" t="str">
        <f t="shared" si="6"/>
        <v/>
      </c>
      <c r="BT163" s="3" t="str">
        <f t="shared" si="7"/>
        <v/>
      </c>
      <c r="BU163" s="3">
        <f t="shared" si="8"/>
        <v>43622</v>
      </c>
    </row>
    <row r="164" spans="69:73" x14ac:dyDescent="0.3">
      <c r="BQ164" s="4" t="s">
        <v>61</v>
      </c>
      <c r="BR164" s="3">
        <v>43623</v>
      </c>
      <c r="BS164" s="3" t="str">
        <f t="shared" si="6"/>
        <v/>
      </c>
      <c r="BT164" s="3" t="str">
        <f t="shared" si="7"/>
        <v/>
      </c>
      <c r="BU164" s="3">
        <f t="shared" si="8"/>
        <v>43623</v>
      </c>
    </row>
    <row r="165" spans="69:73" x14ac:dyDescent="0.3">
      <c r="BQ165" s="4" t="s">
        <v>61</v>
      </c>
      <c r="BR165" s="3">
        <v>43624</v>
      </c>
      <c r="BS165" s="3" t="str">
        <f t="shared" si="6"/>
        <v/>
      </c>
      <c r="BT165" s="3" t="str">
        <f t="shared" si="7"/>
        <v/>
      </c>
      <c r="BU165" s="3">
        <f t="shared" si="8"/>
        <v>43624</v>
      </c>
    </row>
    <row r="166" spans="69:73" x14ac:dyDescent="0.3">
      <c r="BQ166" s="4" t="s">
        <v>61</v>
      </c>
      <c r="BR166" s="3">
        <v>43625</v>
      </c>
      <c r="BS166" s="3" t="str">
        <f t="shared" si="6"/>
        <v/>
      </c>
      <c r="BT166" s="3" t="str">
        <f t="shared" si="7"/>
        <v/>
      </c>
      <c r="BU166" s="3">
        <f t="shared" si="8"/>
        <v>43625</v>
      </c>
    </row>
    <row r="167" spans="69:73" x14ac:dyDescent="0.3">
      <c r="BQ167" s="4" t="s">
        <v>61</v>
      </c>
      <c r="BR167" s="3">
        <v>43626</v>
      </c>
      <c r="BS167" s="3" t="str">
        <f t="shared" si="6"/>
        <v/>
      </c>
      <c r="BT167" s="3" t="str">
        <f t="shared" si="7"/>
        <v/>
      </c>
      <c r="BU167" s="3">
        <f t="shared" si="8"/>
        <v>43626</v>
      </c>
    </row>
    <row r="168" spans="69:73" x14ac:dyDescent="0.3">
      <c r="BQ168" s="4" t="s">
        <v>61</v>
      </c>
      <c r="BR168" s="3">
        <v>43627</v>
      </c>
      <c r="BS168" s="3" t="str">
        <f t="shared" si="6"/>
        <v/>
      </c>
      <c r="BT168" s="3" t="str">
        <f t="shared" si="7"/>
        <v/>
      </c>
      <c r="BU168" s="3">
        <f t="shared" si="8"/>
        <v>43627</v>
      </c>
    </row>
    <row r="169" spans="69:73" x14ac:dyDescent="0.3">
      <c r="BQ169" s="4" t="s">
        <v>61</v>
      </c>
      <c r="BR169" s="3">
        <v>43628</v>
      </c>
      <c r="BS169" s="3" t="str">
        <f t="shared" si="6"/>
        <v/>
      </c>
      <c r="BT169" s="3" t="str">
        <f t="shared" si="7"/>
        <v/>
      </c>
      <c r="BU169" s="3">
        <f t="shared" si="8"/>
        <v>43628</v>
      </c>
    </row>
    <row r="170" spans="69:73" x14ac:dyDescent="0.3">
      <c r="BQ170" s="4" t="s">
        <v>61</v>
      </c>
      <c r="BR170" s="3">
        <v>43629</v>
      </c>
      <c r="BS170" s="3" t="str">
        <f t="shared" si="6"/>
        <v/>
      </c>
      <c r="BT170" s="3" t="str">
        <f t="shared" si="7"/>
        <v/>
      </c>
      <c r="BU170" s="3">
        <f t="shared" si="8"/>
        <v>43629</v>
      </c>
    </row>
    <row r="171" spans="69:73" x14ac:dyDescent="0.3">
      <c r="BQ171" s="4" t="s">
        <v>61</v>
      </c>
      <c r="BR171" s="3">
        <v>43630</v>
      </c>
      <c r="BS171" s="3" t="str">
        <f t="shared" si="6"/>
        <v/>
      </c>
      <c r="BT171" s="3" t="str">
        <f t="shared" si="7"/>
        <v/>
      </c>
      <c r="BU171" s="3">
        <f t="shared" si="8"/>
        <v>43630</v>
      </c>
    </row>
    <row r="172" spans="69:73" x14ac:dyDescent="0.3">
      <c r="BQ172" s="4" t="s">
        <v>61</v>
      </c>
      <c r="BR172" s="3">
        <v>43631</v>
      </c>
      <c r="BS172" s="3" t="str">
        <f t="shared" si="6"/>
        <v/>
      </c>
      <c r="BT172" s="3" t="str">
        <f t="shared" si="7"/>
        <v/>
      </c>
      <c r="BU172" s="3">
        <f t="shared" si="8"/>
        <v>43631</v>
      </c>
    </row>
    <row r="173" spans="69:73" x14ac:dyDescent="0.3">
      <c r="BQ173" s="4" t="s">
        <v>61</v>
      </c>
      <c r="BR173" s="3">
        <v>43632</v>
      </c>
      <c r="BS173" s="3" t="str">
        <f t="shared" si="6"/>
        <v/>
      </c>
      <c r="BT173" s="3" t="str">
        <f t="shared" si="7"/>
        <v/>
      </c>
      <c r="BU173" s="3">
        <f t="shared" si="8"/>
        <v>43632</v>
      </c>
    </row>
    <row r="174" spans="69:73" x14ac:dyDescent="0.3">
      <c r="BQ174" s="4" t="s">
        <v>61</v>
      </c>
      <c r="BR174" s="3">
        <v>43633</v>
      </c>
      <c r="BS174" s="3" t="str">
        <f t="shared" si="6"/>
        <v/>
      </c>
      <c r="BT174" s="3" t="str">
        <f t="shared" si="7"/>
        <v/>
      </c>
      <c r="BU174" s="3">
        <f t="shared" si="8"/>
        <v>43633</v>
      </c>
    </row>
    <row r="175" spans="69:73" x14ac:dyDescent="0.3">
      <c r="BQ175" s="4" t="s">
        <v>61</v>
      </c>
      <c r="BR175" s="3">
        <v>43634</v>
      </c>
      <c r="BS175" s="3" t="str">
        <f t="shared" si="6"/>
        <v/>
      </c>
      <c r="BT175" s="3" t="str">
        <f t="shared" si="7"/>
        <v/>
      </c>
      <c r="BU175" s="3">
        <f t="shared" si="8"/>
        <v>43634</v>
      </c>
    </row>
    <row r="176" spans="69:73" x14ac:dyDescent="0.3">
      <c r="BQ176" s="4" t="s">
        <v>61</v>
      </c>
      <c r="BR176" s="3">
        <v>43635</v>
      </c>
      <c r="BS176" s="3" t="str">
        <f t="shared" si="6"/>
        <v/>
      </c>
      <c r="BT176" s="3" t="str">
        <f t="shared" si="7"/>
        <v/>
      </c>
      <c r="BU176" s="3">
        <f t="shared" si="8"/>
        <v>43635</v>
      </c>
    </row>
    <row r="177" spans="69:73" x14ac:dyDescent="0.3">
      <c r="BQ177" s="4" t="s">
        <v>61</v>
      </c>
      <c r="BR177" s="24">
        <v>43636</v>
      </c>
      <c r="BS177" s="3" t="str">
        <f t="shared" si="6"/>
        <v/>
      </c>
      <c r="BT177" s="3" t="str">
        <f t="shared" si="7"/>
        <v/>
      </c>
      <c r="BU177" s="3">
        <f t="shared" si="8"/>
        <v>43636</v>
      </c>
    </row>
    <row r="178" spans="69:73" x14ac:dyDescent="0.3">
      <c r="BQ178" s="4" t="s">
        <v>61</v>
      </c>
      <c r="BR178" s="3">
        <v>43637</v>
      </c>
      <c r="BS178" s="3" t="str">
        <f t="shared" si="6"/>
        <v/>
      </c>
      <c r="BT178" s="3" t="str">
        <f t="shared" si="7"/>
        <v/>
      </c>
      <c r="BU178" s="3">
        <f t="shared" si="8"/>
        <v>43637</v>
      </c>
    </row>
    <row r="179" spans="69:73" x14ac:dyDescent="0.3">
      <c r="BQ179" s="4" t="s">
        <v>61</v>
      </c>
      <c r="BR179" s="3">
        <v>43638</v>
      </c>
      <c r="BS179" s="3" t="str">
        <f t="shared" si="6"/>
        <v/>
      </c>
      <c r="BT179" s="3" t="str">
        <f t="shared" si="7"/>
        <v/>
      </c>
      <c r="BU179" s="3">
        <f t="shared" si="8"/>
        <v>43638</v>
      </c>
    </row>
    <row r="180" spans="69:73" x14ac:dyDescent="0.3">
      <c r="BQ180" s="4" t="s">
        <v>61</v>
      </c>
      <c r="BR180" s="3">
        <v>43639</v>
      </c>
      <c r="BS180" s="3" t="str">
        <f t="shared" si="6"/>
        <v/>
      </c>
      <c r="BT180" s="3" t="str">
        <f t="shared" si="7"/>
        <v/>
      </c>
      <c r="BU180" s="3">
        <f t="shared" si="8"/>
        <v>43639</v>
      </c>
    </row>
    <row r="181" spans="69:73" x14ac:dyDescent="0.3">
      <c r="BQ181" s="4" t="s">
        <v>61</v>
      </c>
      <c r="BR181" s="3">
        <v>43640</v>
      </c>
      <c r="BS181" s="3" t="str">
        <f t="shared" si="6"/>
        <v/>
      </c>
      <c r="BT181" s="3" t="str">
        <f t="shared" si="7"/>
        <v/>
      </c>
      <c r="BU181" s="3">
        <f t="shared" si="8"/>
        <v>43640</v>
      </c>
    </row>
    <row r="182" spans="69:73" x14ac:dyDescent="0.3">
      <c r="BQ182" s="4" t="s">
        <v>61</v>
      </c>
      <c r="BR182" s="3">
        <v>43641</v>
      </c>
      <c r="BS182" s="3" t="str">
        <f t="shared" si="6"/>
        <v/>
      </c>
      <c r="BT182" s="3" t="str">
        <f t="shared" si="7"/>
        <v/>
      </c>
      <c r="BU182" s="3">
        <f t="shared" si="8"/>
        <v>43641</v>
      </c>
    </row>
    <row r="183" spans="69:73" x14ac:dyDescent="0.3">
      <c r="BQ183" s="4" t="s">
        <v>61</v>
      </c>
      <c r="BR183" s="3">
        <v>43642</v>
      </c>
      <c r="BS183" s="3" t="str">
        <f t="shared" si="6"/>
        <v/>
      </c>
      <c r="BT183" s="3" t="str">
        <f t="shared" si="7"/>
        <v/>
      </c>
      <c r="BU183" s="3">
        <f t="shared" si="8"/>
        <v>43642</v>
      </c>
    </row>
    <row r="184" spans="69:73" x14ac:dyDescent="0.3">
      <c r="BQ184" s="4" t="s">
        <v>61</v>
      </c>
      <c r="BR184" s="9">
        <v>43643</v>
      </c>
      <c r="BS184" s="3" t="str">
        <f t="shared" si="6"/>
        <v/>
      </c>
      <c r="BT184" s="3" t="str">
        <f t="shared" si="7"/>
        <v/>
      </c>
      <c r="BU184" s="3">
        <f t="shared" si="8"/>
        <v>43643</v>
      </c>
    </row>
    <row r="185" spans="69:73" x14ac:dyDescent="0.3">
      <c r="BQ185" s="4" t="s">
        <v>61</v>
      </c>
      <c r="BR185" s="3">
        <v>43644</v>
      </c>
      <c r="BS185" s="3" t="str">
        <f t="shared" si="6"/>
        <v/>
      </c>
      <c r="BT185" s="3" t="str">
        <f t="shared" si="7"/>
        <v/>
      </c>
      <c r="BU185" s="3">
        <f t="shared" si="8"/>
        <v>43644</v>
      </c>
    </row>
    <row r="186" spans="69:73" x14ac:dyDescent="0.3">
      <c r="BQ186" s="4" t="s">
        <v>61</v>
      </c>
      <c r="BR186" s="3">
        <v>43645</v>
      </c>
      <c r="BS186" s="3" t="str">
        <f t="shared" si="6"/>
        <v/>
      </c>
      <c r="BT186" s="3" t="str">
        <f t="shared" si="7"/>
        <v/>
      </c>
      <c r="BU186" s="3">
        <f t="shared" si="8"/>
        <v>43645</v>
      </c>
    </row>
    <row r="187" spans="69:73" x14ac:dyDescent="0.3">
      <c r="BQ187" s="4" t="s">
        <v>61</v>
      </c>
      <c r="BR187" s="3">
        <v>43646</v>
      </c>
      <c r="BS187" s="3" t="str">
        <f t="shared" si="6"/>
        <v/>
      </c>
      <c r="BT187" s="3" t="str">
        <f t="shared" si="7"/>
        <v/>
      </c>
      <c r="BU187" s="3">
        <f t="shared" si="8"/>
        <v>43646</v>
      </c>
    </row>
    <row r="188" spans="69:73" x14ac:dyDescent="0.3">
      <c r="BQ188" s="4" t="s">
        <v>61</v>
      </c>
      <c r="BR188" s="3">
        <v>43647</v>
      </c>
      <c r="BS188" s="3" t="str">
        <f t="shared" si="6"/>
        <v/>
      </c>
      <c r="BT188" s="3" t="str">
        <f t="shared" si="7"/>
        <v/>
      </c>
      <c r="BU188" s="3">
        <f t="shared" si="8"/>
        <v>43647</v>
      </c>
    </row>
    <row r="189" spans="69:73" x14ac:dyDescent="0.3">
      <c r="BQ189" s="4" t="s">
        <v>61</v>
      </c>
      <c r="BR189" s="3">
        <v>43648</v>
      </c>
      <c r="BS189" s="3" t="str">
        <f t="shared" si="6"/>
        <v/>
      </c>
      <c r="BT189" s="3" t="str">
        <f t="shared" si="7"/>
        <v/>
      </c>
      <c r="BU189" s="3">
        <f t="shared" si="8"/>
        <v>43648</v>
      </c>
    </row>
    <row r="190" spans="69:73" x14ac:dyDescent="0.3">
      <c r="BQ190" s="4" t="s">
        <v>61</v>
      </c>
      <c r="BR190" s="3">
        <v>43649</v>
      </c>
      <c r="BS190" s="3" t="str">
        <f t="shared" si="6"/>
        <v/>
      </c>
      <c r="BT190" s="3" t="str">
        <f t="shared" si="7"/>
        <v/>
      </c>
      <c r="BU190" s="3">
        <f t="shared" si="8"/>
        <v>43649</v>
      </c>
    </row>
    <row r="191" spans="69:73" x14ac:dyDescent="0.3">
      <c r="BQ191" s="4" t="s">
        <v>61</v>
      </c>
      <c r="BR191" s="3">
        <v>43650</v>
      </c>
      <c r="BS191" s="3" t="str">
        <f t="shared" si="6"/>
        <v/>
      </c>
      <c r="BT191" s="3" t="str">
        <f t="shared" si="7"/>
        <v/>
      </c>
      <c r="BU191" s="3">
        <f t="shared" si="8"/>
        <v>43650</v>
      </c>
    </row>
    <row r="192" spans="69:73" x14ac:dyDescent="0.3">
      <c r="BQ192" s="4" t="s">
        <v>61</v>
      </c>
      <c r="BR192" s="3">
        <v>43651</v>
      </c>
      <c r="BS192" s="3" t="str">
        <f t="shared" si="6"/>
        <v/>
      </c>
      <c r="BT192" s="3" t="str">
        <f t="shared" si="7"/>
        <v/>
      </c>
      <c r="BU192" s="3">
        <f t="shared" si="8"/>
        <v>43651</v>
      </c>
    </row>
    <row r="193" spans="69:73" x14ac:dyDescent="0.3">
      <c r="BQ193" s="4" t="s">
        <v>61</v>
      </c>
      <c r="BR193" s="3">
        <v>43652</v>
      </c>
      <c r="BS193" s="3" t="str">
        <f t="shared" si="6"/>
        <v/>
      </c>
      <c r="BT193" s="3" t="str">
        <f t="shared" si="7"/>
        <v/>
      </c>
      <c r="BU193" s="3">
        <f t="shared" si="8"/>
        <v>43652</v>
      </c>
    </row>
    <row r="194" spans="69:73" x14ac:dyDescent="0.3">
      <c r="BQ194" s="4" t="s">
        <v>61</v>
      </c>
      <c r="BR194" s="3">
        <v>43653</v>
      </c>
      <c r="BS194" s="3" t="str">
        <f t="shared" si="6"/>
        <v/>
      </c>
      <c r="BT194" s="3" t="str">
        <f t="shared" si="7"/>
        <v/>
      </c>
      <c r="BU194" s="3">
        <f t="shared" si="8"/>
        <v>43653</v>
      </c>
    </row>
    <row r="195" spans="69:73" x14ac:dyDescent="0.3">
      <c r="BQ195" s="4" t="s">
        <v>61</v>
      </c>
      <c r="BR195" s="3">
        <v>43654</v>
      </c>
      <c r="BS195" s="3" t="str">
        <f t="shared" si="6"/>
        <v/>
      </c>
      <c r="BT195" s="3" t="str">
        <f t="shared" si="7"/>
        <v/>
      </c>
      <c r="BU195" s="3">
        <f t="shared" si="8"/>
        <v>43654</v>
      </c>
    </row>
    <row r="196" spans="69:73" x14ac:dyDescent="0.3">
      <c r="BQ196" s="4" t="s">
        <v>61</v>
      </c>
      <c r="BR196" s="3">
        <v>43655</v>
      </c>
      <c r="BS196" s="3" t="str">
        <f t="shared" si="6"/>
        <v/>
      </c>
      <c r="BT196" s="3" t="str">
        <f t="shared" si="7"/>
        <v/>
      </c>
      <c r="BU196" s="3">
        <f t="shared" si="8"/>
        <v>43655</v>
      </c>
    </row>
    <row r="197" spans="69:73" x14ac:dyDescent="0.3">
      <c r="BQ197" s="4" t="s">
        <v>61</v>
      </c>
      <c r="BR197" s="3">
        <v>43656</v>
      </c>
      <c r="BS197" s="3" t="str">
        <f t="shared" si="6"/>
        <v/>
      </c>
      <c r="BT197" s="3" t="str">
        <f t="shared" si="7"/>
        <v/>
      </c>
      <c r="BU197" s="3">
        <f t="shared" si="8"/>
        <v>43656</v>
      </c>
    </row>
    <row r="198" spans="69:73" x14ac:dyDescent="0.3">
      <c r="BQ198" s="4" t="s">
        <v>61</v>
      </c>
      <c r="BR198" s="3">
        <v>43657</v>
      </c>
      <c r="BS198" s="3" t="str">
        <f t="shared" si="6"/>
        <v/>
      </c>
      <c r="BT198" s="3" t="str">
        <f t="shared" si="7"/>
        <v/>
      </c>
      <c r="BU198" s="3">
        <f t="shared" si="8"/>
        <v>43657</v>
      </c>
    </row>
    <row r="199" spans="69:73" x14ac:dyDescent="0.3">
      <c r="BQ199" s="4" t="s">
        <v>61</v>
      </c>
      <c r="BR199" s="3">
        <v>43658</v>
      </c>
      <c r="BS199" s="3" t="str">
        <f t="shared" ref="BS199:BS262" si="9">IF($BQ199="High", $BR199, "")</f>
        <v/>
      </c>
      <c r="BT199" s="3" t="str">
        <f t="shared" ref="BT199:BT262" si="10">IF($BQ199="Low", $BR198, "")</f>
        <v/>
      </c>
      <c r="BU199" s="3">
        <f t="shared" ref="BU199:BU262" si="11">IF($BQ199="Stable", $BR199, "")</f>
        <v>43658</v>
      </c>
    </row>
    <row r="200" spans="69:73" x14ac:dyDescent="0.3">
      <c r="BQ200" s="4" t="s">
        <v>61</v>
      </c>
      <c r="BR200" s="3">
        <v>43659</v>
      </c>
      <c r="BS200" s="3" t="str">
        <f t="shared" si="9"/>
        <v/>
      </c>
      <c r="BT200" s="3" t="str">
        <f t="shared" si="10"/>
        <v/>
      </c>
      <c r="BU200" s="3">
        <f t="shared" si="11"/>
        <v>43659</v>
      </c>
    </row>
    <row r="201" spans="69:73" x14ac:dyDescent="0.3">
      <c r="BQ201" s="4" t="s">
        <v>61</v>
      </c>
      <c r="BR201" s="3">
        <v>43660</v>
      </c>
      <c r="BS201" s="3" t="str">
        <f t="shared" si="9"/>
        <v/>
      </c>
      <c r="BT201" s="3" t="str">
        <f t="shared" si="10"/>
        <v/>
      </c>
      <c r="BU201" s="3">
        <f t="shared" si="11"/>
        <v>43660</v>
      </c>
    </row>
    <row r="202" spans="69:73" x14ac:dyDescent="0.3">
      <c r="BQ202" s="4" t="s">
        <v>61</v>
      </c>
      <c r="BR202" s="3">
        <v>43661</v>
      </c>
      <c r="BS202" s="3" t="str">
        <f t="shared" si="9"/>
        <v/>
      </c>
      <c r="BT202" s="3" t="str">
        <f t="shared" si="10"/>
        <v/>
      </c>
      <c r="BU202" s="3">
        <f t="shared" si="11"/>
        <v>43661</v>
      </c>
    </row>
    <row r="203" spans="69:73" x14ac:dyDescent="0.3">
      <c r="BQ203" s="4" t="s">
        <v>59</v>
      </c>
      <c r="BR203" s="24">
        <v>43662</v>
      </c>
      <c r="BS203" s="3" t="str">
        <f t="shared" si="9"/>
        <v/>
      </c>
      <c r="BT203" s="3">
        <f t="shared" si="10"/>
        <v>43661</v>
      </c>
      <c r="BU203" s="3" t="str">
        <f t="shared" si="11"/>
        <v/>
      </c>
    </row>
    <row r="204" spans="69:73" x14ac:dyDescent="0.3">
      <c r="BQ204" s="4" t="s">
        <v>61</v>
      </c>
      <c r="BR204" s="3">
        <v>43663</v>
      </c>
      <c r="BS204" s="3" t="str">
        <f t="shared" si="9"/>
        <v/>
      </c>
      <c r="BT204" s="3" t="str">
        <f t="shared" si="10"/>
        <v/>
      </c>
      <c r="BU204" s="3">
        <f t="shared" si="11"/>
        <v>43663</v>
      </c>
    </row>
    <row r="205" spans="69:73" x14ac:dyDescent="0.3">
      <c r="BQ205" s="4" t="s">
        <v>61</v>
      </c>
      <c r="BR205" s="3">
        <v>43664</v>
      </c>
      <c r="BS205" s="3" t="str">
        <f t="shared" si="9"/>
        <v/>
      </c>
      <c r="BT205" s="3" t="str">
        <f t="shared" si="10"/>
        <v/>
      </c>
      <c r="BU205" s="3">
        <f t="shared" si="11"/>
        <v>43664</v>
      </c>
    </row>
    <row r="206" spans="69:73" x14ac:dyDescent="0.3">
      <c r="BQ206" s="4" t="s">
        <v>61</v>
      </c>
      <c r="BR206" s="3">
        <v>43665</v>
      </c>
      <c r="BS206" s="3" t="str">
        <f t="shared" si="9"/>
        <v/>
      </c>
      <c r="BT206" s="3" t="str">
        <f t="shared" si="10"/>
        <v/>
      </c>
      <c r="BU206" s="3">
        <f t="shared" si="11"/>
        <v>43665</v>
      </c>
    </row>
    <row r="207" spans="69:73" x14ac:dyDescent="0.3">
      <c r="BQ207" s="4" t="s">
        <v>61</v>
      </c>
      <c r="BR207" s="3">
        <v>43666</v>
      </c>
      <c r="BS207" s="3" t="str">
        <f t="shared" si="9"/>
        <v/>
      </c>
      <c r="BT207" s="3" t="str">
        <f t="shared" si="10"/>
        <v/>
      </c>
      <c r="BU207" s="3">
        <f t="shared" si="11"/>
        <v>43666</v>
      </c>
    </row>
    <row r="208" spans="69:73" x14ac:dyDescent="0.3">
      <c r="BQ208" s="4" t="s">
        <v>61</v>
      </c>
      <c r="BR208" s="3">
        <v>43667</v>
      </c>
      <c r="BS208" s="3" t="str">
        <f t="shared" si="9"/>
        <v/>
      </c>
      <c r="BT208" s="3" t="str">
        <f t="shared" si="10"/>
        <v/>
      </c>
      <c r="BU208" s="3">
        <f t="shared" si="11"/>
        <v>43667</v>
      </c>
    </row>
    <row r="209" spans="69:73" x14ac:dyDescent="0.3">
      <c r="BQ209" s="4" t="s">
        <v>61</v>
      </c>
      <c r="BR209" s="3">
        <v>43668</v>
      </c>
      <c r="BS209" s="3" t="str">
        <f t="shared" si="9"/>
        <v/>
      </c>
      <c r="BT209" s="3" t="str">
        <f t="shared" si="10"/>
        <v/>
      </c>
      <c r="BU209" s="3">
        <f t="shared" si="11"/>
        <v>43668</v>
      </c>
    </row>
    <row r="210" spans="69:73" x14ac:dyDescent="0.3">
      <c r="BQ210" s="4" t="s">
        <v>47</v>
      </c>
      <c r="BR210" s="9">
        <v>43669</v>
      </c>
      <c r="BS210" s="3">
        <f t="shared" si="9"/>
        <v>43669</v>
      </c>
      <c r="BT210" s="3" t="str">
        <f t="shared" si="10"/>
        <v/>
      </c>
      <c r="BU210" s="3" t="str">
        <f t="shared" si="11"/>
        <v/>
      </c>
    </row>
    <row r="211" spans="69:73" x14ac:dyDescent="0.3">
      <c r="BQ211" s="4" t="s">
        <v>61</v>
      </c>
      <c r="BR211" s="3">
        <v>43670</v>
      </c>
      <c r="BS211" s="3" t="str">
        <f t="shared" si="9"/>
        <v/>
      </c>
      <c r="BT211" s="3" t="str">
        <f t="shared" si="10"/>
        <v/>
      </c>
      <c r="BU211" s="3">
        <f t="shared" si="11"/>
        <v>43670</v>
      </c>
    </row>
    <row r="212" spans="69:73" x14ac:dyDescent="0.3">
      <c r="BQ212" s="4" t="s">
        <v>61</v>
      </c>
      <c r="BR212" s="3">
        <v>43671</v>
      </c>
      <c r="BS212" s="3" t="str">
        <f t="shared" si="9"/>
        <v/>
      </c>
      <c r="BT212" s="3" t="str">
        <f t="shared" si="10"/>
        <v/>
      </c>
      <c r="BU212" s="3">
        <f t="shared" si="11"/>
        <v>43671</v>
      </c>
    </row>
    <row r="213" spans="69:73" x14ac:dyDescent="0.3">
      <c r="BQ213" s="4" t="s">
        <v>61</v>
      </c>
      <c r="BR213" s="3">
        <v>43672</v>
      </c>
      <c r="BS213" s="3" t="str">
        <f t="shared" si="9"/>
        <v/>
      </c>
      <c r="BT213" s="3" t="str">
        <f t="shared" si="10"/>
        <v/>
      </c>
      <c r="BU213" s="3">
        <f t="shared" si="11"/>
        <v>43672</v>
      </c>
    </row>
    <row r="214" spans="69:73" x14ac:dyDescent="0.3">
      <c r="BQ214" s="4" t="s">
        <v>61</v>
      </c>
      <c r="BR214" s="3">
        <v>43673</v>
      </c>
      <c r="BS214" s="3" t="str">
        <f t="shared" si="9"/>
        <v/>
      </c>
      <c r="BT214" s="3" t="str">
        <f t="shared" si="10"/>
        <v/>
      </c>
      <c r="BU214" s="3">
        <f t="shared" si="11"/>
        <v>43673</v>
      </c>
    </row>
    <row r="215" spans="69:73" x14ac:dyDescent="0.3">
      <c r="BQ215" s="4" t="s">
        <v>61</v>
      </c>
      <c r="BR215" s="3">
        <v>43674</v>
      </c>
      <c r="BS215" s="3" t="str">
        <f t="shared" si="9"/>
        <v/>
      </c>
      <c r="BT215" s="3" t="str">
        <f t="shared" si="10"/>
        <v/>
      </c>
      <c r="BU215" s="3">
        <f t="shared" si="11"/>
        <v>43674</v>
      </c>
    </row>
    <row r="216" spans="69:73" x14ac:dyDescent="0.3">
      <c r="BQ216" s="4" t="s">
        <v>61</v>
      </c>
      <c r="BR216" s="3">
        <v>43675</v>
      </c>
      <c r="BS216" s="3" t="str">
        <f t="shared" si="9"/>
        <v/>
      </c>
      <c r="BT216" s="3" t="str">
        <f t="shared" si="10"/>
        <v/>
      </c>
      <c r="BU216" s="3">
        <f t="shared" si="11"/>
        <v>43675</v>
      </c>
    </row>
    <row r="217" spans="69:73" x14ac:dyDescent="0.3">
      <c r="BQ217" s="4" t="s">
        <v>61</v>
      </c>
      <c r="BR217" s="3">
        <v>43676</v>
      </c>
      <c r="BS217" s="3" t="str">
        <f t="shared" si="9"/>
        <v/>
      </c>
      <c r="BT217" s="3" t="str">
        <f t="shared" si="10"/>
        <v/>
      </c>
      <c r="BU217" s="3">
        <f t="shared" si="11"/>
        <v>43676</v>
      </c>
    </row>
    <row r="218" spans="69:73" x14ac:dyDescent="0.3">
      <c r="BQ218" s="4" t="s">
        <v>61</v>
      </c>
      <c r="BR218" s="3">
        <v>43677</v>
      </c>
      <c r="BS218" s="3" t="str">
        <f t="shared" si="9"/>
        <v/>
      </c>
      <c r="BT218" s="3" t="str">
        <f t="shared" si="10"/>
        <v/>
      </c>
      <c r="BU218" s="3">
        <f t="shared" si="11"/>
        <v>43677</v>
      </c>
    </row>
    <row r="219" spans="69:73" x14ac:dyDescent="0.3">
      <c r="BQ219" s="4" t="s">
        <v>61</v>
      </c>
      <c r="BR219" s="3">
        <v>43678</v>
      </c>
      <c r="BS219" s="3" t="str">
        <f t="shared" si="9"/>
        <v/>
      </c>
      <c r="BT219" s="3" t="str">
        <f t="shared" si="10"/>
        <v/>
      </c>
      <c r="BU219" s="3">
        <f t="shared" si="11"/>
        <v>43678</v>
      </c>
    </row>
    <row r="220" spans="69:73" x14ac:dyDescent="0.3">
      <c r="BQ220" s="4" t="s">
        <v>61</v>
      </c>
      <c r="BR220" s="3">
        <v>43679</v>
      </c>
      <c r="BS220" s="3" t="str">
        <f t="shared" si="9"/>
        <v/>
      </c>
      <c r="BT220" s="3" t="str">
        <f t="shared" si="10"/>
        <v/>
      </c>
      <c r="BU220" s="3">
        <f t="shared" si="11"/>
        <v>43679</v>
      </c>
    </row>
    <row r="221" spans="69:73" x14ac:dyDescent="0.3">
      <c r="BQ221" s="4" t="s">
        <v>61</v>
      </c>
      <c r="BR221" s="3">
        <v>43680</v>
      </c>
      <c r="BS221" s="3" t="str">
        <f t="shared" si="9"/>
        <v/>
      </c>
      <c r="BT221" s="3" t="str">
        <f t="shared" si="10"/>
        <v/>
      </c>
      <c r="BU221" s="3">
        <f t="shared" si="11"/>
        <v>43680</v>
      </c>
    </row>
    <row r="222" spans="69:73" x14ac:dyDescent="0.3">
      <c r="BQ222" s="4" t="s">
        <v>61</v>
      </c>
      <c r="BR222" s="3">
        <v>43681</v>
      </c>
      <c r="BS222" s="3" t="str">
        <f t="shared" si="9"/>
        <v/>
      </c>
      <c r="BT222" s="3" t="str">
        <f t="shared" si="10"/>
        <v/>
      </c>
      <c r="BU222" s="3">
        <f t="shared" si="11"/>
        <v>43681</v>
      </c>
    </row>
    <row r="223" spans="69:73" x14ac:dyDescent="0.3">
      <c r="BQ223" s="4" t="s">
        <v>61</v>
      </c>
      <c r="BR223" s="3">
        <v>43682</v>
      </c>
      <c r="BS223" s="3" t="str">
        <f t="shared" si="9"/>
        <v/>
      </c>
      <c r="BT223" s="3" t="str">
        <f t="shared" si="10"/>
        <v/>
      </c>
      <c r="BU223" s="3">
        <f t="shared" si="11"/>
        <v>43682</v>
      </c>
    </row>
    <row r="224" spans="69:73" x14ac:dyDescent="0.3">
      <c r="BQ224" s="4" t="s">
        <v>61</v>
      </c>
      <c r="BR224" s="3">
        <v>43683</v>
      </c>
      <c r="BS224" s="3" t="str">
        <f t="shared" si="9"/>
        <v/>
      </c>
      <c r="BT224" s="3" t="str">
        <f t="shared" si="10"/>
        <v/>
      </c>
      <c r="BU224" s="3">
        <f t="shared" si="11"/>
        <v>43683</v>
      </c>
    </row>
    <row r="225" spans="69:73" x14ac:dyDescent="0.3">
      <c r="BQ225" s="4" t="s">
        <v>61</v>
      </c>
      <c r="BR225" s="3">
        <v>43684</v>
      </c>
      <c r="BS225" s="3" t="str">
        <f t="shared" si="9"/>
        <v/>
      </c>
      <c r="BT225" s="3" t="str">
        <f t="shared" si="10"/>
        <v/>
      </c>
      <c r="BU225" s="3">
        <f t="shared" si="11"/>
        <v>43684</v>
      </c>
    </row>
    <row r="226" spans="69:73" x14ac:dyDescent="0.3">
      <c r="BQ226" s="4" t="s">
        <v>61</v>
      </c>
      <c r="BR226" s="3">
        <v>43685</v>
      </c>
      <c r="BS226" s="3" t="str">
        <f t="shared" si="9"/>
        <v/>
      </c>
      <c r="BT226" s="3" t="str">
        <f t="shared" si="10"/>
        <v/>
      </c>
      <c r="BU226" s="3">
        <f t="shared" si="11"/>
        <v>43685</v>
      </c>
    </row>
    <row r="227" spans="69:73" x14ac:dyDescent="0.3">
      <c r="BQ227" s="4" t="s">
        <v>61</v>
      </c>
      <c r="BR227" s="3">
        <v>43686</v>
      </c>
      <c r="BS227" s="3" t="str">
        <f t="shared" si="9"/>
        <v/>
      </c>
      <c r="BT227" s="3" t="str">
        <f t="shared" si="10"/>
        <v/>
      </c>
      <c r="BU227" s="3">
        <f t="shared" si="11"/>
        <v>43686</v>
      </c>
    </row>
    <row r="228" spans="69:73" x14ac:dyDescent="0.3">
      <c r="BQ228" s="4" t="s">
        <v>61</v>
      </c>
      <c r="BR228" s="3">
        <v>43687</v>
      </c>
      <c r="BS228" s="3" t="str">
        <f t="shared" si="9"/>
        <v/>
      </c>
      <c r="BT228" s="3" t="str">
        <f t="shared" si="10"/>
        <v/>
      </c>
      <c r="BU228" s="3">
        <f t="shared" si="11"/>
        <v>43687</v>
      </c>
    </row>
    <row r="229" spans="69:73" x14ac:dyDescent="0.3">
      <c r="BQ229" s="4" t="s">
        <v>59</v>
      </c>
      <c r="BR229" s="24">
        <v>43688</v>
      </c>
      <c r="BS229" s="3" t="str">
        <f t="shared" si="9"/>
        <v/>
      </c>
      <c r="BT229" s="3">
        <f t="shared" si="10"/>
        <v>43687</v>
      </c>
      <c r="BU229" s="3" t="str">
        <f t="shared" si="11"/>
        <v/>
      </c>
    </row>
    <row r="230" spans="69:73" x14ac:dyDescent="0.3">
      <c r="BQ230" s="4" t="s">
        <v>61</v>
      </c>
      <c r="BR230" s="3">
        <v>43689</v>
      </c>
      <c r="BS230" s="3" t="str">
        <f t="shared" si="9"/>
        <v/>
      </c>
      <c r="BT230" s="3" t="str">
        <f t="shared" si="10"/>
        <v/>
      </c>
      <c r="BU230" s="3">
        <f t="shared" si="11"/>
        <v>43689</v>
      </c>
    </row>
    <row r="231" spans="69:73" x14ac:dyDescent="0.3">
      <c r="BQ231" s="4" t="s">
        <v>61</v>
      </c>
      <c r="BR231" s="3">
        <v>43690</v>
      </c>
      <c r="BS231" s="3" t="str">
        <f t="shared" si="9"/>
        <v/>
      </c>
      <c r="BT231" s="3" t="str">
        <f t="shared" si="10"/>
        <v/>
      </c>
      <c r="BU231" s="3">
        <f t="shared" si="11"/>
        <v>43690</v>
      </c>
    </row>
    <row r="232" spans="69:73" x14ac:dyDescent="0.3">
      <c r="BQ232" s="4" t="s">
        <v>61</v>
      </c>
      <c r="BR232" s="3">
        <v>43691</v>
      </c>
      <c r="BS232" s="3" t="str">
        <f t="shared" si="9"/>
        <v/>
      </c>
      <c r="BT232" s="3" t="str">
        <f t="shared" si="10"/>
        <v/>
      </c>
      <c r="BU232" s="3">
        <f t="shared" si="11"/>
        <v>43691</v>
      </c>
    </row>
    <row r="233" spans="69:73" x14ac:dyDescent="0.3">
      <c r="BQ233" s="4" t="s">
        <v>61</v>
      </c>
      <c r="BR233" s="3">
        <v>43692</v>
      </c>
      <c r="BS233" s="3" t="str">
        <f t="shared" si="9"/>
        <v/>
      </c>
      <c r="BT233" s="3" t="str">
        <f t="shared" si="10"/>
        <v/>
      </c>
      <c r="BU233" s="3">
        <f t="shared" si="11"/>
        <v>43692</v>
      </c>
    </row>
    <row r="234" spans="69:73" x14ac:dyDescent="0.3">
      <c r="BQ234" s="4" t="s">
        <v>61</v>
      </c>
      <c r="BR234" s="3">
        <v>43693</v>
      </c>
      <c r="BS234" s="3" t="str">
        <f t="shared" si="9"/>
        <v/>
      </c>
      <c r="BT234" s="3" t="str">
        <f t="shared" si="10"/>
        <v/>
      </c>
      <c r="BU234" s="3">
        <f t="shared" si="11"/>
        <v>43693</v>
      </c>
    </row>
    <row r="235" spans="69:73" x14ac:dyDescent="0.3">
      <c r="BQ235" s="4" t="s">
        <v>61</v>
      </c>
      <c r="BR235" s="3">
        <v>43694</v>
      </c>
      <c r="BS235" s="3" t="str">
        <f t="shared" si="9"/>
        <v/>
      </c>
      <c r="BT235" s="3" t="str">
        <f t="shared" si="10"/>
        <v/>
      </c>
      <c r="BU235" s="3">
        <f t="shared" si="11"/>
        <v>43694</v>
      </c>
    </row>
    <row r="236" spans="69:73" x14ac:dyDescent="0.3">
      <c r="BQ236" s="4" t="s">
        <v>47</v>
      </c>
      <c r="BR236" s="9">
        <v>43695</v>
      </c>
      <c r="BS236" s="3">
        <f t="shared" si="9"/>
        <v>43695</v>
      </c>
      <c r="BT236" s="3" t="str">
        <f t="shared" si="10"/>
        <v/>
      </c>
      <c r="BU236" s="3" t="str">
        <f t="shared" si="11"/>
        <v/>
      </c>
    </row>
    <row r="237" spans="69:73" x14ac:dyDescent="0.3">
      <c r="BQ237" s="4" t="s">
        <v>61</v>
      </c>
      <c r="BR237" s="3">
        <v>43696</v>
      </c>
      <c r="BS237" s="3" t="str">
        <f t="shared" si="9"/>
        <v/>
      </c>
      <c r="BT237" s="3" t="str">
        <f t="shared" si="10"/>
        <v/>
      </c>
      <c r="BU237" s="3">
        <f t="shared" si="11"/>
        <v>43696</v>
      </c>
    </row>
    <row r="238" spans="69:73" x14ac:dyDescent="0.3">
      <c r="BQ238" s="4" t="s">
        <v>61</v>
      </c>
      <c r="BR238" s="3">
        <v>43697</v>
      </c>
      <c r="BS238" s="3" t="str">
        <f t="shared" si="9"/>
        <v/>
      </c>
      <c r="BT238" s="3" t="str">
        <f t="shared" si="10"/>
        <v/>
      </c>
      <c r="BU238" s="3">
        <f t="shared" si="11"/>
        <v>43697</v>
      </c>
    </row>
    <row r="239" spans="69:73" x14ac:dyDescent="0.3">
      <c r="BQ239" s="4" t="s">
        <v>61</v>
      </c>
      <c r="BR239" s="3">
        <v>43698</v>
      </c>
      <c r="BS239" s="3" t="str">
        <f t="shared" si="9"/>
        <v/>
      </c>
      <c r="BT239" s="3" t="str">
        <f t="shared" si="10"/>
        <v/>
      </c>
      <c r="BU239" s="3">
        <f t="shared" si="11"/>
        <v>43698</v>
      </c>
    </row>
    <row r="240" spans="69:73" x14ac:dyDescent="0.3">
      <c r="BQ240" s="4" t="s">
        <v>61</v>
      </c>
      <c r="BR240" s="3">
        <v>43699</v>
      </c>
      <c r="BS240" s="3" t="str">
        <f t="shared" si="9"/>
        <v/>
      </c>
      <c r="BT240" s="3" t="str">
        <f t="shared" si="10"/>
        <v/>
      </c>
      <c r="BU240" s="3">
        <f t="shared" si="11"/>
        <v>43699</v>
      </c>
    </row>
    <row r="241" spans="69:73" x14ac:dyDescent="0.3">
      <c r="BQ241" s="4" t="s">
        <v>61</v>
      </c>
      <c r="BR241" s="3">
        <v>43700</v>
      </c>
      <c r="BS241" s="3" t="str">
        <f t="shared" si="9"/>
        <v/>
      </c>
      <c r="BT241" s="3" t="str">
        <f t="shared" si="10"/>
        <v/>
      </c>
      <c r="BU241" s="3">
        <f t="shared" si="11"/>
        <v>43700</v>
      </c>
    </row>
    <row r="242" spans="69:73" x14ac:dyDescent="0.3">
      <c r="BQ242" s="4" t="s">
        <v>61</v>
      </c>
      <c r="BR242" s="3">
        <v>43701</v>
      </c>
      <c r="BS242" s="3" t="str">
        <f t="shared" si="9"/>
        <v/>
      </c>
      <c r="BT242" s="3" t="str">
        <f t="shared" si="10"/>
        <v/>
      </c>
      <c r="BU242" s="3">
        <f t="shared" si="11"/>
        <v>43701</v>
      </c>
    </row>
    <row r="243" spans="69:73" x14ac:dyDescent="0.3">
      <c r="BQ243" s="4" t="s">
        <v>61</v>
      </c>
      <c r="BR243" s="3">
        <v>43702</v>
      </c>
      <c r="BS243" s="3" t="str">
        <f t="shared" si="9"/>
        <v/>
      </c>
      <c r="BT243" s="3" t="str">
        <f t="shared" si="10"/>
        <v/>
      </c>
      <c r="BU243" s="3">
        <f t="shared" si="11"/>
        <v>43702</v>
      </c>
    </row>
    <row r="244" spans="69:73" x14ac:dyDescent="0.3">
      <c r="BQ244" s="4" t="s">
        <v>61</v>
      </c>
      <c r="BR244" s="3">
        <v>43703</v>
      </c>
      <c r="BS244" s="3" t="str">
        <f t="shared" si="9"/>
        <v/>
      </c>
      <c r="BT244" s="3" t="str">
        <f t="shared" si="10"/>
        <v/>
      </c>
      <c r="BU244" s="3">
        <f t="shared" si="11"/>
        <v>43703</v>
      </c>
    </row>
    <row r="245" spans="69:73" x14ac:dyDescent="0.3">
      <c r="BQ245" s="4" t="s">
        <v>61</v>
      </c>
      <c r="BR245" s="3">
        <v>43704</v>
      </c>
      <c r="BS245" s="3" t="str">
        <f t="shared" si="9"/>
        <v/>
      </c>
      <c r="BT245" s="3" t="str">
        <f t="shared" si="10"/>
        <v/>
      </c>
      <c r="BU245" s="3">
        <f t="shared" si="11"/>
        <v>43704</v>
      </c>
    </row>
    <row r="246" spans="69:73" x14ac:dyDescent="0.3">
      <c r="BQ246" s="4" t="s">
        <v>61</v>
      </c>
      <c r="BR246" s="3">
        <v>43705</v>
      </c>
      <c r="BS246" s="3" t="str">
        <f t="shared" si="9"/>
        <v/>
      </c>
      <c r="BT246" s="3" t="str">
        <f t="shared" si="10"/>
        <v/>
      </c>
      <c r="BU246" s="3">
        <f t="shared" si="11"/>
        <v>43705</v>
      </c>
    </row>
    <row r="247" spans="69:73" x14ac:dyDescent="0.3">
      <c r="BQ247" s="4" t="s">
        <v>61</v>
      </c>
      <c r="BR247" s="3">
        <v>43706</v>
      </c>
      <c r="BS247" s="3" t="str">
        <f t="shared" si="9"/>
        <v/>
      </c>
      <c r="BT247" s="3" t="str">
        <f t="shared" si="10"/>
        <v/>
      </c>
      <c r="BU247" s="3">
        <f t="shared" si="11"/>
        <v>43706</v>
      </c>
    </row>
    <row r="248" spans="69:73" x14ac:dyDescent="0.3">
      <c r="BQ248" s="4" t="s">
        <v>61</v>
      </c>
      <c r="BR248" s="3">
        <v>43707</v>
      </c>
      <c r="BS248" s="3" t="str">
        <f t="shared" si="9"/>
        <v/>
      </c>
      <c r="BT248" s="3" t="str">
        <f t="shared" si="10"/>
        <v/>
      </c>
      <c r="BU248" s="3">
        <f t="shared" si="11"/>
        <v>43707</v>
      </c>
    </row>
    <row r="249" spans="69:73" x14ac:dyDescent="0.3">
      <c r="BQ249" s="4" t="s">
        <v>61</v>
      </c>
      <c r="BR249" s="3">
        <v>43708</v>
      </c>
      <c r="BS249" s="3" t="str">
        <f t="shared" si="9"/>
        <v/>
      </c>
      <c r="BT249" s="3" t="str">
        <f t="shared" si="10"/>
        <v/>
      </c>
      <c r="BU249" s="3">
        <f t="shared" si="11"/>
        <v>43708</v>
      </c>
    </row>
    <row r="250" spans="69:73" x14ac:dyDescent="0.3">
      <c r="BQ250" s="4" t="s">
        <v>61</v>
      </c>
      <c r="BR250" s="3">
        <v>43709</v>
      </c>
      <c r="BS250" s="3" t="str">
        <f t="shared" si="9"/>
        <v/>
      </c>
      <c r="BT250" s="3" t="str">
        <f t="shared" si="10"/>
        <v/>
      </c>
      <c r="BU250" s="3">
        <f t="shared" si="11"/>
        <v>43709</v>
      </c>
    </row>
    <row r="251" spans="69:73" x14ac:dyDescent="0.3">
      <c r="BQ251" s="4" t="s">
        <v>61</v>
      </c>
      <c r="BR251" s="3">
        <v>43710</v>
      </c>
      <c r="BS251" s="3" t="str">
        <f t="shared" si="9"/>
        <v/>
      </c>
      <c r="BT251" s="3" t="str">
        <f t="shared" si="10"/>
        <v/>
      </c>
      <c r="BU251" s="3">
        <f t="shared" si="11"/>
        <v>43710</v>
      </c>
    </row>
    <row r="252" spans="69:73" x14ac:dyDescent="0.3">
      <c r="BQ252" s="4" t="s">
        <v>61</v>
      </c>
      <c r="BR252" s="3">
        <v>43711</v>
      </c>
      <c r="BS252" s="3" t="str">
        <f t="shared" si="9"/>
        <v/>
      </c>
      <c r="BT252" s="3" t="str">
        <f t="shared" si="10"/>
        <v/>
      </c>
      <c r="BU252" s="3">
        <f t="shared" si="11"/>
        <v>43711</v>
      </c>
    </row>
    <row r="253" spans="69:73" x14ac:dyDescent="0.3">
      <c r="BQ253" s="4" t="s">
        <v>61</v>
      </c>
      <c r="BR253" s="3">
        <v>43712</v>
      </c>
      <c r="BS253" s="3" t="str">
        <f t="shared" si="9"/>
        <v/>
      </c>
      <c r="BT253" s="3" t="str">
        <f t="shared" si="10"/>
        <v/>
      </c>
      <c r="BU253" s="3">
        <f t="shared" si="11"/>
        <v>43712</v>
      </c>
    </row>
    <row r="254" spans="69:73" x14ac:dyDescent="0.3">
      <c r="BQ254" s="4" t="s">
        <v>61</v>
      </c>
      <c r="BR254" s="3">
        <v>43713</v>
      </c>
      <c r="BS254" s="3" t="str">
        <f t="shared" si="9"/>
        <v/>
      </c>
      <c r="BT254" s="3" t="str">
        <f t="shared" si="10"/>
        <v/>
      </c>
      <c r="BU254" s="3">
        <f t="shared" si="11"/>
        <v>43713</v>
      </c>
    </row>
    <row r="255" spans="69:73" x14ac:dyDescent="0.3">
      <c r="BQ255" s="4" t="s">
        <v>61</v>
      </c>
      <c r="BR255" s="3">
        <v>43714</v>
      </c>
      <c r="BS255" s="3" t="str">
        <f t="shared" si="9"/>
        <v/>
      </c>
      <c r="BT255" s="3" t="str">
        <f t="shared" si="10"/>
        <v/>
      </c>
      <c r="BU255" s="3">
        <f t="shared" si="11"/>
        <v>43714</v>
      </c>
    </row>
    <row r="256" spans="69:73" x14ac:dyDescent="0.3">
      <c r="BQ256" s="4" t="s">
        <v>61</v>
      </c>
      <c r="BR256" s="3">
        <v>43715</v>
      </c>
      <c r="BS256" s="3" t="str">
        <f t="shared" si="9"/>
        <v/>
      </c>
      <c r="BT256" s="3" t="str">
        <f t="shared" si="10"/>
        <v/>
      </c>
      <c r="BU256" s="3">
        <f t="shared" si="11"/>
        <v>43715</v>
      </c>
    </row>
    <row r="257" spans="69:73" x14ac:dyDescent="0.3">
      <c r="BQ257" s="4" t="s">
        <v>61</v>
      </c>
      <c r="BR257" s="3">
        <v>43716</v>
      </c>
      <c r="BS257" s="3" t="str">
        <f t="shared" si="9"/>
        <v/>
      </c>
      <c r="BT257" s="3" t="str">
        <f t="shared" si="10"/>
        <v/>
      </c>
      <c r="BU257" s="3">
        <f t="shared" si="11"/>
        <v>43716</v>
      </c>
    </row>
    <row r="258" spans="69:73" x14ac:dyDescent="0.3">
      <c r="BQ258" s="4" t="s">
        <v>61</v>
      </c>
      <c r="BR258" s="3">
        <v>43717</v>
      </c>
      <c r="BS258" s="3" t="str">
        <f t="shared" si="9"/>
        <v/>
      </c>
      <c r="BT258" s="3" t="str">
        <f t="shared" si="10"/>
        <v/>
      </c>
      <c r="BU258" s="3">
        <f t="shared" si="11"/>
        <v>43717</v>
      </c>
    </row>
    <row r="259" spans="69:73" x14ac:dyDescent="0.3">
      <c r="BQ259" s="4" t="s">
        <v>61</v>
      </c>
      <c r="BR259" s="3">
        <v>43718</v>
      </c>
      <c r="BS259" s="3" t="str">
        <f t="shared" si="9"/>
        <v/>
      </c>
      <c r="BT259" s="3" t="str">
        <f t="shared" si="10"/>
        <v/>
      </c>
      <c r="BU259" s="3">
        <f t="shared" si="11"/>
        <v>43718</v>
      </c>
    </row>
    <row r="260" spans="69:73" x14ac:dyDescent="0.3">
      <c r="BQ260" s="4" t="s">
        <v>61</v>
      </c>
      <c r="BR260" s="3">
        <v>43719</v>
      </c>
      <c r="BS260" s="3" t="str">
        <f t="shared" si="9"/>
        <v/>
      </c>
      <c r="BT260" s="3" t="str">
        <f t="shared" si="10"/>
        <v/>
      </c>
      <c r="BU260" s="3">
        <f t="shared" si="11"/>
        <v>43719</v>
      </c>
    </row>
    <row r="261" spans="69:73" x14ac:dyDescent="0.3">
      <c r="BQ261" s="4" t="s">
        <v>61</v>
      </c>
      <c r="BR261" s="3">
        <v>43720</v>
      </c>
      <c r="BS261" s="3" t="str">
        <f t="shared" si="9"/>
        <v/>
      </c>
      <c r="BT261" s="3" t="str">
        <f t="shared" si="10"/>
        <v/>
      </c>
      <c r="BU261" s="3">
        <f t="shared" si="11"/>
        <v>43720</v>
      </c>
    </row>
    <row r="262" spans="69:73" x14ac:dyDescent="0.3">
      <c r="BQ262" s="4" t="s">
        <v>61</v>
      </c>
      <c r="BR262" s="3">
        <v>43721</v>
      </c>
      <c r="BS262" s="3" t="str">
        <f t="shared" si="9"/>
        <v/>
      </c>
      <c r="BT262" s="3" t="str">
        <f t="shared" si="10"/>
        <v/>
      </c>
      <c r="BU262" s="3">
        <f t="shared" si="11"/>
        <v>43721</v>
      </c>
    </row>
    <row r="263" spans="69:73" x14ac:dyDescent="0.3">
      <c r="BQ263" s="4" t="s">
        <v>59</v>
      </c>
      <c r="BR263" s="24">
        <v>43722</v>
      </c>
      <c r="BS263" s="3" t="str">
        <f t="shared" ref="BS263:BS326" si="12">IF($BQ263="High", $BR263, "")</f>
        <v/>
      </c>
      <c r="BT263" s="3">
        <f t="shared" ref="BT263:BT326" si="13">IF($BQ263="Low", $BR262, "")</f>
        <v>43721</v>
      </c>
      <c r="BU263" s="3" t="str">
        <f t="shared" ref="BU263:BU326" si="14">IF($BQ263="Stable", $BR263, "")</f>
        <v/>
      </c>
    </row>
    <row r="264" spans="69:73" x14ac:dyDescent="0.3">
      <c r="BQ264" s="4" t="s">
        <v>61</v>
      </c>
      <c r="BR264" s="3">
        <v>43723</v>
      </c>
      <c r="BS264" s="3" t="str">
        <f t="shared" si="12"/>
        <v/>
      </c>
      <c r="BT264" s="3" t="str">
        <f t="shared" si="13"/>
        <v/>
      </c>
      <c r="BU264" s="3">
        <f t="shared" si="14"/>
        <v>43723</v>
      </c>
    </row>
    <row r="265" spans="69:73" x14ac:dyDescent="0.3">
      <c r="BQ265" s="4" t="s">
        <v>61</v>
      </c>
      <c r="BR265" s="3">
        <v>43724</v>
      </c>
      <c r="BS265" s="3" t="str">
        <f t="shared" si="12"/>
        <v/>
      </c>
      <c r="BT265" s="3" t="str">
        <f t="shared" si="13"/>
        <v/>
      </c>
      <c r="BU265" s="3">
        <f t="shared" si="14"/>
        <v>43724</v>
      </c>
    </row>
    <row r="266" spans="69:73" x14ac:dyDescent="0.3">
      <c r="BQ266" s="4" t="s">
        <v>61</v>
      </c>
      <c r="BR266" s="3">
        <v>43725</v>
      </c>
      <c r="BS266" s="3" t="str">
        <f t="shared" si="12"/>
        <v/>
      </c>
      <c r="BT266" s="3" t="str">
        <f t="shared" si="13"/>
        <v/>
      </c>
      <c r="BU266" s="3">
        <f t="shared" si="14"/>
        <v>43725</v>
      </c>
    </row>
    <row r="267" spans="69:73" x14ac:dyDescent="0.3">
      <c r="BQ267" s="4" t="s">
        <v>61</v>
      </c>
      <c r="BR267" s="3">
        <v>43726</v>
      </c>
      <c r="BS267" s="3" t="str">
        <f t="shared" si="12"/>
        <v/>
      </c>
      <c r="BT267" s="3" t="str">
        <f t="shared" si="13"/>
        <v/>
      </c>
      <c r="BU267" s="3">
        <f t="shared" si="14"/>
        <v>43726</v>
      </c>
    </row>
    <row r="268" spans="69:73" x14ac:dyDescent="0.3">
      <c r="BQ268" s="4" t="s">
        <v>61</v>
      </c>
      <c r="BR268" s="3">
        <v>43727</v>
      </c>
      <c r="BS268" s="3" t="str">
        <f t="shared" si="12"/>
        <v/>
      </c>
      <c r="BT268" s="3" t="str">
        <f t="shared" si="13"/>
        <v/>
      </c>
      <c r="BU268" s="3">
        <f t="shared" si="14"/>
        <v>43727</v>
      </c>
    </row>
    <row r="269" spans="69:73" x14ac:dyDescent="0.3">
      <c r="BQ269" s="4" t="s">
        <v>61</v>
      </c>
      <c r="BR269" s="3">
        <v>43728</v>
      </c>
      <c r="BS269" s="3" t="str">
        <f t="shared" si="12"/>
        <v/>
      </c>
      <c r="BT269" s="3" t="str">
        <f t="shared" si="13"/>
        <v/>
      </c>
      <c r="BU269" s="3">
        <f t="shared" si="14"/>
        <v>43728</v>
      </c>
    </row>
    <row r="270" spans="69:73" x14ac:dyDescent="0.3">
      <c r="BQ270" s="4" t="s">
        <v>47</v>
      </c>
      <c r="BR270" s="9">
        <v>43729</v>
      </c>
      <c r="BS270" s="3">
        <f t="shared" si="12"/>
        <v>43729</v>
      </c>
      <c r="BT270" s="3" t="str">
        <f t="shared" si="13"/>
        <v/>
      </c>
      <c r="BU270" s="3" t="str">
        <f t="shared" si="14"/>
        <v/>
      </c>
    </row>
    <row r="271" spans="69:73" x14ac:dyDescent="0.3">
      <c r="BQ271" s="4" t="s">
        <v>61</v>
      </c>
      <c r="BR271" s="3">
        <v>43730</v>
      </c>
      <c r="BS271" s="3" t="str">
        <f t="shared" si="12"/>
        <v/>
      </c>
      <c r="BT271" s="3" t="str">
        <f t="shared" si="13"/>
        <v/>
      </c>
      <c r="BU271" s="3">
        <f t="shared" si="14"/>
        <v>43730</v>
      </c>
    </row>
    <row r="272" spans="69:73" x14ac:dyDescent="0.3">
      <c r="BQ272" s="4" t="s">
        <v>61</v>
      </c>
      <c r="BR272" s="3">
        <v>43731</v>
      </c>
      <c r="BS272" s="3" t="str">
        <f t="shared" si="12"/>
        <v/>
      </c>
      <c r="BT272" s="3" t="str">
        <f t="shared" si="13"/>
        <v/>
      </c>
      <c r="BU272" s="3">
        <f t="shared" si="14"/>
        <v>43731</v>
      </c>
    </row>
    <row r="273" spans="69:73" x14ac:dyDescent="0.3">
      <c r="BQ273" s="4" t="s">
        <v>61</v>
      </c>
      <c r="BR273" s="3">
        <v>43732</v>
      </c>
      <c r="BS273" s="3" t="str">
        <f t="shared" si="12"/>
        <v/>
      </c>
      <c r="BT273" s="3" t="str">
        <f t="shared" si="13"/>
        <v/>
      </c>
      <c r="BU273" s="3">
        <f t="shared" si="14"/>
        <v>43732</v>
      </c>
    </row>
    <row r="274" spans="69:73" x14ac:dyDescent="0.3">
      <c r="BQ274" s="4" t="s">
        <v>61</v>
      </c>
      <c r="BR274" s="3">
        <v>43733</v>
      </c>
      <c r="BS274" s="3" t="str">
        <f t="shared" si="12"/>
        <v/>
      </c>
      <c r="BT274" s="3" t="str">
        <f t="shared" si="13"/>
        <v/>
      </c>
      <c r="BU274" s="3">
        <f t="shared" si="14"/>
        <v>43733</v>
      </c>
    </row>
    <row r="275" spans="69:73" x14ac:dyDescent="0.3">
      <c r="BQ275" s="4" t="s">
        <v>61</v>
      </c>
      <c r="BR275" s="3">
        <v>43734</v>
      </c>
      <c r="BS275" s="3" t="str">
        <f t="shared" si="12"/>
        <v/>
      </c>
      <c r="BT275" s="3" t="str">
        <f t="shared" si="13"/>
        <v/>
      </c>
      <c r="BU275" s="3">
        <f t="shared" si="14"/>
        <v>43734</v>
      </c>
    </row>
    <row r="276" spans="69:73" x14ac:dyDescent="0.3">
      <c r="BQ276" s="4" t="s">
        <v>61</v>
      </c>
      <c r="BR276" s="3">
        <v>43735</v>
      </c>
      <c r="BS276" s="3" t="str">
        <f t="shared" si="12"/>
        <v/>
      </c>
      <c r="BT276" s="3" t="str">
        <f t="shared" si="13"/>
        <v/>
      </c>
      <c r="BU276" s="3">
        <f t="shared" si="14"/>
        <v>43735</v>
      </c>
    </row>
    <row r="277" spans="69:73" x14ac:dyDescent="0.3">
      <c r="BQ277" s="4" t="s">
        <v>61</v>
      </c>
      <c r="BR277" s="3">
        <v>43736</v>
      </c>
      <c r="BS277" s="3" t="str">
        <f t="shared" si="12"/>
        <v/>
      </c>
      <c r="BT277" s="3" t="str">
        <f t="shared" si="13"/>
        <v/>
      </c>
      <c r="BU277" s="3">
        <f t="shared" si="14"/>
        <v>43736</v>
      </c>
    </row>
    <row r="278" spans="69:73" x14ac:dyDescent="0.3">
      <c r="BQ278" s="4" t="s">
        <v>61</v>
      </c>
      <c r="BR278" s="3">
        <v>43737</v>
      </c>
      <c r="BS278" s="3" t="str">
        <f t="shared" si="12"/>
        <v/>
      </c>
      <c r="BT278" s="3" t="str">
        <f t="shared" si="13"/>
        <v/>
      </c>
      <c r="BU278" s="3">
        <f t="shared" si="14"/>
        <v>43737</v>
      </c>
    </row>
    <row r="279" spans="69:73" x14ac:dyDescent="0.3">
      <c r="BQ279" s="4" t="s">
        <v>61</v>
      </c>
      <c r="BR279" s="3">
        <v>43738</v>
      </c>
      <c r="BS279" s="3" t="str">
        <f t="shared" si="12"/>
        <v/>
      </c>
      <c r="BT279" s="3" t="str">
        <f t="shared" si="13"/>
        <v/>
      </c>
      <c r="BU279" s="3">
        <f t="shared" si="14"/>
        <v>43738</v>
      </c>
    </row>
    <row r="280" spans="69:73" x14ac:dyDescent="0.3">
      <c r="BQ280" s="4" t="s">
        <v>61</v>
      </c>
      <c r="BR280" s="3">
        <v>43739</v>
      </c>
      <c r="BS280" s="3" t="str">
        <f t="shared" si="12"/>
        <v/>
      </c>
      <c r="BT280" s="3" t="str">
        <f t="shared" si="13"/>
        <v/>
      </c>
      <c r="BU280" s="3">
        <f t="shared" si="14"/>
        <v>43739</v>
      </c>
    </row>
    <row r="281" spans="69:73" x14ac:dyDescent="0.3">
      <c r="BQ281" s="4" t="s">
        <v>61</v>
      </c>
      <c r="BR281" s="3">
        <v>43740</v>
      </c>
      <c r="BS281" s="3" t="str">
        <f t="shared" si="12"/>
        <v/>
      </c>
      <c r="BT281" s="3" t="str">
        <f t="shared" si="13"/>
        <v/>
      </c>
      <c r="BU281" s="3">
        <f t="shared" si="14"/>
        <v>43740</v>
      </c>
    </row>
    <row r="282" spans="69:73" x14ac:dyDescent="0.3">
      <c r="BQ282" s="4" t="s">
        <v>61</v>
      </c>
      <c r="BR282" s="3">
        <v>43741</v>
      </c>
      <c r="BS282" s="3" t="str">
        <f t="shared" si="12"/>
        <v/>
      </c>
      <c r="BT282" s="3" t="str">
        <f t="shared" si="13"/>
        <v/>
      </c>
      <c r="BU282" s="3">
        <f t="shared" si="14"/>
        <v>43741</v>
      </c>
    </row>
    <row r="283" spans="69:73" x14ac:dyDescent="0.3">
      <c r="BQ283" s="4" t="s">
        <v>61</v>
      </c>
      <c r="BR283" s="3">
        <v>43742</v>
      </c>
      <c r="BS283" s="3" t="str">
        <f t="shared" si="12"/>
        <v/>
      </c>
      <c r="BT283" s="3" t="str">
        <f t="shared" si="13"/>
        <v/>
      </c>
      <c r="BU283" s="3">
        <f t="shared" si="14"/>
        <v>43742</v>
      </c>
    </row>
    <row r="284" spans="69:73" x14ac:dyDescent="0.3">
      <c r="BQ284" s="4" t="s">
        <v>61</v>
      </c>
      <c r="BR284" s="3">
        <v>43743</v>
      </c>
      <c r="BS284" s="3" t="str">
        <f t="shared" si="12"/>
        <v/>
      </c>
      <c r="BT284" s="3" t="str">
        <f t="shared" si="13"/>
        <v/>
      </c>
      <c r="BU284" s="3">
        <f t="shared" si="14"/>
        <v>43743</v>
      </c>
    </row>
    <row r="285" spans="69:73" x14ac:dyDescent="0.3">
      <c r="BQ285" s="4" t="s">
        <v>61</v>
      </c>
      <c r="BR285" s="3">
        <v>43744</v>
      </c>
      <c r="BS285" s="3" t="str">
        <f t="shared" si="12"/>
        <v/>
      </c>
      <c r="BT285" s="3" t="str">
        <f t="shared" si="13"/>
        <v/>
      </c>
      <c r="BU285" s="3">
        <f t="shared" si="14"/>
        <v>43744</v>
      </c>
    </row>
    <row r="286" spans="69:73" x14ac:dyDescent="0.3">
      <c r="BQ286" s="4" t="s">
        <v>61</v>
      </c>
      <c r="BR286" s="3">
        <v>43745</v>
      </c>
      <c r="BS286" s="3" t="str">
        <f t="shared" si="12"/>
        <v/>
      </c>
      <c r="BT286" s="3" t="str">
        <f t="shared" si="13"/>
        <v/>
      </c>
      <c r="BU286" s="3">
        <f t="shared" si="14"/>
        <v>43745</v>
      </c>
    </row>
    <row r="287" spans="69:73" x14ac:dyDescent="0.3">
      <c r="BQ287" s="4" t="s">
        <v>61</v>
      </c>
      <c r="BR287" s="3">
        <v>43746</v>
      </c>
      <c r="BS287" s="3" t="str">
        <f t="shared" si="12"/>
        <v/>
      </c>
      <c r="BT287" s="3" t="str">
        <f t="shared" si="13"/>
        <v/>
      </c>
      <c r="BU287" s="3">
        <f t="shared" si="14"/>
        <v>43746</v>
      </c>
    </row>
    <row r="288" spans="69:73" x14ac:dyDescent="0.3">
      <c r="BQ288" s="4" t="s">
        <v>47</v>
      </c>
      <c r="BR288" s="9">
        <v>43747</v>
      </c>
      <c r="BS288" s="3">
        <f t="shared" si="12"/>
        <v>43747</v>
      </c>
      <c r="BT288" s="3" t="str">
        <f t="shared" si="13"/>
        <v/>
      </c>
      <c r="BU288" s="3" t="str">
        <f t="shared" si="14"/>
        <v/>
      </c>
    </row>
    <row r="289" spans="69:73" x14ac:dyDescent="0.3">
      <c r="BQ289" s="4" t="s">
        <v>61</v>
      </c>
      <c r="BR289" s="3">
        <v>43748</v>
      </c>
      <c r="BS289" s="3" t="str">
        <f t="shared" si="12"/>
        <v/>
      </c>
      <c r="BT289" s="3" t="str">
        <f t="shared" si="13"/>
        <v/>
      </c>
      <c r="BU289" s="3">
        <f t="shared" si="14"/>
        <v>43748</v>
      </c>
    </row>
    <row r="290" spans="69:73" x14ac:dyDescent="0.3">
      <c r="BQ290" s="4" t="s">
        <v>61</v>
      </c>
      <c r="BR290" s="3">
        <v>43749</v>
      </c>
      <c r="BS290" s="3" t="str">
        <f t="shared" si="12"/>
        <v/>
      </c>
      <c r="BT290" s="3" t="str">
        <f t="shared" si="13"/>
        <v/>
      </c>
      <c r="BU290" s="3">
        <f t="shared" si="14"/>
        <v>43749</v>
      </c>
    </row>
    <row r="291" spans="69:73" x14ac:dyDescent="0.3">
      <c r="BQ291" s="4" t="s">
        <v>61</v>
      </c>
      <c r="BR291" s="3">
        <v>43750</v>
      </c>
      <c r="BS291" s="3" t="str">
        <f t="shared" si="12"/>
        <v/>
      </c>
      <c r="BT291" s="3" t="str">
        <f t="shared" si="13"/>
        <v/>
      </c>
      <c r="BU291" s="3">
        <f t="shared" si="14"/>
        <v>43750</v>
      </c>
    </row>
    <row r="292" spans="69:73" x14ac:dyDescent="0.3">
      <c r="BQ292" s="4" t="s">
        <v>61</v>
      </c>
      <c r="BR292" s="3">
        <v>43751</v>
      </c>
      <c r="BS292" s="3" t="str">
        <f t="shared" si="12"/>
        <v/>
      </c>
      <c r="BT292" s="3" t="str">
        <f t="shared" si="13"/>
        <v/>
      </c>
      <c r="BU292" s="3">
        <f t="shared" si="14"/>
        <v>43751</v>
      </c>
    </row>
    <row r="293" spans="69:73" x14ac:dyDescent="0.3">
      <c r="BQ293" s="4" t="s">
        <v>61</v>
      </c>
      <c r="BR293" s="3">
        <v>43752</v>
      </c>
      <c r="BS293" s="3" t="str">
        <f t="shared" si="12"/>
        <v/>
      </c>
      <c r="BT293" s="3" t="str">
        <f t="shared" si="13"/>
        <v/>
      </c>
      <c r="BU293" s="3">
        <f t="shared" si="14"/>
        <v>43752</v>
      </c>
    </row>
    <row r="294" spans="69:73" x14ac:dyDescent="0.3">
      <c r="BQ294" s="4" t="s">
        <v>61</v>
      </c>
      <c r="BR294" s="3">
        <v>43753</v>
      </c>
      <c r="BS294" s="3" t="str">
        <f t="shared" si="12"/>
        <v/>
      </c>
      <c r="BT294" s="3" t="str">
        <f t="shared" si="13"/>
        <v/>
      </c>
      <c r="BU294" s="3">
        <f t="shared" si="14"/>
        <v>43753</v>
      </c>
    </row>
    <row r="295" spans="69:73" x14ac:dyDescent="0.3">
      <c r="BQ295" s="4" t="s">
        <v>61</v>
      </c>
      <c r="BR295" s="3">
        <v>43754</v>
      </c>
      <c r="BS295" s="3" t="str">
        <f t="shared" si="12"/>
        <v/>
      </c>
      <c r="BT295" s="3" t="str">
        <f t="shared" si="13"/>
        <v/>
      </c>
      <c r="BU295" s="3">
        <f t="shared" si="14"/>
        <v>43754</v>
      </c>
    </row>
    <row r="296" spans="69:73" x14ac:dyDescent="0.3">
      <c r="BQ296" s="4" t="s">
        <v>61</v>
      </c>
      <c r="BR296" s="3">
        <v>43755</v>
      </c>
      <c r="BS296" s="3" t="str">
        <f t="shared" si="12"/>
        <v/>
      </c>
      <c r="BT296" s="3" t="str">
        <f t="shared" si="13"/>
        <v/>
      </c>
      <c r="BU296" s="3">
        <f t="shared" si="14"/>
        <v>43755</v>
      </c>
    </row>
    <row r="297" spans="69:73" x14ac:dyDescent="0.3">
      <c r="BQ297" s="4" t="s">
        <v>61</v>
      </c>
      <c r="BR297" s="3">
        <v>43756</v>
      </c>
      <c r="BS297" s="3" t="str">
        <f t="shared" si="12"/>
        <v/>
      </c>
      <c r="BT297" s="3" t="str">
        <f t="shared" si="13"/>
        <v/>
      </c>
      <c r="BU297" s="3">
        <f t="shared" si="14"/>
        <v>43756</v>
      </c>
    </row>
    <row r="298" spans="69:73" x14ac:dyDescent="0.3">
      <c r="BQ298" s="4" t="s">
        <v>61</v>
      </c>
      <c r="BR298" s="3">
        <v>43757</v>
      </c>
      <c r="BS298" s="3" t="str">
        <f t="shared" si="12"/>
        <v/>
      </c>
      <c r="BT298" s="3" t="str">
        <f t="shared" si="13"/>
        <v/>
      </c>
      <c r="BU298" s="3">
        <f t="shared" si="14"/>
        <v>43757</v>
      </c>
    </row>
    <row r="299" spans="69:73" x14ac:dyDescent="0.3">
      <c r="BQ299" s="4" t="s">
        <v>61</v>
      </c>
      <c r="BR299" s="3">
        <v>43758</v>
      </c>
      <c r="BS299" s="3" t="str">
        <f t="shared" si="12"/>
        <v/>
      </c>
      <c r="BT299" s="3" t="str">
        <f t="shared" si="13"/>
        <v/>
      </c>
      <c r="BU299" s="3">
        <f t="shared" si="14"/>
        <v>43758</v>
      </c>
    </row>
    <row r="300" spans="69:73" x14ac:dyDescent="0.3">
      <c r="BQ300" s="4" t="s">
        <v>47</v>
      </c>
      <c r="BR300" s="9">
        <v>43759</v>
      </c>
      <c r="BS300" s="3">
        <f t="shared" si="12"/>
        <v>43759</v>
      </c>
      <c r="BT300" s="3" t="str">
        <f t="shared" si="13"/>
        <v/>
      </c>
      <c r="BU300" s="3" t="str">
        <f t="shared" si="14"/>
        <v/>
      </c>
    </row>
    <row r="301" spans="69:73" x14ac:dyDescent="0.3">
      <c r="BQ301" s="4" t="s">
        <v>47</v>
      </c>
      <c r="BR301" s="3">
        <v>43760</v>
      </c>
      <c r="BS301" s="3">
        <f t="shared" si="12"/>
        <v>43760</v>
      </c>
      <c r="BT301" s="3" t="str">
        <f t="shared" si="13"/>
        <v/>
      </c>
      <c r="BU301" s="3" t="str">
        <f t="shared" si="14"/>
        <v/>
      </c>
    </row>
    <row r="302" spans="69:73" x14ac:dyDescent="0.3">
      <c r="BQ302" s="4" t="s">
        <v>61</v>
      </c>
      <c r="BR302" s="3">
        <v>43761</v>
      </c>
      <c r="BS302" s="3" t="str">
        <f t="shared" si="12"/>
        <v/>
      </c>
      <c r="BT302" s="3" t="str">
        <f t="shared" si="13"/>
        <v/>
      </c>
      <c r="BU302" s="3">
        <f t="shared" si="14"/>
        <v>43761</v>
      </c>
    </row>
    <row r="303" spans="69:73" x14ac:dyDescent="0.3">
      <c r="BQ303" s="4" t="s">
        <v>61</v>
      </c>
      <c r="BR303" s="3">
        <v>43762</v>
      </c>
      <c r="BS303" s="3" t="str">
        <f t="shared" si="12"/>
        <v/>
      </c>
      <c r="BT303" s="3" t="str">
        <f t="shared" si="13"/>
        <v/>
      </c>
      <c r="BU303" s="3">
        <f t="shared" si="14"/>
        <v>43762</v>
      </c>
    </row>
    <row r="304" spans="69:73" x14ac:dyDescent="0.3">
      <c r="BQ304" s="4" t="s">
        <v>61</v>
      </c>
      <c r="BR304" s="3">
        <v>43763</v>
      </c>
      <c r="BS304" s="3" t="str">
        <f t="shared" si="12"/>
        <v/>
      </c>
      <c r="BT304" s="3" t="str">
        <f t="shared" si="13"/>
        <v/>
      </c>
      <c r="BU304" s="3">
        <f t="shared" si="14"/>
        <v>43763</v>
      </c>
    </row>
    <row r="305" spans="69:73" x14ac:dyDescent="0.3">
      <c r="BQ305" s="4" t="s">
        <v>61</v>
      </c>
      <c r="BR305" s="3">
        <v>43764</v>
      </c>
      <c r="BS305" s="3" t="str">
        <f t="shared" si="12"/>
        <v/>
      </c>
      <c r="BT305" s="3" t="str">
        <f t="shared" si="13"/>
        <v/>
      </c>
      <c r="BU305" s="3">
        <f t="shared" si="14"/>
        <v>43764</v>
      </c>
    </row>
    <row r="306" spans="69:73" x14ac:dyDescent="0.3">
      <c r="BQ306" s="4" t="s">
        <v>61</v>
      </c>
      <c r="BR306" s="3">
        <v>43765</v>
      </c>
      <c r="BS306" s="3" t="str">
        <f t="shared" si="12"/>
        <v/>
      </c>
      <c r="BT306" s="3" t="str">
        <f t="shared" si="13"/>
        <v/>
      </c>
      <c r="BU306" s="3">
        <f t="shared" si="14"/>
        <v>43765</v>
      </c>
    </row>
    <row r="307" spans="69:73" x14ac:dyDescent="0.3">
      <c r="BQ307" s="4" t="s">
        <v>61</v>
      </c>
      <c r="BR307" s="3">
        <v>43766</v>
      </c>
      <c r="BS307" s="3" t="str">
        <f t="shared" si="12"/>
        <v/>
      </c>
      <c r="BT307" s="3" t="str">
        <f t="shared" si="13"/>
        <v/>
      </c>
      <c r="BU307" s="3">
        <f t="shared" si="14"/>
        <v>43766</v>
      </c>
    </row>
    <row r="308" spans="69:73" x14ac:dyDescent="0.3">
      <c r="BQ308" s="4" t="s">
        <v>61</v>
      </c>
      <c r="BR308" s="3">
        <v>43767</v>
      </c>
      <c r="BS308" s="3" t="str">
        <f t="shared" si="12"/>
        <v/>
      </c>
      <c r="BT308" s="3" t="str">
        <f t="shared" si="13"/>
        <v/>
      </c>
      <c r="BU308" s="3">
        <f t="shared" si="14"/>
        <v>43767</v>
      </c>
    </row>
    <row r="309" spans="69:73" x14ac:dyDescent="0.3">
      <c r="BQ309" s="4" t="s">
        <v>61</v>
      </c>
      <c r="BR309" s="3">
        <v>43768</v>
      </c>
      <c r="BS309" s="3" t="str">
        <f t="shared" si="12"/>
        <v/>
      </c>
      <c r="BT309" s="3" t="str">
        <f t="shared" si="13"/>
        <v/>
      </c>
      <c r="BU309" s="3">
        <f t="shared" si="14"/>
        <v>43768</v>
      </c>
    </row>
    <row r="310" spans="69:73" x14ac:dyDescent="0.3">
      <c r="BQ310" s="4" t="s">
        <v>61</v>
      </c>
      <c r="BR310" s="3">
        <v>43769</v>
      </c>
      <c r="BS310" s="3" t="str">
        <f t="shared" si="12"/>
        <v/>
      </c>
      <c r="BT310" s="3" t="str">
        <f t="shared" si="13"/>
        <v/>
      </c>
      <c r="BU310" s="3">
        <f t="shared" si="14"/>
        <v>43769</v>
      </c>
    </row>
    <row r="311" spans="69:73" x14ac:dyDescent="0.3">
      <c r="BQ311" s="4" t="s">
        <v>61</v>
      </c>
      <c r="BR311" s="3">
        <v>43770</v>
      </c>
      <c r="BS311" s="3" t="str">
        <f t="shared" si="12"/>
        <v/>
      </c>
      <c r="BT311" s="3" t="str">
        <f t="shared" si="13"/>
        <v/>
      </c>
      <c r="BU311" s="3">
        <f t="shared" si="14"/>
        <v>43770</v>
      </c>
    </row>
    <row r="312" spans="69:73" x14ac:dyDescent="0.3">
      <c r="BQ312" s="4" t="s">
        <v>61</v>
      </c>
      <c r="BR312" s="3">
        <v>43771</v>
      </c>
      <c r="BS312" s="3" t="str">
        <f t="shared" si="12"/>
        <v/>
      </c>
      <c r="BT312" s="3" t="str">
        <f t="shared" si="13"/>
        <v/>
      </c>
      <c r="BU312" s="3">
        <f t="shared" si="14"/>
        <v>43771</v>
      </c>
    </row>
    <row r="313" spans="69:73" x14ac:dyDescent="0.3">
      <c r="BQ313" s="4" t="s">
        <v>61</v>
      </c>
      <c r="BR313" s="3">
        <v>43772</v>
      </c>
      <c r="BS313" s="3" t="str">
        <f t="shared" si="12"/>
        <v/>
      </c>
      <c r="BT313" s="3" t="str">
        <f t="shared" si="13"/>
        <v/>
      </c>
      <c r="BU313" s="3">
        <f t="shared" si="14"/>
        <v>43772</v>
      </c>
    </row>
    <row r="314" spans="69:73" x14ac:dyDescent="0.3">
      <c r="BQ314" s="4" t="s">
        <v>61</v>
      </c>
      <c r="BR314" s="3">
        <v>43773</v>
      </c>
      <c r="BS314" s="3" t="str">
        <f t="shared" si="12"/>
        <v/>
      </c>
      <c r="BT314" s="3" t="str">
        <f t="shared" si="13"/>
        <v/>
      </c>
      <c r="BU314" s="3">
        <f t="shared" si="14"/>
        <v>43773</v>
      </c>
    </row>
    <row r="315" spans="69:73" x14ac:dyDescent="0.3">
      <c r="BQ315" s="4" t="s">
        <v>61</v>
      </c>
      <c r="BR315" s="3">
        <v>43774</v>
      </c>
      <c r="BS315" s="3" t="str">
        <f t="shared" si="12"/>
        <v/>
      </c>
      <c r="BT315" s="3" t="str">
        <f t="shared" si="13"/>
        <v/>
      </c>
      <c r="BU315" s="3">
        <f t="shared" si="14"/>
        <v>43774</v>
      </c>
    </row>
    <row r="316" spans="69:73" x14ac:dyDescent="0.3">
      <c r="BQ316" s="4" t="s">
        <v>61</v>
      </c>
      <c r="BR316" s="3">
        <v>43775</v>
      </c>
      <c r="BS316" s="3" t="str">
        <f t="shared" si="12"/>
        <v/>
      </c>
      <c r="BT316" s="3" t="str">
        <f t="shared" si="13"/>
        <v/>
      </c>
      <c r="BU316" s="3">
        <f t="shared" si="14"/>
        <v>43775</v>
      </c>
    </row>
    <row r="317" spans="69:73" x14ac:dyDescent="0.3">
      <c r="BQ317" s="4" t="s">
        <v>61</v>
      </c>
      <c r="BR317" s="3">
        <v>43776</v>
      </c>
      <c r="BS317" s="3" t="str">
        <f t="shared" si="12"/>
        <v/>
      </c>
      <c r="BT317" s="3" t="str">
        <f t="shared" si="13"/>
        <v/>
      </c>
      <c r="BU317" s="3">
        <f t="shared" si="14"/>
        <v>43776</v>
      </c>
    </row>
    <row r="318" spans="69:73" x14ac:dyDescent="0.3">
      <c r="BQ318" s="4" t="s">
        <v>61</v>
      </c>
      <c r="BR318" s="3">
        <v>43777</v>
      </c>
      <c r="BS318" s="3" t="str">
        <f t="shared" si="12"/>
        <v/>
      </c>
      <c r="BT318" s="3" t="str">
        <f t="shared" si="13"/>
        <v/>
      </c>
      <c r="BU318" s="3">
        <f t="shared" si="14"/>
        <v>43777</v>
      </c>
    </row>
    <row r="319" spans="69:73" x14ac:dyDescent="0.3">
      <c r="BQ319" s="4" t="s">
        <v>61</v>
      </c>
      <c r="BR319" s="9">
        <v>43778</v>
      </c>
      <c r="BS319" s="3" t="str">
        <f t="shared" si="12"/>
        <v/>
      </c>
      <c r="BT319" s="3" t="str">
        <f t="shared" si="13"/>
        <v/>
      </c>
      <c r="BU319" s="3">
        <f t="shared" si="14"/>
        <v>43778</v>
      </c>
    </row>
    <row r="320" spans="69:73" x14ac:dyDescent="0.3">
      <c r="BQ320" s="4" t="s">
        <v>61</v>
      </c>
      <c r="BR320" s="3">
        <v>43779</v>
      </c>
      <c r="BS320" s="3" t="str">
        <f t="shared" si="12"/>
        <v/>
      </c>
      <c r="BT320" s="3" t="str">
        <f t="shared" si="13"/>
        <v/>
      </c>
      <c r="BU320" s="3">
        <f t="shared" si="14"/>
        <v>43779</v>
      </c>
    </row>
    <row r="321" spans="69:73" x14ac:dyDescent="0.3">
      <c r="BQ321" s="4" t="s">
        <v>61</v>
      </c>
      <c r="BR321" s="3">
        <v>43780</v>
      </c>
      <c r="BS321" s="3" t="str">
        <f t="shared" si="12"/>
        <v/>
      </c>
      <c r="BT321" s="3" t="str">
        <f t="shared" si="13"/>
        <v/>
      </c>
      <c r="BU321" s="3">
        <f t="shared" si="14"/>
        <v>43780</v>
      </c>
    </row>
    <row r="322" spans="69:73" x14ac:dyDescent="0.3">
      <c r="BQ322" s="4" t="s">
        <v>61</v>
      </c>
      <c r="BR322" s="3">
        <v>43781</v>
      </c>
      <c r="BS322" s="3" t="str">
        <f t="shared" si="12"/>
        <v/>
      </c>
      <c r="BT322" s="3" t="str">
        <f t="shared" si="13"/>
        <v/>
      </c>
      <c r="BU322" s="3">
        <f t="shared" si="14"/>
        <v>43781</v>
      </c>
    </row>
    <row r="323" spans="69:73" x14ac:dyDescent="0.3">
      <c r="BQ323" s="4" t="s">
        <v>61</v>
      </c>
      <c r="BR323" s="3">
        <v>43782</v>
      </c>
      <c r="BS323" s="3" t="str">
        <f t="shared" si="12"/>
        <v/>
      </c>
      <c r="BT323" s="3" t="str">
        <f t="shared" si="13"/>
        <v/>
      </c>
      <c r="BU323" s="3">
        <f t="shared" si="14"/>
        <v>43782</v>
      </c>
    </row>
    <row r="324" spans="69:73" x14ac:dyDescent="0.3">
      <c r="BQ324" s="4" t="s">
        <v>61</v>
      </c>
      <c r="BR324" s="3">
        <v>43783</v>
      </c>
      <c r="BS324" s="3" t="str">
        <f t="shared" si="12"/>
        <v/>
      </c>
      <c r="BT324" s="3" t="str">
        <f t="shared" si="13"/>
        <v/>
      </c>
      <c r="BU324" s="3">
        <f t="shared" si="14"/>
        <v>43783</v>
      </c>
    </row>
    <row r="325" spans="69:73" x14ac:dyDescent="0.3">
      <c r="BQ325" s="4" t="s">
        <v>61</v>
      </c>
      <c r="BR325" s="3">
        <v>43784</v>
      </c>
      <c r="BS325" s="3" t="str">
        <f t="shared" si="12"/>
        <v/>
      </c>
      <c r="BT325" s="3" t="str">
        <f t="shared" si="13"/>
        <v/>
      </c>
      <c r="BU325" s="3">
        <f t="shared" si="14"/>
        <v>43784</v>
      </c>
    </row>
    <row r="326" spans="69:73" x14ac:dyDescent="0.3">
      <c r="BQ326" s="4" t="s">
        <v>61</v>
      </c>
      <c r="BR326" s="3">
        <v>43785</v>
      </c>
      <c r="BS326" s="3" t="str">
        <f t="shared" si="12"/>
        <v/>
      </c>
      <c r="BT326" s="3" t="str">
        <f t="shared" si="13"/>
        <v/>
      </c>
      <c r="BU326" s="3">
        <f t="shared" si="14"/>
        <v>43785</v>
      </c>
    </row>
    <row r="327" spans="69:73" x14ac:dyDescent="0.3">
      <c r="BQ327" s="4" t="s">
        <v>59</v>
      </c>
      <c r="BR327" s="24">
        <v>43786</v>
      </c>
      <c r="BS327" s="3" t="str">
        <f t="shared" ref="BS327:BS372" si="15">IF($BQ327="High", $BR327, "")</f>
        <v/>
      </c>
      <c r="BT327" s="3">
        <f t="shared" ref="BT327:BT372" si="16">IF($BQ327="Low", $BR326, "")</f>
        <v>43785</v>
      </c>
      <c r="BU327" s="3" t="str">
        <f t="shared" ref="BU327:BU372" si="17">IF($BQ327="Stable", $BR327, "")</f>
        <v/>
      </c>
    </row>
    <row r="328" spans="69:73" x14ac:dyDescent="0.3">
      <c r="BQ328" s="4" t="s">
        <v>61</v>
      </c>
      <c r="BR328" s="3">
        <v>43787</v>
      </c>
      <c r="BS328" s="3" t="str">
        <f t="shared" si="15"/>
        <v/>
      </c>
      <c r="BT328" s="3" t="str">
        <f t="shared" si="16"/>
        <v/>
      </c>
      <c r="BU328" s="3">
        <f t="shared" si="17"/>
        <v>43787</v>
      </c>
    </row>
    <row r="329" spans="69:73" x14ac:dyDescent="0.3">
      <c r="BQ329" s="4" t="s">
        <v>61</v>
      </c>
      <c r="BR329" s="3">
        <v>43788</v>
      </c>
      <c r="BS329" s="3" t="str">
        <f t="shared" si="15"/>
        <v/>
      </c>
      <c r="BT329" s="3" t="str">
        <f t="shared" si="16"/>
        <v/>
      </c>
      <c r="BU329" s="3">
        <f t="shared" si="17"/>
        <v>43788</v>
      </c>
    </row>
    <row r="330" spans="69:73" x14ac:dyDescent="0.3">
      <c r="BQ330" s="4" t="s">
        <v>61</v>
      </c>
      <c r="BR330" s="3">
        <v>43789</v>
      </c>
      <c r="BS330" s="3" t="str">
        <f t="shared" si="15"/>
        <v/>
      </c>
      <c r="BT330" s="3" t="str">
        <f t="shared" si="16"/>
        <v/>
      </c>
      <c r="BU330" s="3">
        <f t="shared" si="17"/>
        <v>43789</v>
      </c>
    </row>
    <row r="331" spans="69:73" x14ac:dyDescent="0.3">
      <c r="BQ331" s="4" t="s">
        <v>61</v>
      </c>
      <c r="BR331" s="3">
        <v>43790</v>
      </c>
      <c r="BS331" s="3" t="str">
        <f t="shared" si="15"/>
        <v/>
      </c>
      <c r="BT331" s="3" t="str">
        <f t="shared" si="16"/>
        <v/>
      </c>
      <c r="BU331" s="3">
        <f t="shared" si="17"/>
        <v>43790</v>
      </c>
    </row>
    <row r="332" spans="69:73" x14ac:dyDescent="0.3">
      <c r="BQ332" s="4" t="s">
        <v>61</v>
      </c>
      <c r="BR332" s="3">
        <v>43791</v>
      </c>
      <c r="BS332" s="3" t="str">
        <f t="shared" si="15"/>
        <v/>
      </c>
      <c r="BT332" s="3" t="str">
        <f t="shared" si="16"/>
        <v/>
      </c>
      <c r="BU332" s="3">
        <f t="shared" si="17"/>
        <v>43791</v>
      </c>
    </row>
    <row r="333" spans="69:73" x14ac:dyDescent="0.3">
      <c r="BQ333" s="4" t="s">
        <v>61</v>
      </c>
      <c r="BR333" s="3">
        <v>43792</v>
      </c>
      <c r="BS333" s="3" t="str">
        <f t="shared" si="15"/>
        <v/>
      </c>
      <c r="BT333" s="3" t="str">
        <f t="shared" si="16"/>
        <v/>
      </c>
      <c r="BU333" s="3">
        <f t="shared" si="17"/>
        <v>43792</v>
      </c>
    </row>
    <row r="334" spans="69:73" x14ac:dyDescent="0.3">
      <c r="BQ334" s="4" t="s">
        <v>47</v>
      </c>
      <c r="BR334" s="9">
        <v>43793</v>
      </c>
      <c r="BS334" s="3">
        <f t="shared" si="15"/>
        <v>43793</v>
      </c>
      <c r="BT334" s="3" t="str">
        <f t="shared" si="16"/>
        <v/>
      </c>
      <c r="BU334" s="3" t="str">
        <f t="shared" si="17"/>
        <v/>
      </c>
    </row>
    <row r="335" spans="69:73" x14ac:dyDescent="0.3">
      <c r="BQ335" s="4" t="s">
        <v>61</v>
      </c>
      <c r="BR335" s="3">
        <v>43794</v>
      </c>
      <c r="BS335" s="3" t="str">
        <f t="shared" si="15"/>
        <v/>
      </c>
      <c r="BT335" s="3" t="str">
        <f t="shared" si="16"/>
        <v/>
      </c>
      <c r="BU335" s="3">
        <f t="shared" si="17"/>
        <v>43794</v>
      </c>
    </row>
    <row r="336" spans="69:73" x14ac:dyDescent="0.3">
      <c r="BQ336" s="4" t="s">
        <v>61</v>
      </c>
      <c r="BR336" s="3">
        <v>43795</v>
      </c>
      <c r="BS336" s="3" t="str">
        <f t="shared" si="15"/>
        <v/>
      </c>
      <c r="BT336" s="3" t="str">
        <f t="shared" si="16"/>
        <v/>
      </c>
      <c r="BU336" s="3">
        <f t="shared" si="17"/>
        <v>43795</v>
      </c>
    </row>
    <row r="337" spans="69:73" x14ac:dyDescent="0.3">
      <c r="BQ337" s="4" t="s">
        <v>61</v>
      </c>
      <c r="BR337" s="3">
        <v>43796</v>
      </c>
      <c r="BS337" s="3" t="str">
        <f t="shared" si="15"/>
        <v/>
      </c>
      <c r="BT337" s="3" t="str">
        <f t="shared" si="16"/>
        <v/>
      </c>
      <c r="BU337" s="3">
        <f t="shared" si="17"/>
        <v>43796</v>
      </c>
    </row>
    <row r="338" spans="69:73" x14ac:dyDescent="0.3">
      <c r="BQ338" s="4" t="s">
        <v>61</v>
      </c>
      <c r="BR338" s="3">
        <v>43797</v>
      </c>
      <c r="BS338" s="3" t="str">
        <f t="shared" si="15"/>
        <v/>
      </c>
      <c r="BT338" s="3" t="str">
        <f t="shared" si="16"/>
        <v/>
      </c>
      <c r="BU338" s="3">
        <f t="shared" si="17"/>
        <v>43797</v>
      </c>
    </row>
    <row r="339" spans="69:73" x14ac:dyDescent="0.3">
      <c r="BQ339" s="4" t="s">
        <v>61</v>
      </c>
      <c r="BR339" s="3">
        <v>43798</v>
      </c>
      <c r="BS339" s="3" t="str">
        <f t="shared" si="15"/>
        <v/>
      </c>
      <c r="BT339" s="3" t="str">
        <f t="shared" si="16"/>
        <v/>
      </c>
      <c r="BU339" s="3">
        <f t="shared" si="17"/>
        <v>43798</v>
      </c>
    </row>
    <row r="340" spans="69:73" x14ac:dyDescent="0.3">
      <c r="BQ340" s="4" t="s">
        <v>61</v>
      </c>
      <c r="BR340" s="3">
        <v>43799</v>
      </c>
      <c r="BS340" s="3" t="str">
        <f t="shared" si="15"/>
        <v/>
      </c>
      <c r="BT340" s="3" t="str">
        <f t="shared" si="16"/>
        <v/>
      </c>
      <c r="BU340" s="3">
        <f t="shared" si="17"/>
        <v>43799</v>
      </c>
    </row>
    <row r="341" spans="69:73" x14ac:dyDescent="0.3">
      <c r="BQ341" s="4" t="s">
        <v>61</v>
      </c>
      <c r="BR341" s="9">
        <v>43800</v>
      </c>
      <c r="BS341" s="3" t="str">
        <f t="shared" si="15"/>
        <v/>
      </c>
      <c r="BT341" s="3" t="str">
        <f t="shared" si="16"/>
        <v/>
      </c>
      <c r="BU341" s="3">
        <f t="shared" si="17"/>
        <v>43800</v>
      </c>
    </row>
    <row r="342" spans="69:73" x14ac:dyDescent="0.3">
      <c r="BQ342" s="4" t="s">
        <v>61</v>
      </c>
      <c r="BR342" s="3">
        <v>43801</v>
      </c>
      <c r="BS342" s="3" t="str">
        <f t="shared" si="15"/>
        <v/>
      </c>
      <c r="BT342" s="3" t="str">
        <f t="shared" si="16"/>
        <v/>
      </c>
      <c r="BU342" s="3">
        <f t="shared" si="17"/>
        <v>43801</v>
      </c>
    </row>
    <row r="343" spans="69:73" x14ac:dyDescent="0.3">
      <c r="BQ343" s="4" t="s">
        <v>61</v>
      </c>
      <c r="BR343" s="3">
        <v>43802</v>
      </c>
      <c r="BS343" s="3" t="str">
        <f t="shared" si="15"/>
        <v/>
      </c>
      <c r="BT343" s="3" t="str">
        <f t="shared" si="16"/>
        <v/>
      </c>
      <c r="BU343" s="3">
        <f t="shared" si="17"/>
        <v>43802</v>
      </c>
    </row>
    <row r="344" spans="69:73" x14ac:dyDescent="0.3">
      <c r="BQ344" s="4" t="s">
        <v>61</v>
      </c>
      <c r="BR344" s="3">
        <v>43803</v>
      </c>
      <c r="BS344" s="3" t="str">
        <f t="shared" si="15"/>
        <v/>
      </c>
      <c r="BT344" s="3" t="str">
        <f t="shared" si="16"/>
        <v/>
      </c>
      <c r="BU344" s="3">
        <f t="shared" si="17"/>
        <v>43803</v>
      </c>
    </row>
    <row r="345" spans="69:73" x14ac:dyDescent="0.3">
      <c r="BQ345" s="4" t="s">
        <v>61</v>
      </c>
      <c r="BR345" s="3">
        <v>43804</v>
      </c>
      <c r="BS345" s="3" t="str">
        <f t="shared" si="15"/>
        <v/>
      </c>
      <c r="BT345" s="3" t="str">
        <f t="shared" si="16"/>
        <v/>
      </c>
      <c r="BU345" s="3">
        <f t="shared" si="17"/>
        <v>43804</v>
      </c>
    </row>
    <row r="346" spans="69:73" x14ac:dyDescent="0.3">
      <c r="BQ346" s="4" t="s">
        <v>61</v>
      </c>
      <c r="BR346" s="3">
        <v>43805</v>
      </c>
      <c r="BS346" s="3" t="str">
        <f t="shared" si="15"/>
        <v/>
      </c>
      <c r="BT346" s="3" t="str">
        <f t="shared" si="16"/>
        <v/>
      </c>
      <c r="BU346" s="3">
        <f t="shared" si="17"/>
        <v>43805</v>
      </c>
    </row>
    <row r="347" spans="69:73" x14ac:dyDescent="0.3">
      <c r="BQ347" s="4" t="s">
        <v>61</v>
      </c>
      <c r="BR347" s="3">
        <v>43806</v>
      </c>
      <c r="BS347" s="3" t="str">
        <f t="shared" si="15"/>
        <v/>
      </c>
      <c r="BT347" s="3" t="str">
        <f t="shared" si="16"/>
        <v/>
      </c>
      <c r="BU347" s="3">
        <f t="shared" si="17"/>
        <v>43806</v>
      </c>
    </row>
    <row r="348" spans="69:73" x14ac:dyDescent="0.3">
      <c r="BQ348" s="4" t="s">
        <v>61</v>
      </c>
      <c r="BR348" s="3">
        <v>43807</v>
      </c>
      <c r="BS348" s="3" t="str">
        <f t="shared" si="15"/>
        <v/>
      </c>
      <c r="BT348" s="3" t="str">
        <f t="shared" si="16"/>
        <v/>
      </c>
      <c r="BU348" s="3">
        <f t="shared" si="17"/>
        <v>43807</v>
      </c>
    </row>
    <row r="349" spans="69:73" x14ac:dyDescent="0.3">
      <c r="BQ349" s="4" t="s">
        <v>61</v>
      </c>
      <c r="BR349" s="3">
        <v>43808</v>
      </c>
      <c r="BS349" s="3" t="str">
        <f t="shared" si="15"/>
        <v/>
      </c>
      <c r="BT349" s="3" t="str">
        <f t="shared" si="16"/>
        <v/>
      </c>
      <c r="BU349" s="3">
        <f t="shared" si="17"/>
        <v>43808</v>
      </c>
    </row>
    <row r="350" spans="69:73" x14ac:dyDescent="0.3">
      <c r="BQ350" s="4" t="s">
        <v>61</v>
      </c>
      <c r="BR350" s="3">
        <v>43809</v>
      </c>
      <c r="BS350" s="3" t="str">
        <f t="shared" si="15"/>
        <v/>
      </c>
      <c r="BT350" s="3" t="str">
        <f t="shared" si="16"/>
        <v/>
      </c>
      <c r="BU350" s="3">
        <f t="shared" si="17"/>
        <v>43809</v>
      </c>
    </row>
    <row r="351" spans="69:73" x14ac:dyDescent="0.3">
      <c r="BQ351" s="4" t="s">
        <v>61</v>
      </c>
      <c r="BR351" s="3">
        <v>43810</v>
      </c>
      <c r="BS351" s="3" t="str">
        <f t="shared" si="15"/>
        <v/>
      </c>
      <c r="BT351" s="3" t="str">
        <f t="shared" si="16"/>
        <v/>
      </c>
      <c r="BU351" s="3">
        <f t="shared" si="17"/>
        <v>43810</v>
      </c>
    </row>
    <row r="352" spans="69:73" x14ac:dyDescent="0.3">
      <c r="BQ352" s="4" t="s">
        <v>61</v>
      </c>
      <c r="BR352" s="3">
        <v>43811</v>
      </c>
      <c r="BS352" s="3" t="str">
        <f t="shared" si="15"/>
        <v/>
      </c>
      <c r="BT352" s="3" t="str">
        <f t="shared" si="16"/>
        <v/>
      </c>
      <c r="BU352" s="3">
        <f t="shared" si="17"/>
        <v>43811</v>
      </c>
    </row>
    <row r="353" spans="69:73" x14ac:dyDescent="0.3">
      <c r="BQ353" s="4" t="s">
        <v>61</v>
      </c>
      <c r="BR353" s="3">
        <v>43812</v>
      </c>
      <c r="BS353" s="3" t="str">
        <f t="shared" si="15"/>
        <v/>
      </c>
      <c r="BT353" s="3" t="str">
        <f t="shared" si="16"/>
        <v/>
      </c>
      <c r="BU353" s="3">
        <f t="shared" si="17"/>
        <v>43812</v>
      </c>
    </row>
    <row r="354" spans="69:73" x14ac:dyDescent="0.3">
      <c r="BQ354" s="4" t="s">
        <v>61</v>
      </c>
      <c r="BR354" s="3">
        <v>43813</v>
      </c>
      <c r="BS354" s="3" t="str">
        <f t="shared" si="15"/>
        <v/>
      </c>
      <c r="BT354" s="3" t="str">
        <f t="shared" si="16"/>
        <v/>
      </c>
      <c r="BU354" s="3">
        <f t="shared" si="17"/>
        <v>43813</v>
      </c>
    </row>
    <row r="355" spans="69:73" x14ac:dyDescent="0.3">
      <c r="BQ355" s="4" t="s">
        <v>61</v>
      </c>
      <c r="BR355" s="3">
        <v>43814</v>
      </c>
      <c r="BS355" s="3" t="str">
        <f t="shared" si="15"/>
        <v/>
      </c>
      <c r="BT355" s="3" t="str">
        <f t="shared" si="16"/>
        <v/>
      </c>
      <c r="BU355" s="3">
        <f t="shared" si="17"/>
        <v>43814</v>
      </c>
    </row>
    <row r="356" spans="69:73" x14ac:dyDescent="0.3">
      <c r="BQ356" s="4" t="s">
        <v>61</v>
      </c>
      <c r="BR356" s="3">
        <v>43815</v>
      </c>
      <c r="BS356" s="3" t="str">
        <f t="shared" si="15"/>
        <v/>
      </c>
      <c r="BT356" s="3" t="str">
        <f t="shared" si="16"/>
        <v/>
      </c>
      <c r="BU356" s="3">
        <f t="shared" si="17"/>
        <v>43815</v>
      </c>
    </row>
    <row r="357" spans="69:73" x14ac:dyDescent="0.3">
      <c r="BQ357" s="4" t="s">
        <v>61</v>
      </c>
      <c r="BR357" s="3">
        <v>43816</v>
      </c>
      <c r="BS357" s="3" t="str">
        <f t="shared" si="15"/>
        <v/>
      </c>
      <c r="BT357" s="3" t="str">
        <f t="shared" si="16"/>
        <v/>
      </c>
      <c r="BU357" s="3">
        <f t="shared" si="17"/>
        <v>43816</v>
      </c>
    </row>
    <row r="358" spans="69:73" x14ac:dyDescent="0.3">
      <c r="BQ358" s="4" t="s">
        <v>61</v>
      </c>
      <c r="BR358" s="3">
        <v>43817</v>
      </c>
      <c r="BS358" s="3" t="str">
        <f t="shared" si="15"/>
        <v/>
      </c>
      <c r="BT358" s="3" t="str">
        <f t="shared" si="16"/>
        <v/>
      </c>
      <c r="BU358" s="3">
        <f t="shared" si="17"/>
        <v>43817</v>
      </c>
    </row>
    <row r="359" spans="69:73" x14ac:dyDescent="0.3">
      <c r="BQ359" s="4" t="s">
        <v>61</v>
      </c>
      <c r="BR359" s="3">
        <v>43818</v>
      </c>
      <c r="BS359" s="3" t="str">
        <f t="shared" si="15"/>
        <v/>
      </c>
      <c r="BT359" s="3" t="str">
        <f t="shared" si="16"/>
        <v/>
      </c>
      <c r="BU359" s="3">
        <f t="shared" si="17"/>
        <v>43818</v>
      </c>
    </row>
    <row r="360" spans="69:73" x14ac:dyDescent="0.3">
      <c r="BQ360" s="4" t="s">
        <v>61</v>
      </c>
      <c r="BR360" s="3">
        <v>43819</v>
      </c>
      <c r="BS360" s="3" t="str">
        <f t="shared" si="15"/>
        <v/>
      </c>
      <c r="BT360" s="3" t="str">
        <f t="shared" si="16"/>
        <v/>
      </c>
      <c r="BU360" s="3">
        <f t="shared" si="17"/>
        <v>43819</v>
      </c>
    </row>
    <row r="361" spans="69:73" x14ac:dyDescent="0.3">
      <c r="BQ361" s="4" t="s">
        <v>61</v>
      </c>
      <c r="BR361" s="3">
        <v>43820</v>
      </c>
      <c r="BS361" s="3" t="str">
        <f t="shared" si="15"/>
        <v/>
      </c>
      <c r="BT361" s="3" t="str">
        <f t="shared" si="16"/>
        <v/>
      </c>
      <c r="BU361" s="3">
        <f t="shared" si="17"/>
        <v>43820</v>
      </c>
    </row>
    <row r="362" spans="69:73" x14ac:dyDescent="0.3">
      <c r="BQ362" s="4" t="s">
        <v>47</v>
      </c>
      <c r="BR362" s="9">
        <v>43821</v>
      </c>
      <c r="BS362" s="3">
        <f t="shared" si="15"/>
        <v>43821</v>
      </c>
      <c r="BT362" s="3" t="str">
        <f t="shared" si="16"/>
        <v/>
      </c>
      <c r="BU362" s="3" t="str">
        <f t="shared" si="17"/>
        <v/>
      </c>
    </row>
    <row r="363" spans="69:73" x14ac:dyDescent="0.3">
      <c r="BQ363" s="4" t="s">
        <v>61</v>
      </c>
      <c r="BR363" s="3">
        <v>43822</v>
      </c>
      <c r="BS363" s="3" t="str">
        <f t="shared" si="15"/>
        <v/>
      </c>
      <c r="BT363" s="3" t="str">
        <f t="shared" si="16"/>
        <v/>
      </c>
      <c r="BU363" s="3">
        <f t="shared" si="17"/>
        <v>43822</v>
      </c>
    </row>
    <row r="364" spans="69:73" x14ac:dyDescent="0.3">
      <c r="BQ364" s="4" t="s">
        <v>61</v>
      </c>
      <c r="BR364" s="3">
        <v>43823</v>
      </c>
      <c r="BS364" s="3" t="str">
        <f t="shared" si="15"/>
        <v/>
      </c>
      <c r="BT364" s="3" t="str">
        <f t="shared" si="16"/>
        <v/>
      </c>
      <c r="BU364" s="3">
        <f t="shared" si="17"/>
        <v>43823</v>
      </c>
    </row>
    <row r="365" spans="69:73" x14ac:dyDescent="0.3">
      <c r="BQ365" s="4" t="s">
        <v>61</v>
      </c>
      <c r="BR365" s="3">
        <v>43824</v>
      </c>
      <c r="BS365" s="3" t="str">
        <f t="shared" si="15"/>
        <v/>
      </c>
      <c r="BT365" s="3" t="str">
        <f t="shared" si="16"/>
        <v/>
      </c>
      <c r="BU365" s="3">
        <f t="shared" si="17"/>
        <v>43824</v>
      </c>
    </row>
    <row r="366" spans="69:73" x14ac:dyDescent="0.3">
      <c r="BQ366" s="4" t="s">
        <v>61</v>
      </c>
      <c r="BR366" s="3">
        <v>43825</v>
      </c>
      <c r="BS366" s="3" t="str">
        <f t="shared" si="15"/>
        <v/>
      </c>
      <c r="BT366" s="3" t="str">
        <f t="shared" si="16"/>
        <v/>
      </c>
      <c r="BU366" s="3">
        <f t="shared" si="17"/>
        <v>43825</v>
      </c>
    </row>
    <row r="367" spans="69:73" x14ac:dyDescent="0.3">
      <c r="BQ367" s="4" t="s">
        <v>61</v>
      </c>
      <c r="BR367" s="3">
        <v>43826</v>
      </c>
      <c r="BS367" s="3" t="str">
        <f t="shared" si="15"/>
        <v/>
      </c>
      <c r="BT367" s="3" t="str">
        <f t="shared" si="16"/>
        <v/>
      </c>
      <c r="BU367" s="3">
        <f t="shared" si="17"/>
        <v>43826</v>
      </c>
    </row>
    <row r="368" spans="69:73" x14ac:dyDescent="0.3">
      <c r="BQ368" s="4" t="s">
        <v>47</v>
      </c>
      <c r="BR368" s="3">
        <v>43827</v>
      </c>
      <c r="BS368" s="3">
        <f t="shared" si="15"/>
        <v>43827</v>
      </c>
      <c r="BT368" s="3" t="str">
        <f t="shared" si="16"/>
        <v/>
      </c>
      <c r="BU368" s="3" t="str">
        <f t="shared" si="17"/>
        <v/>
      </c>
    </row>
    <row r="369" spans="69:73" x14ac:dyDescent="0.3">
      <c r="BQ369" s="4" t="s">
        <v>61</v>
      </c>
      <c r="BR369" s="3">
        <v>43828</v>
      </c>
      <c r="BS369" s="3" t="str">
        <f t="shared" si="15"/>
        <v/>
      </c>
      <c r="BT369" s="3" t="str">
        <f t="shared" si="16"/>
        <v/>
      </c>
      <c r="BU369" s="3">
        <f t="shared" si="17"/>
        <v>43828</v>
      </c>
    </row>
    <row r="370" spans="69:73" x14ac:dyDescent="0.3">
      <c r="BQ370" s="4" t="s">
        <v>61</v>
      </c>
      <c r="BR370" s="3">
        <v>43829</v>
      </c>
      <c r="BS370" s="3" t="str">
        <f t="shared" si="15"/>
        <v/>
      </c>
      <c r="BT370" s="3" t="str">
        <f t="shared" si="16"/>
        <v/>
      </c>
      <c r="BU370" s="3">
        <f t="shared" si="17"/>
        <v>43829</v>
      </c>
    </row>
    <row r="371" spans="69:73" x14ac:dyDescent="0.3">
      <c r="BQ371" s="4" t="s">
        <v>61</v>
      </c>
      <c r="BR371" s="3">
        <v>43830</v>
      </c>
      <c r="BS371" s="3" t="str">
        <f t="shared" si="15"/>
        <v/>
      </c>
      <c r="BT371" s="3" t="str">
        <f t="shared" si="16"/>
        <v/>
      </c>
      <c r="BU371" s="3">
        <f t="shared" si="17"/>
        <v>43830</v>
      </c>
    </row>
    <row r="372" spans="69:73" x14ac:dyDescent="0.3">
      <c r="BQ372" s="4" t="s">
        <v>61</v>
      </c>
      <c r="BR372" s="3">
        <v>43831</v>
      </c>
      <c r="BS372" s="3" t="str">
        <f t="shared" si="15"/>
        <v/>
      </c>
      <c r="BT372" s="3" t="str">
        <f t="shared" si="16"/>
        <v/>
      </c>
      <c r="BU372" s="3">
        <f t="shared" si="17"/>
        <v>43831</v>
      </c>
    </row>
  </sheetData>
  <mergeCells count="2">
    <mergeCell ref="K31:K32"/>
    <mergeCell ref="A1:K1"/>
  </mergeCells>
  <conditionalFormatting sqref="K31:K32">
    <cfRule type="containsText" dxfId="1" priority="3" operator="containsText" text="Low">
      <formula>NOT(ISERROR(SEARCH("Low",K31)))</formula>
    </cfRule>
    <cfRule type="containsText" dxfId="0" priority="4" operator="containsText" text="High">
      <formula>NOT(ISERROR(SEARCH("High",K31)))</formula>
    </cfRule>
  </conditionalFormatting>
  <dataValidations count="2">
    <dataValidation type="list" allowBlank="1" showInputMessage="1" showErrorMessage="1" sqref="A29" xr:uid="{2EC2EC96-8198-469F-BC84-063C461A1E59}">
      <formula1>"High, Low, Stable"</formula1>
    </dataValidation>
    <dataValidation type="date" operator="equal" showInputMessage="1" showErrorMessage="1" sqref="B29" xr:uid="{54257AF9-EA89-47C7-B270-E9D2AAB42782}">
      <formula1>A29</formula1>
    </dataValidation>
  </dataValidation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9AE0-0144-4106-B542-B8D9B567F171}">
  <dimension ref="A1:BD372"/>
  <sheetViews>
    <sheetView topLeftCell="AM1" workbookViewId="0">
      <selection activeCell="AS6" sqref="AS6"/>
    </sheetView>
  </sheetViews>
  <sheetFormatPr defaultRowHeight="15.6" x14ac:dyDescent="0.3"/>
  <cols>
    <col min="1" max="1" width="10.796875" customWidth="1"/>
    <col min="2" max="2" width="16.796875" bestFit="1" customWidth="1"/>
    <col min="3" max="3" width="15.5" bestFit="1" customWidth="1"/>
    <col min="6" max="6" width="39.796875" bestFit="1" customWidth="1"/>
    <col min="7" max="7" width="16.8984375" bestFit="1" customWidth="1"/>
    <col min="8" max="8" width="15.8984375" bestFit="1" customWidth="1"/>
    <col min="11" max="11" width="10.296875" customWidth="1"/>
    <col min="13" max="13" width="22.5" bestFit="1" customWidth="1"/>
    <col min="15" max="15" width="22.5" bestFit="1" customWidth="1"/>
    <col min="17" max="17" width="23.296875" bestFit="1" customWidth="1"/>
    <col min="19" max="19" width="11.8984375" bestFit="1" customWidth="1"/>
    <col min="20" max="20" width="12.5" bestFit="1" customWidth="1"/>
    <col min="23" max="23" width="22.69921875" customWidth="1"/>
    <col min="25" max="25" width="12.59765625" customWidth="1"/>
    <col min="27" max="27" width="22.19921875" bestFit="1" customWidth="1"/>
    <col min="28" max="28" width="22.796875" bestFit="1" customWidth="1"/>
    <col min="34" max="34" width="16.296875" customWidth="1"/>
    <col min="35" max="35" width="16.5" customWidth="1"/>
    <col min="36" max="36" width="19.296875" customWidth="1"/>
    <col min="38" max="38" width="13.09765625" customWidth="1"/>
    <col min="39" max="39" width="29.09765625" bestFit="1" customWidth="1"/>
    <col min="45" max="45" width="23.19921875" customWidth="1"/>
    <col min="46" max="46" width="16.8984375" bestFit="1" customWidth="1"/>
  </cols>
  <sheetData>
    <row r="1" spans="1:50" s="15" customFormat="1" ht="48" customHeight="1" x14ac:dyDescent="0.75">
      <c r="A1" s="54" t="s">
        <v>96</v>
      </c>
      <c r="B1" s="54"/>
      <c r="C1" s="54"/>
      <c r="D1" s="54"/>
      <c r="E1" s="54"/>
      <c r="F1" s="54"/>
      <c r="G1" s="54"/>
      <c r="H1" s="54"/>
      <c r="I1" s="54"/>
      <c r="J1" s="54"/>
      <c r="K1" s="54"/>
    </row>
    <row r="3" spans="1:50" ht="18" x14ac:dyDescent="0.3">
      <c r="A3" s="43" t="s">
        <v>97</v>
      </c>
      <c r="K3" s="46" t="s">
        <v>111</v>
      </c>
      <c r="W3" s="46" t="s">
        <v>135</v>
      </c>
      <c r="AH3" s="46" t="s">
        <v>136</v>
      </c>
      <c r="AS3" s="46" t="s">
        <v>139</v>
      </c>
    </row>
    <row r="5" spans="1:50" ht="16.2" thickBot="1" x14ac:dyDescent="0.35">
      <c r="K5" s="2" t="s">
        <v>0</v>
      </c>
      <c r="L5" s="2" t="s">
        <v>112</v>
      </c>
      <c r="M5" s="2" t="s">
        <v>113</v>
      </c>
      <c r="W5" s="2" t="s">
        <v>14</v>
      </c>
      <c r="X5" s="2" t="s">
        <v>5</v>
      </c>
      <c r="Y5" s="2" t="s">
        <v>23</v>
      </c>
      <c r="AH5" s="2" t="s">
        <v>12</v>
      </c>
      <c r="AI5" s="2" t="s">
        <v>18</v>
      </c>
      <c r="AJ5" s="2" t="s">
        <v>25</v>
      </c>
      <c r="AS5" s="2" t="s">
        <v>17</v>
      </c>
      <c r="AT5" s="2" t="s">
        <v>98</v>
      </c>
    </row>
    <row r="6" spans="1:50" x14ac:dyDescent="0.3">
      <c r="A6" s="2" t="s">
        <v>0</v>
      </c>
      <c r="B6" s="2" t="s">
        <v>98</v>
      </c>
      <c r="C6" s="2" t="s">
        <v>11</v>
      </c>
      <c r="K6" s="3">
        <v>43466</v>
      </c>
      <c r="L6" s="5">
        <f>VLOOKUP(K6,'Session Details'!$B$2:$N$368,13,FALSE)</f>
        <v>0.71539994544924068</v>
      </c>
      <c r="M6" s="47">
        <f>VLOOKUP(K6,'Supporting Data'!$B$2:$F$368,5,FALSE)</f>
        <v>22</v>
      </c>
      <c r="W6" s="4">
        <v>26</v>
      </c>
      <c r="X6" s="4">
        <v>1271572.67328</v>
      </c>
      <c r="Y6" s="5">
        <v>0</v>
      </c>
      <c r="AA6" s="45"/>
      <c r="AB6" s="45" t="s">
        <v>14</v>
      </c>
      <c r="AC6" s="45" t="s">
        <v>5</v>
      </c>
      <c r="AH6" s="4">
        <v>37</v>
      </c>
      <c r="AI6" s="5">
        <v>6.0990659694639161E-2</v>
      </c>
      <c r="AJ6" s="5">
        <v>0</v>
      </c>
      <c r="AL6" s="45"/>
      <c r="AM6" s="45" t="s">
        <v>12</v>
      </c>
      <c r="AN6" s="45" t="s">
        <v>18</v>
      </c>
      <c r="AO6" s="45" t="s">
        <v>25</v>
      </c>
      <c r="AS6" s="5">
        <v>0.95</v>
      </c>
      <c r="AT6" s="5">
        <v>6.0990659694639161E-2</v>
      </c>
      <c r="AV6" s="45"/>
      <c r="AW6" s="45" t="s">
        <v>17</v>
      </c>
      <c r="AX6" s="45" t="s">
        <v>98</v>
      </c>
    </row>
    <row r="7" spans="1:50" ht="16.2" thickBot="1" x14ac:dyDescent="0.35">
      <c r="A7" s="3">
        <v>43466</v>
      </c>
      <c r="B7" s="5">
        <f>VLOOKUP(A7,'Session Details'!$B$2:$H$368,7,FALSE)</f>
        <v>6.0990659694639161E-2</v>
      </c>
      <c r="C7" s="5">
        <f>VLOOKUP(A7,'Supporting Data'!$B$2:$D$368,3,FALSE)</f>
        <v>0.17</v>
      </c>
      <c r="F7" t="s">
        <v>99</v>
      </c>
      <c r="K7" s="3">
        <v>43467</v>
      </c>
      <c r="L7" s="5">
        <f>VLOOKUP(K7,'Session Details'!$B$2:$N$368,13,FALSE)</f>
        <v>0.72270017812440712</v>
      </c>
      <c r="M7" s="47">
        <f>VLOOKUP(K7,'Supporting Data'!$B$2:$F$368,5,FALSE)</f>
        <v>17</v>
      </c>
      <c r="W7" s="4">
        <v>28</v>
      </c>
      <c r="X7" s="4">
        <v>1261133</v>
      </c>
      <c r="Y7" s="5">
        <v>0</v>
      </c>
      <c r="AA7" t="s">
        <v>14</v>
      </c>
      <c r="AB7">
        <v>1</v>
      </c>
      <c r="AH7" s="4">
        <v>31</v>
      </c>
      <c r="AI7" s="5">
        <v>5.749537270328272E-2</v>
      </c>
      <c r="AJ7" s="5">
        <v>0</v>
      </c>
      <c r="AL7" t="s">
        <v>12</v>
      </c>
      <c r="AM7">
        <v>1</v>
      </c>
      <c r="AS7" s="5">
        <v>0.95</v>
      </c>
      <c r="AT7" s="5">
        <v>5.749537270328272E-2</v>
      </c>
      <c r="AV7" t="s">
        <v>17</v>
      </c>
      <c r="AW7">
        <v>1</v>
      </c>
    </row>
    <row r="8" spans="1:50" ht="16.2" thickBot="1" x14ac:dyDescent="0.35">
      <c r="A8" s="3">
        <v>43467</v>
      </c>
      <c r="B8" s="5">
        <f>VLOOKUP(A8,'Session Details'!$B$2:$H$368,7,FALSE)</f>
        <v>5.749537270328272E-2</v>
      </c>
      <c r="C8" s="5">
        <f>VLOOKUP(A8,'Supporting Data'!$B$2:$D$368,3,FALSE)</f>
        <v>0.19</v>
      </c>
      <c r="K8" s="3">
        <v>43468</v>
      </c>
      <c r="L8" s="5">
        <f>VLOOKUP(K8,'Session Details'!$B$2:$N$368,13,FALSE)</f>
        <v>0.70079991206463255</v>
      </c>
      <c r="M8" s="47">
        <f>VLOOKUP(K8,'Supporting Data'!$B$2:$F$368,5,FALSE)</f>
        <v>22</v>
      </c>
      <c r="O8" s="45"/>
      <c r="P8" s="45" t="s">
        <v>112</v>
      </c>
      <c r="Q8" s="45" t="s">
        <v>113</v>
      </c>
      <c r="W8" s="4">
        <v>29</v>
      </c>
      <c r="X8" s="4">
        <v>1138655</v>
      </c>
      <c r="Y8" s="5">
        <v>0</v>
      </c>
      <c r="AA8" s="44" t="s">
        <v>5</v>
      </c>
      <c r="AB8" s="44">
        <v>-9.6708816741721305E-3</v>
      </c>
      <c r="AC8" s="44">
        <v>1</v>
      </c>
      <c r="AH8" s="4">
        <v>30</v>
      </c>
      <c r="AI8" s="5">
        <v>5.4615297319547756E-2</v>
      </c>
      <c r="AJ8" s="5">
        <v>0</v>
      </c>
      <c r="AL8" t="s">
        <v>18</v>
      </c>
      <c r="AM8">
        <v>-0.18089467115612459</v>
      </c>
      <c r="AN8">
        <v>1</v>
      </c>
      <c r="AS8" s="5">
        <v>0.94</v>
      </c>
      <c r="AT8" s="5">
        <v>5.4615297319547756E-2</v>
      </c>
      <c r="AV8" s="44" t="s">
        <v>98</v>
      </c>
      <c r="AW8" s="44">
        <v>6.129506768539169E-2</v>
      </c>
      <c r="AX8" s="44">
        <v>1</v>
      </c>
    </row>
    <row r="9" spans="1:50" ht="16.2" thickBot="1" x14ac:dyDescent="0.35">
      <c r="A9" s="3">
        <v>43468</v>
      </c>
      <c r="B9" s="5">
        <f>VLOOKUP(A9,'Session Details'!$B$2:$H$368,7,FALSE)</f>
        <v>5.4615297319547756E-2</v>
      </c>
      <c r="C9" s="5">
        <f>VLOOKUP(A9,'Supporting Data'!$B$2:$D$368,3,FALSE)</f>
        <v>0.18</v>
      </c>
      <c r="F9" s="45"/>
      <c r="G9" s="45" t="s">
        <v>98</v>
      </c>
      <c r="H9" s="45" t="s">
        <v>11</v>
      </c>
      <c r="K9" s="3">
        <v>43469</v>
      </c>
      <c r="L9" s="5">
        <f>VLOOKUP(K9,'Session Details'!$B$2:$N$368,13,FALSE)</f>
        <v>0.69350008662151352</v>
      </c>
      <c r="M9" s="47">
        <f>VLOOKUP(K9,'Supporting Data'!$B$2:$F$368,5,FALSE)</f>
        <v>19</v>
      </c>
      <c r="O9" t="s">
        <v>112</v>
      </c>
      <c r="P9">
        <v>1</v>
      </c>
      <c r="W9" s="4">
        <v>26</v>
      </c>
      <c r="X9" s="4">
        <v>1296620</v>
      </c>
      <c r="Y9" s="5">
        <v>0</v>
      </c>
      <c r="AH9" s="4">
        <v>30</v>
      </c>
      <c r="AI9" s="5">
        <v>5.9704365267569601E-2</v>
      </c>
      <c r="AJ9" s="5">
        <v>0</v>
      </c>
      <c r="AL9" s="44" t="s">
        <v>25</v>
      </c>
      <c r="AM9" s="44">
        <v>-0.14077801279695284</v>
      </c>
      <c r="AN9" s="44">
        <v>0.21610979306943209</v>
      </c>
      <c r="AO9" s="44">
        <v>1</v>
      </c>
      <c r="AS9" s="5">
        <v>0.94</v>
      </c>
      <c r="AT9" s="5">
        <v>5.9704365267569601E-2</v>
      </c>
    </row>
    <row r="10" spans="1:50" ht="16.2" thickBot="1" x14ac:dyDescent="0.35">
      <c r="A10" s="3">
        <v>43469</v>
      </c>
      <c r="B10" s="5">
        <f>VLOOKUP(A10,'Session Details'!$B$2:$H$368,7,FALSE)</f>
        <v>5.9704365267569601E-2</v>
      </c>
      <c r="C10" s="5">
        <f>VLOOKUP(A10,'Supporting Data'!$B$2:$D$368,3,FALSE)</f>
        <v>0.17</v>
      </c>
      <c r="F10" t="s">
        <v>100</v>
      </c>
      <c r="G10">
        <v>5.2770287063728542E-2</v>
      </c>
      <c r="H10">
        <v>0.1800819672131147</v>
      </c>
      <c r="K10" s="3">
        <v>43470</v>
      </c>
      <c r="L10" s="5">
        <f>VLOOKUP(K10,'Session Details'!$B$2:$N$368,13,FALSE)</f>
        <v>0.714000028724882</v>
      </c>
      <c r="M10" s="47">
        <f>VLOOKUP(K10,'Supporting Data'!$B$2:$F$368,5,FALSE)</f>
        <v>22</v>
      </c>
      <c r="O10" s="44" t="s">
        <v>113</v>
      </c>
      <c r="P10" s="44">
        <v>-0.17008640590612201</v>
      </c>
      <c r="Q10" s="44">
        <v>1</v>
      </c>
      <c r="W10" s="4">
        <v>27</v>
      </c>
      <c r="X10" s="4">
        <v>1596026</v>
      </c>
      <c r="Y10" s="5">
        <v>0</v>
      </c>
      <c r="AH10" s="4">
        <v>31</v>
      </c>
      <c r="AI10" s="5">
        <v>3.7425633885761242E-2</v>
      </c>
      <c r="AJ10" s="5">
        <v>0</v>
      </c>
      <c r="AS10" s="5">
        <v>0.92</v>
      </c>
      <c r="AT10" s="5">
        <v>3.7425633885761242E-2</v>
      </c>
    </row>
    <row r="11" spans="1:50" x14ac:dyDescent="0.3">
      <c r="A11" s="3">
        <v>43470</v>
      </c>
      <c r="B11" s="5">
        <f>VLOOKUP(A11,'Session Details'!$B$2:$H$368,7,FALSE)</f>
        <v>3.7425633885761242E-2</v>
      </c>
      <c r="C11" s="5">
        <f>VLOOKUP(A11,'Supporting Data'!$B$2:$D$368,3,FALSE)</f>
        <v>0.19</v>
      </c>
      <c r="F11" t="s">
        <v>101</v>
      </c>
      <c r="G11">
        <v>1.3408792375895786E-4</v>
      </c>
      <c r="H11">
        <v>1.186233999550857E-4</v>
      </c>
      <c r="K11" s="3">
        <v>43471</v>
      </c>
      <c r="L11" s="5">
        <f>VLOOKUP(K11,'Session Details'!$B$2:$N$368,13,FALSE)</f>
        <v>0.67999984076755349</v>
      </c>
      <c r="M11" s="47">
        <f>VLOOKUP(K11,'Supporting Data'!$B$2:$F$368,5,FALSE)</f>
        <v>18</v>
      </c>
      <c r="W11" s="4">
        <v>26</v>
      </c>
      <c r="X11" s="4">
        <v>1582881</v>
      </c>
      <c r="Y11" s="5">
        <v>0</v>
      </c>
      <c r="AA11" t="s">
        <v>114</v>
      </c>
      <c r="AH11" s="4">
        <v>33</v>
      </c>
      <c r="AI11" s="5">
        <v>3.6352086249890857E-2</v>
      </c>
      <c r="AJ11" s="5">
        <v>0</v>
      </c>
      <c r="AS11" s="5">
        <v>0.93</v>
      </c>
      <c r="AT11" s="5">
        <v>3.6352086249890857E-2</v>
      </c>
      <c r="AV11" t="s">
        <v>114</v>
      </c>
    </row>
    <row r="12" spans="1:50" ht="16.2" thickBot="1" x14ac:dyDescent="0.35">
      <c r="A12" s="3">
        <v>43471</v>
      </c>
      <c r="B12" s="5">
        <f>VLOOKUP(A12,'Session Details'!$B$2:$H$368,7,FALSE)</f>
        <v>3.6352086249890857E-2</v>
      </c>
      <c r="C12" s="5">
        <f>VLOOKUP(A12,'Supporting Data'!$B$2:$D$368,3,FALSE)</f>
        <v>0.19</v>
      </c>
      <c r="F12" t="s">
        <v>102</v>
      </c>
      <c r="G12">
        <v>366</v>
      </c>
      <c r="H12">
        <v>366</v>
      </c>
      <c r="K12" s="3">
        <v>43472</v>
      </c>
      <c r="L12" s="5">
        <f>VLOOKUP(K12,'Session Details'!$B$2:$N$368,13,FALSE)</f>
        <v>0.69350016252719204</v>
      </c>
      <c r="M12" s="47">
        <f>VLOOKUP(K12,'Supporting Data'!$B$2:$F$368,5,FALSE)</f>
        <v>19</v>
      </c>
      <c r="O12" t="s">
        <v>114</v>
      </c>
      <c r="W12" s="4">
        <v>30</v>
      </c>
      <c r="X12" s="4">
        <v>1123504</v>
      </c>
      <c r="Y12" s="5">
        <v>0</v>
      </c>
      <c r="AH12" s="4">
        <v>36</v>
      </c>
      <c r="AI12" s="5">
        <v>4.9269561075334707E-2</v>
      </c>
      <c r="AJ12" s="5">
        <v>0</v>
      </c>
      <c r="AL12" t="s">
        <v>137</v>
      </c>
      <c r="AS12" s="5">
        <v>0.93</v>
      </c>
      <c r="AT12" s="5">
        <v>4.9269561075334707E-2</v>
      </c>
    </row>
    <row r="13" spans="1:50" ht="16.2" thickBot="1" x14ac:dyDescent="0.35">
      <c r="A13" s="3">
        <v>43472</v>
      </c>
      <c r="B13" s="5">
        <f>VLOOKUP(A13,'Session Details'!$B$2:$H$368,7,FALSE)</f>
        <v>4.9269561075334707E-2</v>
      </c>
      <c r="C13" s="5">
        <f>VLOOKUP(A13,'Supporting Data'!$B$2:$D$368,3,FALSE)</f>
        <v>0.18</v>
      </c>
      <c r="F13" t="s">
        <v>103</v>
      </c>
      <c r="G13">
        <v>1.2635566185702178E-4</v>
      </c>
      <c r="K13" s="3">
        <v>43473</v>
      </c>
      <c r="L13" s="5">
        <f>VLOOKUP(K13,'Session Details'!$B$2:$N$368,13,FALSE)</f>
        <v>0.75919976334458916</v>
      </c>
      <c r="M13" s="47">
        <f>VLOOKUP(K13,'Supporting Data'!$B$2:$F$368,5,FALSE)</f>
        <v>22</v>
      </c>
      <c r="W13" s="4">
        <v>25</v>
      </c>
      <c r="X13" s="4">
        <v>1311445</v>
      </c>
      <c r="Y13" s="5">
        <v>3.1356703048005974E-2</v>
      </c>
      <c r="AA13" s="48" t="s">
        <v>115</v>
      </c>
      <c r="AB13" s="48"/>
      <c r="AH13" s="4">
        <v>39</v>
      </c>
      <c r="AI13" s="5">
        <v>6.0386999512831684E-2</v>
      </c>
      <c r="AJ13" s="5">
        <v>-9.8975840699184747E-3</v>
      </c>
      <c r="AS13" s="5">
        <v>0.95</v>
      </c>
      <c r="AT13" s="5">
        <v>6.0386999512831684E-2</v>
      </c>
      <c r="AV13" s="48" t="s">
        <v>115</v>
      </c>
      <c r="AW13" s="48"/>
    </row>
    <row r="14" spans="1:50" x14ac:dyDescent="0.3">
      <c r="A14" s="3">
        <v>43473</v>
      </c>
      <c r="B14" s="5">
        <f>VLOOKUP(A14,'Session Details'!$B$2:$H$368,7,FALSE)</f>
        <v>6.0386999512831684E-2</v>
      </c>
      <c r="C14" s="5">
        <f>VLOOKUP(A14,'Supporting Data'!$B$2:$D$368,3,FALSE)</f>
        <v>0.17</v>
      </c>
      <c r="F14" t="s">
        <v>104</v>
      </c>
      <c r="G14">
        <v>0</v>
      </c>
      <c r="K14" s="3">
        <v>43474</v>
      </c>
      <c r="L14" s="5">
        <f>VLOOKUP(K14,'Session Details'!$B$2:$N$368,13,FALSE)</f>
        <v>0.74459975122627076</v>
      </c>
      <c r="M14" s="47">
        <f>VLOOKUP(K14,'Supporting Data'!$B$2:$F$368,5,FALSE)</f>
        <v>22</v>
      </c>
      <c r="O14" s="48" t="s">
        <v>115</v>
      </c>
      <c r="P14" s="48"/>
      <c r="W14" s="4">
        <v>30</v>
      </c>
      <c r="X14" s="4">
        <v>1506485</v>
      </c>
      <c r="Y14" s="5">
        <v>0.1945488699447242</v>
      </c>
      <c r="AA14" t="s">
        <v>116</v>
      </c>
      <c r="AB14">
        <v>9.6708816741475148E-3</v>
      </c>
      <c r="AH14" s="4">
        <v>40</v>
      </c>
      <c r="AI14" s="5">
        <v>6.6699846462641474E-2</v>
      </c>
      <c r="AJ14" s="5">
        <v>0.16009068776474278</v>
      </c>
      <c r="AL14" t="s">
        <v>114</v>
      </c>
      <c r="AS14" s="5">
        <v>0.93</v>
      </c>
      <c r="AT14" s="5">
        <v>6.6699846462641474E-2</v>
      </c>
      <c r="AV14" t="s">
        <v>116</v>
      </c>
      <c r="AW14">
        <v>6.1295067685394194E-2</v>
      </c>
    </row>
    <row r="15" spans="1:50" ht="16.2" thickBot="1" x14ac:dyDescent="0.35">
      <c r="A15" s="3">
        <v>43474</v>
      </c>
      <c r="B15" s="5">
        <f>VLOOKUP(A15,'Session Details'!$B$2:$H$368,7,FALSE)</f>
        <v>6.6699846462641474E-2</v>
      </c>
      <c r="C15" s="5">
        <f>VLOOKUP(A15,'Supporting Data'!$B$2:$D$368,3,FALSE)</f>
        <v>0.18</v>
      </c>
      <c r="F15" t="s">
        <v>105</v>
      </c>
      <c r="G15">
        <v>730</v>
      </c>
      <c r="K15" s="3">
        <v>43475</v>
      </c>
      <c r="L15" s="5">
        <f>VLOOKUP(K15,'Session Details'!$B$2:$N$368,13,FALSE)</f>
        <v>0.71540014917357275</v>
      </c>
      <c r="M15" s="47">
        <f>VLOOKUP(K15,'Supporting Data'!$B$2:$F$368,5,FALSE)</f>
        <v>22</v>
      </c>
      <c r="O15" t="s">
        <v>116</v>
      </c>
      <c r="P15">
        <v>0.17008640590611976</v>
      </c>
      <c r="W15" s="4">
        <v>27</v>
      </c>
      <c r="X15" s="4">
        <v>623698</v>
      </c>
      <c r="Y15" s="5">
        <v>-0.4522502426107996</v>
      </c>
      <c r="AA15" t="s">
        <v>117</v>
      </c>
      <c r="AB15">
        <v>9.3525952355362225E-5</v>
      </c>
      <c r="AH15" s="4">
        <v>32</v>
      </c>
      <c r="AI15" s="5">
        <v>5.8609992429635833E-2</v>
      </c>
      <c r="AJ15" s="5">
        <v>7.3142421741578811E-2</v>
      </c>
      <c r="AS15" s="26">
        <v>0.92</v>
      </c>
      <c r="AT15" s="5">
        <v>5.8609992429635833E-2</v>
      </c>
      <c r="AV15" t="s">
        <v>117</v>
      </c>
      <c r="AW15">
        <v>3.757085322557056E-3</v>
      </c>
    </row>
    <row r="16" spans="1:50" x14ac:dyDescent="0.3">
      <c r="A16" s="3">
        <v>43475</v>
      </c>
      <c r="B16" s="5">
        <f>VLOOKUP(A16,'Session Details'!$B$2:$H$368,7,FALSE)</f>
        <v>5.8609992429635833E-2</v>
      </c>
      <c r="C16" s="5">
        <f>VLOOKUP(A16,'Supporting Data'!$B$2:$D$368,3,FALSE)</f>
        <v>0.19</v>
      </c>
      <c r="F16" t="s">
        <v>106</v>
      </c>
      <c r="G16">
        <v>-153.21329091321445</v>
      </c>
      <c r="K16" s="3">
        <v>43476</v>
      </c>
      <c r="L16" s="5">
        <f>VLOOKUP(K16,'Session Details'!$B$2:$N$368,13,FALSE)</f>
        <v>0.71539976215078083</v>
      </c>
      <c r="M16" s="47">
        <f>VLOOKUP(K16,'Supporting Data'!$B$2:$F$368,5,FALSE)</f>
        <v>17</v>
      </c>
      <c r="O16" t="s">
        <v>117</v>
      </c>
      <c r="P16">
        <v>2.8929385474061334E-2</v>
      </c>
      <c r="W16" s="4">
        <v>26</v>
      </c>
      <c r="X16" s="4">
        <v>1126566</v>
      </c>
      <c r="Y16" s="5">
        <v>-0.13115176381669258</v>
      </c>
      <c r="AA16" t="s">
        <v>118</v>
      </c>
      <c r="AB16">
        <v>-2.6534698554678375E-3</v>
      </c>
      <c r="AH16" s="4">
        <v>36</v>
      </c>
      <c r="AI16" s="5">
        <v>5.4604244689654489E-2</v>
      </c>
      <c r="AJ16" s="5">
        <v>-8.5422909280729042E-2</v>
      </c>
      <c r="AL16" s="48" t="s">
        <v>115</v>
      </c>
      <c r="AM16" s="48"/>
      <c r="AS16" s="5">
        <v>0.91</v>
      </c>
      <c r="AT16" s="5">
        <v>5.4604244689654489E-2</v>
      </c>
      <c r="AV16" t="s">
        <v>118</v>
      </c>
      <c r="AW16">
        <v>1.0201542382783668E-3</v>
      </c>
    </row>
    <row r="17" spans="1:56" x14ac:dyDescent="0.3">
      <c r="A17" s="3">
        <v>43476</v>
      </c>
      <c r="B17" s="5">
        <f>VLOOKUP(A17,'Session Details'!$B$2:$H$368,7,FALSE)</f>
        <v>5.4604244689654489E-2</v>
      </c>
      <c r="C17" s="5">
        <f>VLOOKUP(A17,'Supporting Data'!$B$2:$D$368,3,FALSE)</f>
        <v>0.19</v>
      </c>
      <c r="F17" t="s">
        <v>107</v>
      </c>
      <c r="G17">
        <v>0</v>
      </c>
      <c r="K17" s="3">
        <v>43477</v>
      </c>
      <c r="L17" s="5">
        <f>VLOOKUP(K17,'Session Details'!$B$2:$N$368,13,FALSE)</f>
        <v>0.69360001560813178</v>
      </c>
      <c r="M17" s="47">
        <f>VLOOKUP(K17,'Supporting Data'!$B$2:$F$368,5,FALSE)</f>
        <v>21</v>
      </c>
      <c r="O17" t="s">
        <v>118</v>
      </c>
      <c r="P17">
        <v>2.6261609060528535E-2</v>
      </c>
      <c r="W17" s="4">
        <v>30</v>
      </c>
      <c r="X17" s="4">
        <v>1680410</v>
      </c>
      <c r="Y17" s="5">
        <v>5.2871319138911188E-2</v>
      </c>
      <c r="AA17" t="s">
        <v>119</v>
      </c>
      <c r="AB17">
        <v>244221.74515355699</v>
      </c>
      <c r="AH17" s="4">
        <v>37</v>
      </c>
      <c r="AI17" s="5">
        <v>3.9404376518911377E-2</v>
      </c>
      <c r="AJ17" s="5">
        <v>5.2871319138911188E-2</v>
      </c>
      <c r="AL17" t="s">
        <v>116</v>
      </c>
      <c r="AM17">
        <v>0.18089467115612587</v>
      </c>
      <c r="AS17" s="5">
        <v>0.95</v>
      </c>
      <c r="AT17" s="5">
        <v>3.9404376518911377E-2</v>
      </c>
      <c r="AV17" t="s">
        <v>119</v>
      </c>
      <c r="AW17">
        <v>1.157372599447702E-2</v>
      </c>
    </row>
    <row r="18" spans="1:56" ht="16.2" thickBot="1" x14ac:dyDescent="0.35">
      <c r="A18" s="3">
        <v>43477</v>
      </c>
      <c r="B18" s="5">
        <f>VLOOKUP(A18,'Session Details'!$B$2:$H$368,7,FALSE)</f>
        <v>3.9404376518911377E-2</v>
      </c>
      <c r="C18" s="5">
        <f>VLOOKUP(A18,'Supporting Data'!$B$2:$D$368,3,FALSE)</f>
        <v>0.18</v>
      </c>
      <c r="F18" t="s">
        <v>108</v>
      </c>
      <c r="G18">
        <v>1.6469436495224987</v>
      </c>
      <c r="K18" s="3">
        <v>43478</v>
      </c>
      <c r="L18" s="5">
        <f>VLOOKUP(K18,'Session Details'!$B$2:$N$368,13,FALSE)</f>
        <v>0.66640007682634494</v>
      </c>
      <c r="M18" s="47">
        <f>VLOOKUP(K18,'Supporting Data'!$B$2:$F$368,5,FALSE)</f>
        <v>20</v>
      </c>
      <c r="O18" t="s">
        <v>119</v>
      </c>
      <c r="P18">
        <v>4.2732933809056732E-2</v>
      </c>
      <c r="W18" s="4">
        <v>28</v>
      </c>
      <c r="X18" s="4">
        <v>1630017</v>
      </c>
      <c r="Y18" s="5">
        <v>2.9778612542572747E-2</v>
      </c>
      <c r="AA18" s="44" t="s">
        <v>102</v>
      </c>
      <c r="AB18" s="44">
        <v>366</v>
      </c>
      <c r="AH18" s="4">
        <v>34</v>
      </c>
      <c r="AI18" s="5">
        <v>3.5253944599501305E-2</v>
      </c>
      <c r="AJ18" s="5">
        <v>-3.0208490451984704E-2</v>
      </c>
      <c r="AL18" t="s">
        <v>117</v>
      </c>
      <c r="AM18">
        <v>3.2722882052682915E-2</v>
      </c>
      <c r="AS18" s="5">
        <v>0.92</v>
      </c>
      <c r="AT18" s="5">
        <v>3.5253944599501305E-2</v>
      </c>
      <c r="AV18" s="44" t="s">
        <v>102</v>
      </c>
      <c r="AW18" s="44">
        <v>366</v>
      </c>
    </row>
    <row r="19" spans="1:56" ht="16.2" thickBot="1" x14ac:dyDescent="0.35">
      <c r="A19" s="3">
        <v>43478</v>
      </c>
      <c r="B19" s="5">
        <f>VLOOKUP(A19,'Session Details'!$B$2:$H$368,7,FALSE)</f>
        <v>3.5253944599501305E-2</v>
      </c>
      <c r="C19" s="5">
        <f>VLOOKUP(A19,'Supporting Data'!$B$2:$D$368,3,FALSE)</f>
        <v>0.17</v>
      </c>
      <c r="F19" t="s">
        <v>109</v>
      </c>
      <c r="G19">
        <v>0</v>
      </c>
      <c r="K19" s="3">
        <v>43479</v>
      </c>
      <c r="L19" s="5">
        <f>VLOOKUP(K19,'Session Details'!$B$2:$N$368,13,FALSE)</f>
        <v>0.69349963440121443</v>
      </c>
      <c r="M19" s="47">
        <f>VLOOKUP(K19,'Supporting Data'!$B$2:$F$368,5,FALSE)</f>
        <v>21</v>
      </c>
      <c r="O19" s="44" t="s">
        <v>102</v>
      </c>
      <c r="P19" s="44">
        <v>366</v>
      </c>
      <c r="W19" s="4">
        <v>27</v>
      </c>
      <c r="X19" s="4">
        <v>1197104</v>
      </c>
      <c r="Y19" s="5">
        <v>6.550933508024892E-2</v>
      </c>
      <c r="AH19" s="4">
        <v>36</v>
      </c>
      <c r="AI19" s="5">
        <v>5.6826840825564828E-2</v>
      </c>
      <c r="AJ19" s="5">
        <v>0.15338638269325777</v>
      </c>
      <c r="AL19" t="s">
        <v>118</v>
      </c>
      <c r="AM19">
        <v>3.0065527333047432E-2</v>
      </c>
      <c r="AS19" s="5">
        <v>0.94</v>
      </c>
      <c r="AT19" s="5">
        <v>5.6826840825564828E-2</v>
      </c>
    </row>
    <row r="20" spans="1:56" ht="16.2" thickBot="1" x14ac:dyDescent="0.35">
      <c r="A20" s="3">
        <v>43479</v>
      </c>
      <c r="B20" s="5">
        <f>VLOOKUP(A20,'Session Details'!$B$2:$H$368,7,FALSE)</f>
        <v>5.6826840825564828E-2</v>
      </c>
      <c r="C20" s="5">
        <f>VLOOKUP(A20,'Supporting Data'!$B$2:$D$368,3,FALSE)</f>
        <v>0.19</v>
      </c>
      <c r="F20" s="44" t="s">
        <v>110</v>
      </c>
      <c r="G20" s="44">
        <v>1.9632189742208488</v>
      </c>
      <c r="H20" s="44"/>
      <c r="K20" s="3">
        <v>43480</v>
      </c>
      <c r="L20" s="5">
        <f>VLOOKUP(K20,'Session Details'!$B$2:$N$368,13,FALSE)</f>
        <v>0.72270007928101565</v>
      </c>
      <c r="M20" s="47">
        <f>VLOOKUP(K20,'Supporting Data'!$B$2:$F$368,5,FALSE)</f>
        <v>19</v>
      </c>
      <c r="W20" s="4">
        <v>29</v>
      </c>
      <c r="X20" s="4">
        <v>1198077</v>
      </c>
      <c r="Y20" s="5">
        <v>-8.6445104445859289E-2</v>
      </c>
      <c r="AA20" t="s">
        <v>120</v>
      </c>
      <c r="AH20" s="4">
        <v>36</v>
      </c>
      <c r="AI20" s="5">
        <v>5.6292693419576843E-2</v>
      </c>
      <c r="AJ20" s="5">
        <v>-6.7801118225535251E-2</v>
      </c>
      <c r="AL20" t="s">
        <v>119</v>
      </c>
      <c r="AM20">
        <v>1.1404231654177813E-2</v>
      </c>
      <c r="AS20" s="5">
        <v>0.91</v>
      </c>
      <c r="AT20" s="5">
        <v>5.6292693419576843E-2</v>
      </c>
      <c r="AV20" t="s">
        <v>120</v>
      </c>
    </row>
    <row r="21" spans="1:56" ht="16.2" thickBot="1" x14ac:dyDescent="0.35">
      <c r="A21" s="3">
        <v>43480</v>
      </c>
      <c r="B21" s="5">
        <f>VLOOKUP(A21,'Session Details'!$B$2:$H$368,7,FALSE)</f>
        <v>5.6292693419576843E-2</v>
      </c>
      <c r="C21" s="5">
        <f>VLOOKUP(A21,'Supporting Data'!$B$2:$D$368,3,FALSE)</f>
        <v>0.17</v>
      </c>
      <c r="K21" s="3">
        <v>43481</v>
      </c>
      <c r="L21" s="5">
        <f>VLOOKUP(K21,'Session Details'!$B$2:$N$368,13,FALSE)</f>
        <v>0.72999971908484862</v>
      </c>
      <c r="M21" s="47">
        <f>VLOOKUP(K21,'Supporting Data'!$B$2:$F$368,5,FALSE)</f>
        <v>18</v>
      </c>
      <c r="O21" t="s">
        <v>120</v>
      </c>
      <c r="W21" s="4">
        <v>25</v>
      </c>
      <c r="X21" s="4">
        <v>1391046</v>
      </c>
      <c r="Y21" s="5">
        <v>-7.6628044753183744E-2</v>
      </c>
      <c r="AA21" s="45"/>
      <c r="AB21" s="45" t="s">
        <v>105</v>
      </c>
      <c r="AC21" s="45" t="s">
        <v>125</v>
      </c>
      <c r="AD21" s="45" t="s">
        <v>126</v>
      </c>
      <c r="AE21" s="45" t="s">
        <v>127</v>
      </c>
      <c r="AF21" s="45" t="s">
        <v>128</v>
      </c>
      <c r="AH21" s="4">
        <v>30</v>
      </c>
      <c r="AI21" s="5">
        <v>6.6033318427670989E-2</v>
      </c>
      <c r="AJ21" s="5">
        <v>-9.992947065385005E-3</v>
      </c>
      <c r="AL21" s="44" t="s">
        <v>102</v>
      </c>
      <c r="AM21" s="44">
        <v>366</v>
      </c>
      <c r="AS21" s="5">
        <v>0.91</v>
      </c>
      <c r="AT21" s="5">
        <v>6.6033318427670989E-2</v>
      </c>
      <c r="AV21" s="45"/>
      <c r="AW21" s="45" t="s">
        <v>105</v>
      </c>
      <c r="AX21" s="45" t="s">
        <v>125</v>
      </c>
      <c r="AY21" s="45" t="s">
        <v>126</v>
      </c>
      <c r="AZ21" s="45" t="s">
        <v>127</v>
      </c>
      <c r="BA21" s="45" t="s">
        <v>128</v>
      </c>
    </row>
    <row r="22" spans="1:56" x14ac:dyDescent="0.3">
      <c r="A22" s="3">
        <v>43481</v>
      </c>
      <c r="B22" s="5">
        <f>VLOOKUP(A22,'Session Details'!$B$2:$H$368,7,FALSE)</f>
        <v>6.6033318427670989E-2</v>
      </c>
      <c r="C22" s="5">
        <f>VLOOKUP(A22,'Supporting Data'!$B$2:$D$368,3,FALSE)</f>
        <v>0.18</v>
      </c>
      <c r="K22" s="3">
        <v>43482</v>
      </c>
      <c r="L22" s="5">
        <f>VLOOKUP(K22,'Session Details'!$B$2:$N$368,13,FALSE)</f>
        <v>0.70810011047156052</v>
      </c>
      <c r="M22" s="47">
        <f>VLOOKUP(K22,'Supporting Data'!$B$2:$F$368,5,FALSE)</f>
        <v>19</v>
      </c>
      <c r="O22" s="45"/>
      <c r="P22" s="45" t="s">
        <v>105</v>
      </c>
      <c r="Q22" s="45" t="s">
        <v>125</v>
      </c>
      <c r="R22" s="45" t="s">
        <v>126</v>
      </c>
      <c r="S22" s="45" t="s">
        <v>127</v>
      </c>
      <c r="T22" s="45" t="s">
        <v>128</v>
      </c>
      <c r="W22" s="4">
        <v>26</v>
      </c>
      <c r="X22" s="4">
        <v>1284532</v>
      </c>
      <c r="Y22" s="5">
        <v>1.0595416371384867</v>
      </c>
      <c r="AA22" t="s">
        <v>121</v>
      </c>
      <c r="AB22">
        <v>1</v>
      </c>
      <c r="AC22">
        <v>2030686133.015625</v>
      </c>
      <c r="AD22">
        <v>2030686133.015625</v>
      </c>
      <c r="AE22">
        <v>3.4046630900931352E-2</v>
      </c>
      <c r="AF22">
        <v>0.85371041983849727</v>
      </c>
      <c r="AH22" s="4">
        <v>36</v>
      </c>
      <c r="AI22" s="5">
        <v>5.7425009589223593E-2</v>
      </c>
      <c r="AJ22" s="5">
        <v>-2.0218102601444077E-2</v>
      </c>
      <c r="AS22" s="11">
        <v>0.95</v>
      </c>
      <c r="AT22" s="5">
        <v>5.7425009589223593E-2</v>
      </c>
      <c r="AV22" t="s">
        <v>121</v>
      </c>
      <c r="AW22">
        <v>1</v>
      </c>
      <c r="AX22">
        <v>1.8387961615472931E-4</v>
      </c>
      <c r="AY22">
        <v>1.8387961615472931E-4</v>
      </c>
      <c r="AZ22">
        <v>1.3727365457385001</v>
      </c>
      <c r="BA22">
        <v>0.24210859213135405</v>
      </c>
    </row>
    <row r="23" spans="1:56" ht="16.2" thickBot="1" x14ac:dyDescent="0.35">
      <c r="A23" s="3">
        <v>43482</v>
      </c>
      <c r="B23" s="5">
        <f>VLOOKUP(A23,'Session Details'!$B$2:$H$368,7,FALSE)</f>
        <v>5.7425009589223593E-2</v>
      </c>
      <c r="C23" s="5">
        <f>VLOOKUP(A23,'Supporting Data'!$B$2:$D$368,3,FALSE)</f>
        <v>0.17</v>
      </c>
      <c r="K23" s="3">
        <v>43483</v>
      </c>
      <c r="L23" s="5">
        <f>VLOOKUP(K23,'Session Details'!$B$2:$N$368,13,FALSE)</f>
        <v>0.69350013314267633</v>
      </c>
      <c r="M23" s="47">
        <f>VLOOKUP(K23,'Supporting Data'!$B$2:$F$368,5,FALSE)</f>
        <v>20</v>
      </c>
      <c r="O23" t="s">
        <v>121</v>
      </c>
      <c r="P23">
        <v>1</v>
      </c>
      <c r="Q23">
        <v>1.9802280137002359E-2</v>
      </c>
      <c r="R23">
        <v>1.9802280137002359E-2</v>
      </c>
      <c r="S23">
        <v>10.844006764326865</v>
      </c>
      <c r="T23">
        <v>1.0882917028591931E-3</v>
      </c>
      <c r="W23" s="4">
        <v>25</v>
      </c>
      <c r="X23" s="4">
        <v>1307991</v>
      </c>
      <c r="Y23" s="5">
        <v>0.16104249551291261</v>
      </c>
      <c r="AA23" t="s">
        <v>122</v>
      </c>
      <c r="AB23">
        <v>364</v>
      </c>
      <c r="AC23">
        <v>21710510933329.012</v>
      </c>
      <c r="AD23">
        <v>59644260805.84893</v>
      </c>
      <c r="AH23" s="4">
        <v>31</v>
      </c>
      <c r="AI23" s="5">
        <v>5.9047015245385151E-2</v>
      </c>
      <c r="AJ23" s="5">
        <v>8.136309880269077E-2</v>
      </c>
      <c r="AL23" t="s">
        <v>120</v>
      </c>
      <c r="AS23" s="5">
        <v>0.91</v>
      </c>
      <c r="AT23" s="5">
        <v>5.9047015245385151E-2</v>
      </c>
      <c r="AV23" t="s">
        <v>122</v>
      </c>
      <c r="AW23">
        <v>364</v>
      </c>
      <c r="AX23">
        <v>4.8758212555864842E-2</v>
      </c>
      <c r="AY23">
        <v>1.3395113339523308E-4</v>
      </c>
    </row>
    <row r="24" spans="1:56" ht="16.2" thickBot="1" x14ac:dyDescent="0.35">
      <c r="A24" s="3">
        <v>43483</v>
      </c>
      <c r="B24" s="5">
        <f>VLOOKUP(A24,'Session Details'!$B$2:$H$368,7,FALSE)</f>
        <v>5.9047015245385151E-2</v>
      </c>
      <c r="C24" s="5">
        <f>VLOOKUP(A24,'Supporting Data'!$B$2:$D$368,3,FALSE)</f>
        <v>0.18</v>
      </c>
      <c r="K24" s="3">
        <v>43484</v>
      </c>
      <c r="L24" s="5">
        <f>VLOOKUP(K24,'Session Details'!$B$2:$N$368,13,FALSE)</f>
        <v>0.7071998009988063</v>
      </c>
      <c r="M24" s="47">
        <f>VLOOKUP(K24,'Supporting Data'!$B$2:$F$368,5,FALSE)</f>
        <v>19</v>
      </c>
      <c r="O24" t="s">
        <v>122</v>
      </c>
      <c r="P24">
        <v>364</v>
      </c>
      <c r="Q24">
        <v>0.66470172202223743</v>
      </c>
      <c r="R24">
        <v>1.8261036319292237E-3</v>
      </c>
      <c r="W24" s="4">
        <v>27</v>
      </c>
      <c r="X24" s="4">
        <v>1612594</v>
      </c>
      <c r="Y24" s="5">
        <v>-4.0356817681399204E-2</v>
      </c>
      <c r="AA24" s="44" t="s">
        <v>123</v>
      </c>
      <c r="AB24" s="44">
        <v>365</v>
      </c>
      <c r="AC24" s="44">
        <v>21712541619462.027</v>
      </c>
      <c r="AD24" s="44"/>
      <c r="AE24" s="44"/>
      <c r="AF24" s="44"/>
      <c r="AH24" s="4">
        <v>37</v>
      </c>
      <c r="AI24" s="5">
        <v>3.7814141279888462E-2</v>
      </c>
      <c r="AJ24" s="5">
        <v>-4.0356817681399204E-2</v>
      </c>
      <c r="AL24" s="45"/>
      <c r="AM24" s="45" t="s">
        <v>105</v>
      </c>
      <c r="AN24" s="45" t="s">
        <v>125</v>
      </c>
      <c r="AO24" s="45" t="s">
        <v>126</v>
      </c>
      <c r="AP24" s="45" t="s">
        <v>127</v>
      </c>
      <c r="AQ24" s="45" t="s">
        <v>128</v>
      </c>
      <c r="AS24" s="5">
        <v>0.95</v>
      </c>
      <c r="AT24" s="5">
        <v>3.7814141279888462E-2</v>
      </c>
      <c r="AV24" s="44" t="s">
        <v>123</v>
      </c>
      <c r="AW24" s="44">
        <v>365</v>
      </c>
      <c r="AX24" s="44">
        <v>4.8942092172019572E-2</v>
      </c>
      <c r="AY24" s="44"/>
      <c r="AZ24" s="44"/>
      <c r="BA24" s="44"/>
    </row>
    <row r="25" spans="1:56" ht="16.2" thickBot="1" x14ac:dyDescent="0.35">
      <c r="A25" s="3">
        <v>43484</v>
      </c>
      <c r="B25" s="5">
        <f>VLOOKUP(A25,'Session Details'!$B$2:$H$368,7,FALSE)</f>
        <v>3.7814141279888462E-2</v>
      </c>
      <c r="C25" s="5">
        <f>VLOOKUP(A25,'Supporting Data'!$B$2:$D$368,3,FALSE)</f>
        <v>0.17</v>
      </c>
      <c r="K25" s="3">
        <v>43485</v>
      </c>
      <c r="L25" s="5">
        <f>VLOOKUP(K25,'Session Details'!$B$2:$N$368,13,FALSE)</f>
        <v>0.70719987756351388</v>
      </c>
      <c r="M25" s="47">
        <f>VLOOKUP(K25,'Supporting Data'!$B$2:$F$368,5,FALSE)</f>
        <v>22</v>
      </c>
      <c r="O25" s="44" t="s">
        <v>123</v>
      </c>
      <c r="P25" s="44">
        <v>365</v>
      </c>
      <c r="Q25" s="44">
        <v>0.68450400215923979</v>
      </c>
      <c r="R25" s="44"/>
      <c r="S25" s="44"/>
      <c r="T25" s="44"/>
      <c r="W25" s="4">
        <v>29</v>
      </c>
      <c r="X25" s="4">
        <v>1820150</v>
      </c>
      <c r="Y25" s="5">
        <v>0.11664479572912434</v>
      </c>
      <c r="AH25" s="4">
        <v>40</v>
      </c>
      <c r="AI25" s="5">
        <v>4.0956684607291405E-2</v>
      </c>
      <c r="AJ25" s="5">
        <v>0.16176175666511861</v>
      </c>
      <c r="AL25" t="s">
        <v>121</v>
      </c>
      <c r="AM25">
        <v>1</v>
      </c>
      <c r="AN25">
        <v>1.6015263095565321E-3</v>
      </c>
      <c r="AO25">
        <v>1.6015263095565321E-3</v>
      </c>
      <c r="AP25">
        <v>12.314081297046997</v>
      </c>
      <c r="AQ25">
        <v>5.058994524365461E-4</v>
      </c>
      <c r="AS25" s="5">
        <v>0.91</v>
      </c>
      <c r="AT25" s="5">
        <v>4.0956684607291405E-2</v>
      </c>
    </row>
    <row r="26" spans="1:56" ht="16.2" thickBot="1" x14ac:dyDescent="0.35">
      <c r="A26" s="3">
        <v>43485</v>
      </c>
      <c r="B26" s="5">
        <f>VLOOKUP(A26,'Session Details'!$B$2:$H$368,7,FALSE)</f>
        <v>4.0956684607291405E-2</v>
      </c>
      <c r="C26" s="5">
        <f>VLOOKUP(A26,'Supporting Data'!$B$2:$D$368,3,FALSE)</f>
        <v>0.17</v>
      </c>
      <c r="K26" s="3">
        <v>43486</v>
      </c>
      <c r="L26" s="5">
        <f>VLOOKUP(K26,'Session Details'!$B$2:$N$368,13,FALSE)</f>
        <v>0.75919999198639687</v>
      </c>
      <c r="M26" s="47">
        <f>VLOOKUP(K26,'Supporting Data'!$B$2:$F$368,5,FALSE)</f>
        <v>21</v>
      </c>
      <c r="W26" s="4">
        <v>30</v>
      </c>
      <c r="X26" s="4">
        <v>1476653</v>
      </c>
      <c r="Y26" s="5">
        <v>0.23352106416819263</v>
      </c>
      <c r="AA26" s="45"/>
      <c r="AB26" s="45" t="s">
        <v>129</v>
      </c>
      <c r="AC26" s="45" t="s">
        <v>119</v>
      </c>
      <c r="AD26" s="45" t="s">
        <v>106</v>
      </c>
      <c r="AE26" s="45" t="s">
        <v>130</v>
      </c>
      <c r="AF26" s="45" t="s">
        <v>131</v>
      </c>
      <c r="AG26" s="45" t="s">
        <v>132</v>
      </c>
      <c r="AH26" s="4">
        <v>39</v>
      </c>
      <c r="AI26" s="5">
        <v>6.6660972593193465E-2</v>
      </c>
      <c r="AJ26" s="5">
        <v>0.17305434588235169</v>
      </c>
      <c r="AL26" t="s">
        <v>122</v>
      </c>
      <c r="AM26">
        <v>364</v>
      </c>
      <c r="AN26">
        <v>4.734056586246304E-2</v>
      </c>
      <c r="AO26">
        <v>1.3005649962215122E-4</v>
      </c>
      <c r="AS26" s="11">
        <v>0.92</v>
      </c>
      <c r="AT26" s="5">
        <v>6.6660972593193465E-2</v>
      </c>
      <c r="AV26" s="45"/>
      <c r="AW26" s="45" t="s">
        <v>129</v>
      </c>
      <c r="AX26" s="45" t="s">
        <v>119</v>
      </c>
      <c r="AY26" s="45" t="s">
        <v>106</v>
      </c>
      <c r="AZ26" s="45" t="s">
        <v>130</v>
      </c>
      <c r="BA26" s="45" t="s">
        <v>131</v>
      </c>
      <c r="BB26" s="45" t="s">
        <v>132</v>
      </c>
      <c r="BC26" s="45" t="s">
        <v>133</v>
      </c>
      <c r="BD26" s="45" t="s">
        <v>134</v>
      </c>
    </row>
    <row r="27" spans="1:56" ht="16.2" thickBot="1" x14ac:dyDescent="0.35">
      <c r="A27" s="3">
        <v>43486</v>
      </c>
      <c r="B27" s="5">
        <f>VLOOKUP(A27,'Session Details'!$B$2:$H$368,7,FALSE)</f>
        <v>6.6660972593193465E-2</v>
      </c>
      <c r="C27" s="5">
        <f>VLOOKUP(A27,'Supporting Data'!$B$2:$D$368,3,FALSE)</f>
        <v>0.19</v>
      </c>
      <c r="K27" s="3">
        <v>43487</v>
      </c>
      <c r="L27" s="5">
        <f>VLOOKUP(K27,'Session Details'!$B$2:$N$368,13,FALSE)</f>
        <v>0.70809988995192863</v>
      </c>
      <c r="M27" s="47">
        <f>VLOOKUP(K27,'Supporting Data'!$B$2:$F$368,5,FALSE)</f>
        <v>17</v>
      </c>
      <c r="O27" s="45"/>
      <c r="P27" s="45" t="s">
        <v>129</v>
      </c>
      <c r="Q27" s="45" t="s">
        <v>119</v>
      </c>
      <c r="R27" s="45" t="s">
        <v>106</v>
      </c>
      <c r="S27" s="45" t="s">
        <v>130</v>
      </c>
      <c r="T27" s="45" t="s">
        <v>131</v>
      </c>
      <c r="U27" s="45" t="s">
        <v>132</v>
      </c>
      <c r="V27" s="45" t="s">
        <v>133</v>
      </c>
      <c r="W27" s="4">
        <v>28</v>
      </c>
      <c r="X27" s="4">
        <v>2221600</v>
      </c>
      <c r="Y27" s="5">
        <v>0.85430485686646174</v>
      </c>
      <c r="AA27" t="s">
        <v>124</v>
      </c>
      <c r="AB27">
        <v>1412880.4302152451</v>
      </c>
      <c r="AC27">
        <v>153812.86666917879</v>
      </c>
      <c r="AD27">
        <v>9.1857102777628672</v>
      </c>
      <c r="AE27">
        <v>3.1633063960880617E-18</v>
      </c>
      <c r="AF27">
        <v>1110407.0327959121</v>
      </c>
      <c r="AG27">
        <v>1715353.8276345781</v>
      </c>
      <c r="AH27" s="4">
        <v>35</v>
      </c>
      <c r="AI27" s="5">
        <v>5.9130715665311848E-2</v>
      </c>
      <c r="AJ27" s="5">
        <v>5.041546377221362E-2</v>
      </c>
      <c r="AL27" s="44" t="s">
        <v>123</v>
      </c>
      <c r="AM27" s="44">
        <v>365</v>
      </c>
      <c r="AN27" s="44">
        <v>4.8942092172019572E-2</v>
      </c>
      <c r="AO27" s="44"/>
      <c r="AP27" s="44"/>
      <c r="AQ27" s="44"/>
      <c r="AS27" s="11">
        <v>0.94</v>
      </c>
      <c r="AT27" s="5">
        <v>5.9130715665311848E-2</v>
      </c>
      <c r="AV27" t="s">
        <v>124</v>
      </c>
      <c r="AW27">
        <v>2.0919192752442431E-2</v>
      </c>
      <c r="AX27">
        <v>2.7191819612588815E-2</v>
      </c>
      <c r="AY27">
        <v>0.7693193412756244</v>
      </c>
      <c r="AZ27">
        <v>0.44220267176393147</v>
      </c>
      <c r="BA27">
        <v>-3.2553590366042197E-2</v>
      </c>
      <c r="BB27">
        <v>7.4391975870927052E-2</v>
      </c>
      <c r="BC27">
        <v>-3.2553590366042197E-2</v>
      </c>
      <c r="BD27">
        <v>7.4391975870927052E-2</v>
      </c>
    </row>
    <row r="28" spans="1:56" ht="16.2" thickBot="1" x14ac:dyDescent="0.35">
      <c r="A28" s="3">
        <v>43487</v>
      </c>
      <c r="B28" s="5">
        <f>VLOOKUP(A28,'Session Details'!$B$2:$H$368,7,FALSE)</f>
        <v>5.9130715665311848E-2</v>
      </c>
      <c r="C28" s="5">
        <f>VLOOKUP(A28,'Supporting Data'!$B$2:$D$368,3,FALSE)</f>
        <v>0.18</v>
      </c>
      <c r="K28" s="3">
        <v>43488</v>
      </c>
      <c r="L28" s="5">
        <f>VLOOKUP(K28,'Session Details'!$B$2:$N$368,13,FALSE)</f>
        <v>0.7299999070128681</v>
      </c>
      <c r="M28" s="47">
        <f>VLOOKUP(K28,'Supporting Data'!$B$2:$F$368,5,FALSE)</f>
        <v>20</v>
      </c>
      <c r="O28" t="s">
        <v>124</v>
      </c>
      <c r="P28">
        <v>0.79125889442443453</v>
      </c>
      <c r="Q28">
        <v>2.4457789473057677E-2</v>
      </c>
      <c r="R28">
        <v>32.352020009660855</v>
      </c>
      <c r="S28">
        <v>4.087455052265975E-109</v>
      </c>
      <c r="T28">
        <v>0.7431625885985127</v>
      </c>
      <c r="U28">
        <v>0.83935520025035637</v>
      </c>
      <c r="V28">
        <v>0.7431625885985127</v>
      </c>
      <c r="W28" s="4">
        <v>25</v>
      </c>
      <c r="X28" s="4">
        <v>1392420</v>
      </c>
      <c r="Y28" s="5">
        <v>9.8774591206907125E-4</v>
      </c>
      <c r="AA28" s="44" t="s">
        <v>14</v>
      </c>
      <c r="AB28" s="44">
        <v>-1026.2375121938856</v>
      </c>
      <c r="AC28" s="44">
        <v>5561.7416843125839</v>
      </c>
      <c r="AD28" s="44">
        <v>-0.18451729160462182</v>
      </c>
      <c r="AE28" s="44">
        <v>0.85371041983812845</v>
      </c>
      <c r="AF28" s="44">
        <v>-11963.416821393041</v>
      </c>
      <c r="AG28" s="44">
        <v>9910.9417970052691</v>
      </c>
      <c r="AH28" s="4">
        <v>36</v>
      </c>
      <c r="AI28" s="5">
        <v>6.4763217885702939E-2</v>
      </c>
      <c r="AJ28" s="5">
        <v>-1.9234237688042999E-2</v>
      </c>
      <c r="AS28" s="5">
        <v>0.95</v>
      </c>
      <c r="AT28" s="5">
        <v>6.4763217885702939E-2</v>
      </c>
      <c r="AV28" s="44" t="s">
        <v>17</v>
      </c>
      <c r="AW28" s="44">
        <v>3.4237424059240247E-2</v>
      </c>
      <c r="AX28" s="44">
        <v>2.9221834989448334E-2</v>
      </c>
      <c r="AY28" s="44">
        <v>1.1716384022975621</v>
      </c>
      <c r="AZ28" s="44">
        <v>0.2421085921313739</v>
      </c>
      <c r="BA28" s="44">
        <v>-2.3227389512540816E-2</v>
      </c>
      <c r="BB28" s="44">
        <v>9.1702237631021311E-2</v>
      </c>
      <c r="BC28" s="44">
        <v>-2.3227389512540816E-2</v>
      </c>
      <c r="BD28" s="44">
        <v>9.1702237631021311E-2</v>
      </c>
    </row>
    <row r="29" spans="1:56" ht="16.2" thickBot="1" x14ac:dyDescent="0.35">
      <c r="A29" s="3">
        <v>43488</v>
      </c>
      <c r="B29" s="5">
        <f>VLOOKUP(A29,'Session Details'!$B$2:$H$368,7,FALSE)</f>
        <v>6.4763217885702939E-2</v>
      </c>
      <c r="C29" s="5">
        <f>VLOOKUP(A29,'Supporting Data'!$B$2:$D$368,3,FALSE)</f>
        <v>0.18</v>
      </c>
      <c r="K29" s="3">
        <v>43489</v>
      </c>
      <c r="L29" s="5">
        <f>VLOOKUP(K29,'Session Details'!$B$2:$N$368,13,FALSE)</f>
        <v>0.71539965305936126</v>
      </c>
      <c r="M29" s="47">
        <f>VLOOKUP(K29,'Supporting Data'!$B$2:$F$368,5,FALSE)</f>
        <v>19</v>
      </c>
      <c r="O29" s="44" t="s">
        <v>113</v>
      </c>
      <c r="P29" s="44">
        <v>-4.07757743690628E-3</v>
      </c>
      <c r="Q29" s="44">
        <v>1.2382471228136378E-3</v>
      </c>
      <c r="R29" s="44">
        <v>-3.2930239544113808</v>
      </c>
      <c r="S29" s="44">
        <v>1.0882917028590209E-3</v>
      </c>
      <c r="T29" s="44">
        <v>-6.5125935847277112E-3</v>
      </c>
      <c r="U29" s="44">
        <v>-1.6425612890848492E-3</v>
      </c>
      <c r="V29" s="44">
        <v>-6.5125935847277112E-3</v>
      </c>
      <c r="W29" s="4">
        <v>30</v>
      </c>
      <c r="X29" s="4">
        <v>1059526</v>
      </c>
      <c r="Y29" s="5">
        <v>-0.17516574129721951</v>
      </c>
      <c r="AH29" s="4">
        <v>33</v>
      </c>
      <c r="AI29" s="5">
        <v>5.1354840248197496E-2</v>
      </c>
      <c r="AJ29" s="5">
        <v>-0.10570602224444781</v>
      </c>
      <c r="AL29" s="45"/>
      <c r="AM29" s="45" t="s">
        <v>129</v>
      </c>
      <c r="AN29" s="45" t="s">
        <v>119</v>
      </c>
      <c r="AO29" s="45" t="s">
        <v>106</v>
      </c>
      <c r="AP29" s="45" t="s">
        <v>130</v>
      </c>
      <c r="AQ29" s="45" t="s">
        <v>131</v>
      </c>
      <c r="AR29" s="45" t="s">
        <v>132</v>
      </c>
      <c r="AS29" s="5">
        <v>0.94</v>
      </c>
      <c r="AT29" s="5">
        <v>5.1354840248197496E-2</v>
      </c>
    </row>
    <row r="30" spans="1:56" x14ac:dyDescent="0.3">
      <c r="A30" s="3">
        <v>43489</v>
      </c>
      <c r="B30" s="5">
        <f>VLOOKUP(A30,'Session Details'!$B$2:$H$368,7,FALSE)</f>
        <v>5.1354840248197496E-2</v>
      </c>
      <c r="C30" s="5">
        <f>VLOOKUP(A30,'Supporting Data'!$B$2:$D$368,3,FALSE)</f>
        <v>0.17</v>
      </c>
      <c r="K30" s="3">
        <v>43490</v>
      </c>
      <c r="L30" s="5">
        <f>VLOOKUP(K30,'Session Details'!$B$2:$N$368,13,FALSE)</f>
        <v>0.75189971333667016</v>
      </c>
      <c r="M30" s="47">
        <f>VLOOKUP(K30,'Supporting Data'!$B$2:$F$368,5,FALSE)</f>
        <v>19</v>
      </c>
      <c r="W30" s="4">
        <v>28</v>
      </c>
      <c r="X30" s="4">
        <v>1234142</v>
      </c>
      <c r="Y30" s="5">
        <v>-5.6459868607658614E-2</v>
      </c>
      <c r="AH30" s="4">
        <v>32</v>
      </c>
      <c r="AI30" s="5">
        <v>5.9818414322622526E-2</v>
      </c>
      <c r="AJ30" s="5">
        <v>1.3064150220491788E-2</v>
      </c>
      <c r="AL30" t="s">
        <v>124</v>
      </c>
      <c r="AM30">
        <v>6.6549275678023129E-2</v>
      </c>
      <c r="AN30">
        <v>3.9715878201289192E-3</v>
      </c>
      <c r="AO30">
        <v>16.756339955706409</v>
      </c>
      <c r="AP30">
        <v>4.0575225814697574E-47</v>
      </c>
      <c r="AQ30">
        <v>5.8739138027527373E-2</v>
      </c>
      <c r="AR30">
        <v>7.4359413328518892E-2</v>
      </c>
      <c r="AS30" s="5">
        <v>0.94</v>
      </c>
      <c r="AT30" s="5">
        <v>5.9818414322622526E-2</v>
      </c>
    </row>
    <row r="31" spans="1:56" ht="16.2" thickBot="1" x14ac:dyDescent="0.35">
      <c r="A31" s="3">
        <v>43490</v>
      </c>
      <c r="B31" s="5">
        <f>VLOOKUP(A31,'Session Details'!$B$2:$H$368,7,FALSE)</f>
        <v>5.9818414322622526E-2</v>
      </c>
      <c r="C31" s="5">
        <f>VLOOKUP(A31,'Supporting Data'!$B$2:$D$368,3,FALSE)</f>
        <v>0.17</v>
      </c>
      <c r="K31" s="3">
        <v>43491</v>
      </c>
      <c r="L31" s="5">
        <f>VLOOKUP(K31,'Session Details'!$B$2:$N$368,13,FALSE)</f>
        <v>0.66640001793224413</v>
      </c>
      <c r="M31" s="47">
        <f>VLOOKUP(K31,'Supporting Data'!$B$2:$F$368,5,FALSE)</f>
        <v>19</v>
      </c>
      <c r="W31" s="4">
        <v>30</v>
      </c>
      <c r="X31" s="4">
        <v>1762376</v>
      </c>
      <c r="Y31" s="5">
        <v>9.2882647461171253E-2</v>
      </c>
      <c r="AH31" s="4">
        <v>37</v>
      </c>
      <c r="AI31" s="5">
        <v>3.7390569462478637E-2</v>
      </c>
      <c r="AJ31" s="5">
        <v>-1.120141309767364E-2</v>
      </c>
      <c r="AL31" s="44" t="s">
        <v>12</v>
      </c>
      <c r="AM31" s="44">
        <v>-3.9374686390004828E-4</v>
      </c>
      <c r="AN31" s="44">
        <v>1.1220600489002953E-4</v>
      </c>
      <c r="AO31" s="44">
        <v>-3.5091425301698456</v>
      </c>
      <c r="AP31" s="44">
        <v>5.0589945243659142E-4</v>
      </c>
      <c r="AQ31" s="44">
        <v>-6.1440026075100453E-4</v>
      </c>
      <c r="AR31" s="44">
        <v>-1.7309346704909206E-4</v>
      </c>
      <c r="AS31" s="5">
        <v>0.92</v>
      </c>
      <c r="AT31" s="5">
        <v>3.7390569462478637E-2</v>
      </c>
    </row>
    <row r="32" spans="1:56" x14ac:dyDescent="0.3">
      <c r="A32" s="3">
        <v>43491</v>
      </c>
      <c r="B32" s="5">
        <f>VLOOKUP(A32,'Session Details'!$B$2:$H$368,7,FALSE)</f>
        <v>3.7390569462478637E-2</v>
      </c>
      <c r="C32" s="5">
        <f>VLOOKUP(A32,'Supporting Data'!$B$2:$D$368,3,FALSE)</f>
        <v>0.17</v>
      </c>
      <c r="K32" s="3">
        <v>43492</v>
      </c>
      <c r="L32" s="5">
        <f>VLOOKUP(K32,'Session Details'!$B$2:$N$368,13,FALSE)</f>
        <v>0.69360000917557196</v>
      </c>
      <c r="M32" s="47">
        <f>VLOOKUP(K32,'Supporting Data'!$B$2:$F$368,5,FALSE)</f>
        <v>21</v>
      </c>
      <c r="W32" s="4">
        <v>30</v>
      </c>
      <c r="X32" s="4">
        <v>1784419</v>
      </c>
      <c r="Y32" s="5">
        <v>-1.9630799659368758E-2</v>
      </c>
      <c r="AH32" s="4">
        <v>30</v>
      </c>
      <c r="AI32" s="5">
        <v>3.9357569727266679E-2</v>
      </c>
      <c r="AJ32" s="5">
        <v>-3.9044050937170782E-2</v>
      </c>
      <c r="AS32" s="5">
        <v>0.91</v>
      </c>
      <c r="AT32" s="5">
        <v>3.9357569727266679E-2</v>
      </c>
    </row>
    <row r="33" spans="1:46" x14ac:dyDescent="0.3">
      <c r="A33" s="3">
        <v>43492</v>
      </c>
      <c r="B33" s="5">
        <f>VLOOKUP(A33,'Session Details'!$B$2:$H$368,7,FALSE)</f>
        <v>3.9357569727266679E-2</v>
      </c>
      <c r="C33" s="5">
        <f>VLOOKUP(A33,'Supporting Data'!$B$2:$D$368,3,FALSE)</f>
        <v>0.19</v>
      </c>
      <c r="K33" s="3">
        <v>43493</v>
      </c>
      <c r="L33" s="5">
        <f>VLOOKUP(K33,'Session Details'!$B$2:$N$368,13,FALSE)</f>
        <v>0.75190001003031115</v>
      </c>
      <c r="M33" s="47">
        <f>VLOOKUP(K33,'Supporting Data'!$B$2:$F$368,5,FALSE)</f>
        <v>19</v>
      </c>
      <c r="W33" s="4">
        <v>26</v>
      </c>
      <c r="X33" s="4">
        <v>1310529</v>
      </c>
      <c r="Y33" s="5">
        <v>-0.11250036399885421</v>
      </c>
      <c r="AH33" s="4">
        <v>40</v>
      </c>
      <c r="AI33" s="5">
        <v>6.157634877763668E-2</v>
      </c>
      <c r="AJ33" s="5">
        <v>-7.6275872039646142E-2</v>
      </c>
      <c r="AL33" t="s">
        <v>138</v>
      </c>
      <c r="AS33" s="5">
        <v>0.91</v>
      </c>
      <c r="AT33" s="5">
        <v>6.157634877763668E-2</v>
      </c>
    </row>
    <row r="34" spans="1:46" x14ac:dyDescent="0.3">
      <c r="A34" s="3">
        <v>43493</v>
      </c>
      <c r="B34" s="5">
        <f>VLOOKUP(A34,'Session Details'!$B$2:$H$368,7,FALSE)</f>
        <v>6.157634877763668E-2</v>
      </c>
      <c r="C34" s="5">
        <f>VLOOKUP(A34,'Supporting Data'!$B$2:$D$368,3,FALSE)</f>
        <v>0.19</v>
      </c>
      <c r="K34" s="3">
        <v>43494</v>
      </c>
      <c r="L34" s="5">
        <f>VLOOKUP(K34,'Session Details'!$B$2:$N$368,13,FALSE)</f>
        <v>0.72269978937048018</v>
      </c>
      <c r="M34" s="47">
        <f>VLOOKUP(K34,'Supporting Data'!$B$2:$F$368,5,FALSE)</f>
        <v>22</v>
      </c>
      <c r="W34" s="4">
        <v>25</v>
      </c>
      <c r="X34" s="4">
        <v>628519</v>
      </c>
      <c r="Y34" s="5">
        <v>-0.71708723442563915</v>
      </c>
      <c r="AH34" s="4">
        <v>31</v>
      </c>
      <c r="AI34" s="5">
        <v>2.8097945089736356E-2</v>
      </c>
      <c r="AJ34" s="5">
        <v>-0.52481642115115479</v>
      </c>
      <c r="AS34" s="26">
        <v>0.94</v>
      </c>
      <c r="AT34" s="5">
        <v>2.8097945089736356E-2</v>
      </c>
    </row>
    <row r="35" spans="1:46" x14ac:dyDescent="0.3">
      <c r="A35" s="3">
        <v>43494</v>
      </c>
      <c r="B35" s="5">
        <f>VLOOKUP(A35,'Session Details'!$B$2:$H$368,7,FALSE)</f>
        <v>2.8097945089736356E-2</v>
      </c>
      <c r="C35" s="5">
        <f>VLOOKUP(A35,'Supporting Data'!$B$2:$D$368,3,FALSE)</f>
        <v>0.17</v>
      </c>
      <c r="K35" s="3">
        <v>43495</v>
      </c>
      <c r="L35" s="5">
        <f>VLOOKUP(K35,'Session Details'!$B$2:$N$368,13,FALSE)</f>
        <v>0.70080027024480518</v>
      </c>
      <c r="M35" s="47">
        <f>VLOOKUP(K35,'Supporting Data'!$B$2:$F$368,5,FALSE)</f>
        <v>18</v>
      </c>
      <c r="W35" s="4">
        <v>26</v>
      </c>
      <c r="X35" s="4">
        <v>1283784</v>
      </c>
      <c r="Y35" s="5">
        <v>-7.8019563062868946E-2</v>
      </c>
      <c r="AH35" s="4">
        <v>37</v>
      </c>
      <c r="AI35" s="5">
        <v>5.739157024542154E-2</v>
      </c>
      <c r="AJ35" s="5">
        <v>-0.11382460416483964</v>
      </c>
      <c r="AL35" t="s">
        <v>114</v>
      </c>
      <c r="AS35" s="5">
        <v>0.93</v>
      </c>
      <c r="AT35" s="5">
        <v>5.739157024542154E-2</v>
      </c>
    </row>
    <row r="36" spans="1:46" ht="16.2" thickBot="1" x14ac:dyDescent="0.35">
      <c r="A36" s="3">
        <v>43495</v>
      </c>
      <c r="B36" s="5">
        <f>VLOOKUP(A36,'Session Details'!$B$2:$H$368,7,FALSE)</f>
        <v>5.739157024542154E-2</v>
      </c>
      <c r="C36" s="5">
        <f>VLOOKUP(A36,'Supporting Data'!$B$2:$D$368,3,FALSE)</f>
        <v>0.18</v>
      </c>
      <c r="K36" s="3">
        <v>43496</v>
      </c>
      <c r="L36" s="5">
        <f>VLOOKUP(K36,'Session Details'!$B$2:$N$368,13,FALSE)</f>
        <v>0.70809986092920896</v>
      </c>
      <c r="M36" s="47">
        <f>VLOOKUP(K36,'Supporting Data'!$B$2:$F$368,5,FALSE)</f>
        <v>18</v>
      </c>
      <c r="W36" s="4">
        <v>25</v>
      </c>
      <c r="X36" s="4">
        <v>1272061</v>
      </c>
      <c r="Y36" s="5">
        <v>0.20059441674862155</v>
      </c>
      <c r="AH36" s="4">
        <v>38</v>
      </c>
      <c r="AI36" s="5">
        <v>6.1014082161498638E-2</v>
      </c>
      <c r="AJ36" s="5">
        <v>0.18808824770202981</v>
      </c>
      <c r="AS36" s="11">
        <v>0.94</v>
      </c>
      <c r="AT36" s="5">
        <v>6.1014082161498638E-2</v>
      </c>
    </row>
    <row r="37" spans="1:46" x14ac:dyDescent="0.3">
      <c r="A37" s="3">
        <v>43496</v>
      </c>
      <c r="B37" s="5">
        <f>VLOOKUP(A37,'Session Details'!$B$2:$H$368,7,FALSE)</f>
        <v>6.1014082161498638E-2</v>
      </c>
      <c r="C37" s="5">
        <f>VLOOKUP(A37,'Supporting Data'!$B$2:$D$368,3,FALSE)</f>
        <v>0.18</v>
      </c>
      <c r="K37" s="3">
        <v>43497</v>
      </c>
      <c r="L37" s="5">
        <f>VLOOKUP(K37,'Session Details'!$B$2:$N$368,13,FALSE)</f>
        <v>0.75190008355181648</v>
      </c>
      <c r="M37" s="47">
        <f>VLOOKUP(K37,'Supporting Data'!$B$2:$F$368,5,FALSE)</f>
        <v>17</v>
      </c>
      <c r="W37" s="4">
        <v>28</v>
      </c>
      <c r="X37" s="4">
        <v>1322527</v>
      </c>
      <c r="Y37" s="5">
        <v>7.1616556279585408E-2</v>
      </c>
      <c r="AH37" s="4">
        <v>34</v>
      </c>
      <c r="AI37" s="5">
        <v>6.4102403158514176E-2</v>
      </c>
      <c r="AJ37" s="5">
        <v>7.1616556279585408E-2</v>
      </c>
      <c r="AL37" s="48" t="s">
        <v>115</v>
      </c>
      <c r="AM37" s="48"/>
      <c r="AS37" s="5">
        <v>0.94</v>
      </c>
      <c r="AT37" s="5">
        <v>6.4102403158514176E-2</v>
      </c>
    </row>
    <row r="38" spans="1:46" x14ac:dyDescent="0.3">
      <c r="A38" s="3">
        <v>43497</v>
      </c>
      <c r="B38" s="5">
        <f>VLOOKUP(A38,'Session Details'!$B$2:$H$368,7,FALSE)</f>
        <v>6.4102403158514176E-2</v>
      </c>
      <c r="C38" s="5">
        <f>VLOOKUP(A38,'Supporting Data'!$B$2:$D$368,3,FALSE)</f>
        <v>0.18</v>
      </c>
      <c r="K38" s="3">
        <v>43498</v>
      </c>
      <c r="L38" s="5">
        <f>VLOOKUP(K38,'Session Details'!$B$2:$N$368,13,FALSE)</f>
        <v>0.6935999689169291</v>
      </c>
      <c r="M38" s="47">
        <f>VLOOKUP(K38,'Supporting Data'!$B$2:$F$368,5,FALSE)</f>
        <v>20</v>
      </c>
      <c r="W38" s="4">
        <v>27</v>
      </c>
      <c r="X38" s="4">
        <v>1566749</v>
      </c>
      <c r="Y38" s="5">
        <v>-0.11100185204519353</v>
      </c>
      <c r="AH38" s="4">
        <v>33</v>
      </c>
      <c r="AI38" s="5">
        <v>3.598160239457688E-2</v>
      </c>
      <c r="AJ38" s="5">
        <v>-3.7682418004241769E-2</v>
      </c>
      <c r="AL38" t="s">
        <v>116</v>
      </c>
      <c r="AM38">
        <v>0.14077801279694871</v>
      </c>
      <c r="AS38" s="5">
        <v>0.95</v>
      </c>
      <c r="AT38" s="5">
        <v>3.598160239457688E-2</v>
      </c>
    </row>
    <row r="39" spans="1:46" x14ac:dyDescent="0.3">
      <c r="A39" s="3">
        <v>43498</v>
      </c>
      <c r="B39" s="5">
        <f>VLOOKUP(A39,'Session Details'!$B$2:$H$368,7,FALSE)</f>
        <v>3.598160239457688E-2</v>
      </c>
      <c r="C39" s="5">
        <f>VLOOKUP(A39,'Supporting Data'!$B$2:$D$368,3,FALSE)</f>
        <v>0.18</v>
      </c>
      <c r="K39" s="3">
        <v>43499</v>
      </c>
      <c r="L39" s="5">
        <f>VLOOKUP(K39,'Session Details'!$B$2:$N$368,13,FALSE)</f>
        <v>0.71399997980582386</v>
      </c>
      <c r="M39" s="47">
        <f>VLOOKUP(K39,'Supporting Data'!$B$2:$F$368,5,FALSE)</f>
        <v>20</v>
      </c>
      <c r="W39" s="4">
        <v>30</v>
      </c>
      <c r="X39" s="4">
        <v>1892971</v>
      </c>
      <c r="Y39" s="5">
        <v>6.0833246003320962E-2</v>
      </c>
      <c r="AH39" s="4">
        <v>30</v>
      </c>
      <c r="AI39" s="5">
        <v>4.2169337098112596E-2</v>
      </c>
      <c r="AJ39" s="5">
        <v>7.1441590279339273E-2</v>
      </c>
      <c r="AL39" t="s">
        <v>117</v>
      </c>
      <c r="AM39">
        <v>1.9818448887057853E-2</v>
      </c>
      <c r="AS39" s="5">
        <v>0.91</v>
      </c>
      <c r="AT39" s="5">
        <v>4.2169337098112596E-2</v>
      </c>
    </row>
    <row r="40" spans="1:46" x14ac:dyDescent="0.3">
      <c r="A40" s="3">
        <v>43499</v>
      </c>
      <c r="B40" s="5">
        <f>VLOOKUP(A40,'Session Details'!$B$2:$H$368,7,FALSE)</f>
        <v>4.2169337098112596E-2</v>
      </c>
      <c r="C40" s="5">
        <f>VLOOKUP(A40,'Supporting Data'!$B$2:$D$368,3,FALSE)</f>
        <v>0.18</v>
      </c>
      <c r="K40" s="3">
        <v>43500</v>
      </c>
      <c r="L40" s="5">
        <f>VLOOKUP(K40,'Session Details'!$B$2:$N$368,13,FALSE)</f>
        <v>0.73730019758551002</v>
      </c>
      <c r="M40" s="47">
        <f>VLOOKUP(K40,'Supporting Data'!$B$2:$F$368,5,FALSE)</f>
        <v>17</v>
      </c>
      <c r="W40" s="4">
        <v>26</v>
      </c>
      <c r="X40" s="4">
        <v>1198077</v>
      </c>
      <c r="Y40" s="5">
        <v>-8.5806571239552931E-2</v>
      </c>
      <c r="AH40" s="4">
        <v>39</v>
      </c>
      <c r="AI40" s="5">
        <v>5.6292693419576843E-2</v>
      </c>
      <c r="AJ40" s="5">
        <v>-8.5806571239552931E-2</v>
      </c>
      <c r="AL40" t="s">
        <v>118</v>
      </c>
      <c r="AM40">
        <v>1.7125642427956365E-2</v>
      </c>
      <c r="AS40" s="5">
        <v>0.93</v>
      </c>
      <c r="AT40" s="5">
        <v>5.6292693419576843E-2</v>
      </c>
    </row>
    <row r="41" spans="1:46" x14ac:dyDescent="0.3">
      <c r="A41" s="3">
        <v>43500</v>
      </c>
      <c r="B41" s="5">
        <f>VLOOKUP(A41,'Session Details'!$B$2:$H$368,7,FALSE)</f>
        <v>5.6292693419576843E-2</v>
      </c>
      <c r="C41" s="5">
        <f>VLOOKUP(A41,'Supporting Data'!$B$2:$D$368,3,FALSE)</f>
        <v>0.17</v>
      </c>
      <c r="K41" s="3">
        <v>43501</v>
      </c>
      <c r="L41" s="5">
        <f>VLOOKUP(K41,'Session Details'!$B$2:$N$368,13,FALSE)</f>
        <v>0.7081000599860805</v>
      </c>
      <c r="M41" s="47">
        <f>VLOOKUP(K41,'Supporting Data'!$B$2:$F$368,5,FALSE)</f>
        <v>21</v>
      </c>
      <c r="W41" s="4">
        <v>28</v>
      </c>
      <c r="X41" s="4">
        <v>1349861</v>
      </c>
      <c r="Y41" s="5">
        <v>1.1476852728398028</v>
      </c>
      <c r="AH41" s="4">
        <v>30</v>
      </c>
      <c r="AI41" s="5">
        <v>6.0345542866288224E-2</v>
      </c>
      <c r="AJ41" s="5">
        <v>1.1476852728398028</v>
      </c>
      <c r="AL41" t="s">
        <v>119</v>
      </c>
      <c r="AM41">
        <v>0.21138690109968017</v>
      </c>
      <c r="AS41" s="11">
        <v>0.91</v>
      </c>
      <c r="AT41" s="5">
        <v>6.0345542866288224E-2</v>
      </c>
    </row>
    <row r="42" spans="1:46" ht="16.2" thickBot="1" x14ac:dyDescent="0.35">
      <c r="A42" s="3">
        <v>43501</v>
      </c>
      <c r="B42" s="5">
        <f>VLOOKUP(A42,'Session Details'!$B$2:$H$368,7,FALSE)</f>
        <v>6.0345542866288224E-2</v>
      </c>
      <c r="C42" s="5">
        <f>VLOOKUP(A42,'Supporting Data'!$B$2:$D$368,3,FALSE)</f>
        <v>0.18</v>
      </c>
      <c r="K42" s="3">
        <v>43502</v>
      </c>
      <c r="L42" s="5">
        <f>VLOOKUP(K42,'Session Details'!$B$2:$N$368,13,FALSE)</f>
        <v>0.69349989490476882</v>
      </c>
      <c r="M42" s="47">
        <f>VLOOKUP(K42,'Supporting Data'!$B$2:$F$368,5,FALSE)</f>
        <v>21</v>
      </c>
      <c r="W42" s="4">
        <v>28</v>
      </c>
      <c r="X42" s="4">
        <v>1281189</v>
      </c>
      <c r="Y42" s="5">
        <v>-2.0213680806117074E-3</v>
      </c>
      <c r="AH42" s="4">
        <v>40</v>
      </c>
      <c r="AI42" s="5">
        <v>6.2098765318404553E-2</v>
      </c>
      <c r="AJ42" s="5">
        <v>8.2018928090899168E-2</v>
      </c>
      <c r="AL42" s="44" t="s">
        <v>102</v>
      </c>
      <c r="AM42" s="44">
        <v>366</v>
      </c>
      <c r="AS42" s="5">
        <v>0.93</v>
      </c>
      <c r="AT42" s="5">
        <v>6.2098765318404553E-2</v>
      </c>
    </row>
    <row r="43" spans="1:46" x14ac:dyDescent="0.3">
      <c r="A43" s="3">
        <v>43502</v>
      </c>
      <c r="B43" s="5">
        <f>VLOOKUP(A43,'Session Details'!$B$2:$H$368,7,FALSE)</f>
        <v>6.2098765318404553E-2</v>
      </c>
      <c r="C43" s="5">
        <f>VLOOKUP(A43,'Supporting Data'!$B$2:$D$368,3,FALSE)</f>
        <v>0.18</v>
      </c>
      <c r="K43" s="3">
        <v>43503</v>
      </c>
      <c r="L43" s="5">
        <f>VLOOKUP(K43,'Session Details'!$B$2:$N$368,13,FALSE)</f>
        <v>0.73729980205351808</v>
      </c>
      <c r="M43" s="47">
        <f>VLOOKUP(K43,'Supporting Data'!$B$2:$F$368,5,FALSE)</f>
        <v>20</v>
      </c>
      <c r="W43" s="4">
        <v>29</v>
      </c>
      <c r="X43" s="4">
        <v>1378902</v>
      </c>
      <c r="Y43" s="5">
        <v>8.3990469010527091E-2</v>
      </c>
      <c r="AH43" s="4">
        <v>30</v>
      </c>
      <c r="AI43" s="5">
        <v>6.2248170985803472E-2</v>
      </c>
      <c r="AJ43" s="5">
        <v>2.0226294989381444E-2</v>
      </c>
      <c r="AS43" s="5">
        <v>0.94</v>
      </c>
      <c r="AT43" s="5">
        <v>6.2248170985803472E-2</v>
      </c>
    </row>
    <row r="44" spans="1:46" ht="16.2" thickBot="1" x14ac:dyDescent="0.35">
      <c r="A44" s="3">
        <v>43503</v>
      </c>
      <c r="B44" s="5">
        <f>VLOOKUP(A44,'Session Details'!$B$2:$H$368,7,FALSE)</f>
        <v>6.2248170985803472E-2</v>
      </c>
      <c r="C44" s="5">
        <f>VLOOKUP(A44,'Supporting Data'!$B$2:$D$368,3,FALSE)</f>
        <v>0.17</v>
      </c>
      <c r="K44" s="3">
        <v>43504</v>
      </c>
      <c r="L44" s="5">
        <f>VLOOKUP(K44,'Session Details'!$B$2:$N$368,13,FALSE)</f>
        <v>0.70810019499994303</v>
      </c>
      <c r="M44" s="47">
        <f>VLOOKUP(K44,'Supporting Data'!$B$2:$F$368,5,FALSE)</f>
        <v>22</v>
      </c>
      <c r="W44" s="4">
        <v>26</v>
      </c>
      <c r="X44" s="4">
        <v>1246469</v>
      </c>
      <c r="Y44" s="5">
        <v>-5.7509600938203898E-2</v>
      </c>
      <c r="AH44" s="4">
        <v>37</v>
      </c>
      <c r="AI44" s="5">
        <v>5.6826837231353164E-2</v>
      </c>
      <c r="AJ44" s="5">
        <v>-0.11349911342902064</v>
      </c>
      <c r="AL44" t="s">
        <v>120</v>
      </c>
      <c r="AS44" s="5">
        <v>0.92</v>
      </c>
      <c r="AT44" s="5">
        <v>5.6826837231353164E-2</v>
      </c>
    </row>
    <row r="45" spans="1:46" x14ac:dyDescent="0.3">
      <c r="A45" s="3">
        <v>43504</v>
      </c>
      <c r="B45" s="5">
        <f>VLOOKUP(A45,'Session Details'!$B$2:$H$368,7,FALSE)</f>
        <v>5.6826837231353164E-2</v>
      </c>
      <c r="C45" s="5">
        <f>VLOOKUP(A45,'Supporting Data'!$B$2:$D$368,3,FALSE)</f>
        <v>0.19</v>
      </c>
      <c r="K45" s="3">
        <v>43505</v>
      </c>
      <c r="L45" s="5">
        <f>VLOOKUP(K45,'Session Details'!$B$2:$N$368,13,FALSE)</f>
        <v>0.70039992698530151</v>
      </c>
      <c r="M45" s="47">
        <f>VLOOKUP(K45,'Supporting Data'!$B$2:$F$368,5,FALSE)</f>
        <v>22</v>
      </c>
      <c r="W45" s="4">
        <v>26</v>
      </c>
      <c r="X45" s="4">
        <v>1855111</v>
      </c>
      <c r="Y45" s="5">
        <v>0.1840511785869976</v>
      </c>
      <c r="AH45" s="4">
        <v>34</v>
      </c>
      <c r="AI45" s="5">
        <v>4.2169323913883797E-2</v>
      </c>
      <c r="AJ45" s="5">
        <v>0.1719690371610445</v>
      </c>
      <c r="AL45" s="45"/>
      <c r="AM45" s="45" t="s">
        <v>105</v>
      </c>
      <c r="AN45" s="45" t="s">
        <v>125</v>
      </c>
      <c r="AO45" s="45" t="s">
        <v>126</v>
      </c>
      <c r="AP45" s="45" t="s">
        <v>127</v>
      </c>
      <c r="AQ45" s="45" t="s">
        <v>128</v>
      </c>
      <c r="AS45" s="5">
        <v>0.95</v>
      </c>
      <c r="AT45" s="5">
        <v>4.2169323913883797E-2</v>
      </c>
    </row>
    <row r="46" spans="1:46" x14ac:dyDescent="0.3">
      <c r="A46" s="3">
        <v>43505</v>
      </c>
      <c r="B46" s="5">
        <f>VLOOKUP(A46,'Session Details'!$B$2:$H$368,7,FALSE)</f>
        <v>4.2169323913883797E-2</v>
      </c>
      <c r="C46" s="5">
        <f>VLOOKUP(A46,'Supporting Data'!$B$2:$D$368,3,FALSE)</f>
        <v>0.18</v>
      </c>
      <c r="K46" s="3">
        <v>43506</v>
      </c>
      <c r="L46" s="5">
        <f>VLOOKUP(K46,'Session Details'!$B$2:$N$368,13,FALSE)</f>
        <v>0.65279978088813384</v>
      </c>
      <c r="M46" s="47">
        <f>VLOOKUP(K46,'Supporting Data'!$B$2:$F$368,5,FALSE)</f>
        <v>19</v>
      </c>
      <c r="W46" s="4">
        <v>26</v>
      </c>
      <c r="X46" s="4">
        <v>1799778</v>
      </c>
      <c r="Y46" s="5">
        <v>-4.9231076440156785E-2</v>
      </c>
      <c r="AH46" s="4">
        <v>38</v>
      </c>
      <c r="AI46" s="5">
        <v>3.892552893828792E-2</v>
      </c>
      <c r="AJ46" s="5">
        <v>-7.6923385166750902E-2</v>
      </c>
      <c r="AL46" t="s">
        <v>121</v>
      </c>
      <c r="AM46">
        <v>1</v>
      </c>
      <c r="AN46">
        <v>0.3288672788198177</v>
      </c>
      <c r="AO46">
        <v>0.3288672788198177</v>
      </c>
      <c r="AP46">
        <v>7.359774713876277</v>
      </c>
      <c r="AQ46">
        <v>6.9867456457740115E-3</v>
      </c>
      <c r="AS46" s="5">
        <v>0.95</v>
      </c>
      <c r="AT46" s="5">
        <v>3.892552893828792E-2</v>
      </c>
    </row>
    <row r="47" spans="1:46" x14ac:dyDescent="0.3">
      <c r="A47" s="3">
        <v>43506</v>
      </c>
      <c r="B47" s="5">
        <f>VLOOKUP(A47,'Session Details'!$B$2:$H$368,7,FALSE)</f>
        <v>3.892552893828792E-2</v>
      </c>
      <c r="C47" s="5">
        <f>VLOOKUP(A47,'Supporting Data'!$B$2:$D$368,3,FALSE)</f>
        <v>0.18</v>
      </c>
      <c r="K47" s="3">
        <v>43507</v>
      </c>
      <c r="L47" s="5">
        <f>VLOOKUP(K47,'Session Details'!$B$2:$N$368,13,FALSE)</f>
        <v>0.74460022183101404</v>
      </c>
      <c r="M47" s="47">
        <f>VLOOKUP(K47,'Supporting Data'!$B$2:$F$368,5,FALSE)</f>
        <v>20</v>
      </c>
      <c r="W47" s="4">
        <v>25</v>
      </c>
      <c r="X47" s="4">
        <v>1297491</v>
      </c>
      <c r="Y47" s="5">
        <v>8.2977972200451333E-2</v>
      </c>
      <c r="AH47" s="4">
        <v>33</v>
      </c>
      <c r="AI47" s="5">
        <v>5.8004341750093655E-2</v>
      </c>
      <c r="AJ47" s="5">
        <v>3.0406225507084272E-2</v>
      </c>
      <c r="AL47" t="s">
        <v>122</v>
      </c>
      <c r="AM47">
        <v>364</v>
      </c>
      <c r="AN47">
        <v>16.265129592175452</v>
      </c>
      <c r="AO47">
        <v>4.4684421956525965E-2</v>
      </c>
      <c r="AS47" s="5">
        <v>0.94</v>
      </c>
      <c r="AT47" s="5">
        <v>5.8004341750093655E-2</v>
      </c>
    </row>
    <row r="48" spans="1:46" ht="16.2" thickBot="1" x14ac:dyDescent="0.35">
      <c r="A48" s="3">
        <v>43507</v>
      </c>
      <c r="B48" s="5">
        <f>VLOOKUP(A48,'Session Details'!$B$2:$H$368,7,FALSE)</f>
        <v>5.8004341750093655E-2</v>
      </c>
      <c r="C48" s="5">
        <f>VLOOKUP(A48,'Supporting Data'!$B$2:$D$368,3,FALSE)</f>
        <v>0.17</v>
      </c>
      <c r="K48" s="3">
        <v>43508</v>
      </c>
      <c r="L48" s="5">
        <f>VLOOKUP(K48,'Session Details'!$B$2:$N$368,13,FALSE)</f>
        <v>0.75919985781080945</v>
      </c>
      <c r="M48" s="47">
        <f>VLOOKUP(K48,'Supporting Data'!$B$2:$F$368,5,FALSE)</f>
        <v>17</v>
      </c>
      <c r="W48" s="4">
        <v>25</v>
      </c>
      <c r="X48" s="4">
        <v>1404552</v>
      </c>
      <c r="Y48" s="5">
        <v>4.0516023501679044E-2</v>
      </c>
      <c r="AH48" s="4">
        <v>39</v>
      </c>
      <c r="AI48" s="5">
        <v>6.1594494142863325E-2</v>
      </c>
      <c r="AJ48" s="5">
        <v>2.0696661547025652E-2</v>
      </c>
      <c r="AL48" s="44" t="s">
        <v>123</v>
      </c>
      <c r="AM48" s="44">
        <v>365</v>
      </c>
      <c r="AN48" s="44">
        <v>16.593996870995269</v>
      </c>
      <c r="AO48" s="44"/>
      <c r="AP48" s="44"/>
      <c r="AQ48" s="44"/>
      <c r="AS48" s="5">
        <v>0.92</v>
      </c>
      <c r="AT48" s="5">
        <v>6.1594494142863325E-2</v>
      </c>
    </row>
    <row r="49" spans="1:46" ht="16.2" thickBot="1" x14ac:dyDescent="0.35">
      <c r="A49" s="3">
        <v>43508</v>
      </c>
      <c r="B49" s="5">
        <f>VLOOKUP(A49,'Session Details'!$B$2:$H$368,7,FALSE)</f>
        <v>6.1594494142863325E-2</v>
      </c>
      <c r="C49" s="5">
        <f>VLOOKUP(A49,'Supporting Data'!$B$2:$D$368,3,FALSE)</f>
        <v>0.17</v>
      </c>
      <c r="K49" s="3">
        <v>43509</v>
      </c>
      <c r="L49" s="5">
        <f>VLOOKUP(K49,'Session Details'!$B$2:$N$368,13,FALSE)</f>
        <v>0.74460020874146948</v>
      </c>
      <c r="M49" s="47">
        <f>VLOOKUP(K49,'Supporting Data'!$B$2:$F$368,5,FALSE)</f>
        <v>17</v>
      </c>
      <c r="W49" s="4">
        <v>30</v>
      </c>
      <c r="X49" s="4">
        <v>1393232</v>
      </c>
      <c r="Y49" s="5">
        <v>8.7452358707419409E-2</v>
      </c>
      <c r="AH49" s="4">
        <v>32</v>
      </c>
      <c r="AI49" s="5">
        <v>6.4152976377401652E-2</v>
      </c>
      <c r="AJ49" s="5">
        <v>3.3079740772048449E-2</v>
      </c>
      <c r="AS49" s="5">
        <v>0.94</v>
      </c>
      <c r="AT49" s="5">
        <v>6.4152976377401652E-2</v>
      </c>
    </row>
    <row r="50" spans="1:46" x14ac:dyDescent="0.3">
      <c r="A50" s="3">
        <v>43509</v>
      </c>
      <c r="B50" s="5">
        <f>VLOOKUP(A50,'Session Details'!$B$2:$H$368,7,FALSE)</f>
        <v>6.4152976377401652E-2</v>
      </c>
      <c r="C50" s="5">
        <f>VLOOKUP(A50,'Supporting Data'!$B$2:$D$368,3,FALSE)</f>
        <v>0.17</v>
      </c>
      <c r="K50" s="3">
        <v>43510</v>
      </c>
      <c r="L50" s="5">
        <f>VLOOKUP(K50,'Session Details'!$B$2:$N$368,13,FALSE)</f>
        <v>0.70809997779168599</v>
      </c>
      <c r="M50" s="47">
        <f>VLOOKUP(K50,'Supporting Data'!$B$2:$F$368,5,FALSE)</f>
        <v>22</v>
      </c>
      <c r="W50" s="4">
        <v>29</v>
      </c>
      <c r="X50" s="4">
        <v>1184903</v>
      </c>
      <c r="Y50" s="5">
        <v>-0.14069092654880477</v>
      </c>
      <c r="AH50" s="4">
        <v>40</v>
      </c>
      <c r="AI50" s="5">
        <v>5.5111339367736073E-2</v>
      </c>
      <c r="AJ50" s="5">
        <v>-0.1146512661343102</v>
      </c>
      <c r="AL50" s="45"/>
      <c r="AM50" s="45" t="s">
        <v>129</v>
      </c>
      <c r="AN50" s="45" t="s">
        <v>119</v>
      </c>
      <c r="AO50" s="45" t="s">
        <v>106</v>
      </c>
      <c r="AP50" s="45" t="s">
        <v>130</v>
      </c>
      <c r="AQ50" s="45" t="s">
        <v>131</v>
      </c>
      <c r="AR50" s="45" t="s">
        <v>132</v>
      </c>
      <c r="AS50" s="5">
        <v>0.91</v>
      </c>
      <c r="AT50" s="5">
        <v>5.5111339367736073E-2</v>
      </c>
    </row>
    <row r="51" spans="1:46" x14ac:dyDescent="0.3">
      <c r="A51" s="3">
        <v>43510</v>
      </c>
      <c r="B51" s="5">
        <f>VLOOKUP(A51,'Session Details'!$B$2:$H$368,7,FALSE)</f>
        <v>5.5111339367736073E-2</v>
      </c>
      <c r="C51" s="5">
        <f>VLOOKUP(A51,'Supporting Data'!$B$2:$D$368,3,FALSE)</f>
        <v>0.18</v>
      </c>
      <c r="K51" s="3">
        <v>43511</v>
      </c>
      <c r="L51" s="5">
        <f>VLOOKUP(K51,'Session Details'!$B$2:$N$368,13,FALSE)</f>
        <v>0.73729980897962799</v>
      </c>
      <c r="M51" s="47">
        <f>VLOOKUP(K51,'Supporting Data'!$B$2:$F$368,5,FALSE)</f>
        <v>19</v>
      </c>
      <c r="W51" s="4">
        <v>25</v>
      </c>
      <c r="X51" s="4">
        <v>1285561</v>
      </c>
      <c r="Y51" s="5">
        <v>3.1362191919734883E-2</v>
      </c>
      <c r="AH51" s="4">
        <v>34</v>
      </c>
      <c r="AI51" s="5">
        <v>5.9793070444522596E-2</v>
      </c>
      <c r="AJ51" s="5">
        <v>5.2197752992891644E-2</v>
      </c>
      <c r="AL51" t="s">
        <v>124</v>
      </c>
      <c r="AM51">
        <v>0.21661332950274331</v>
      </c>
      <c r="AN51">
        <v>7.3616677317733165E-2</v>
      </c>
      <c r="AO51">
        <v>2.9424491486871873</v>
      </c>
      <c r="AP51">
        <v>3.4648779979246911E-3</v>
      </c>
      <c r="AQ51">
        <v>7.1845944450947719E-2</v>
      </c>
      <c r="AR51">
        <v>0.36138071455453891</v>
      </c>
      <c r="AS51" s="5">
        <v>0.93</v>
      </c>
      <c r="AT51" s="5">
        <v>5.9793070444522596E-2</v>
      </c>
    </row>
    <row r="52" spans="1:46" ht="16.2" thickBot="1" x14ac:dyDescent="0.35">
      <c r="A52" s="3">
        <v>43511</v>
      </c>
      <c r="B52" s="5">
        <f>VLOOKUP(A52,'Session Details'!$B$2:$H$368,7,FALSE)</f>
        <v>5.9793070444522596E-2</v>
      </c>
      <c r="C52" s="5">
        <f>VLOOKUP(A52,'Supporting Data'!$B$2:$D$368,3,FALSE)</f>
        <v>0.18</v>
      </c>
      <c r="K52" s="3">
        <v>43512</v>
      </c>
      <c r="L52" s="5">
        <f>VLOOKUP(K52,'Session Details'!$B$2:$N$368,13,FALSE)</f>
        <v>0.68679982546710794</v>
      </c>
      <c r="M52" s="47">
        <f>VLOOKUP(K52,'Supporting Data'!$B$2:$F$368,5,FALSE)</f>
        <v>18</v>
      </c>
      <c r="W52" s="4">
        <v>26</v>
      </c>
      <c r="X52" s="4">
        <v>1768503</v>
      </c>
      <c r="Y52" s="5">
        <v>-4.6686155168073507E-2</v>
      </c>
      <c r="AH52" s="4">
        <v>33</v>
      </c>
      <c r="AI52" s="5">
        <v>3.8624106184334629E-2</v>
      </c>
      <c r="AJ52" s="5">
        <v>-8.4071011828148912E-2</v>
      </c>
      <c r="AL52" s="44" t="s">
        <v>12</v>
      </c>
      <c r="AM52" s="44">
        <v>-5.6423549246268556E-3</v>
      </c>
      <c r="AN52" s="44">
        <v>2.0798314500907003E-3</v>
      </c>
      <c r="AO52" s="44">
        <v>-2.7128904721489793</v>
      </c>
      <c r="AP52" s="44">
        <v>6.9867456457722524E-3</v>
      </c>
      <c r="AQ52" s="44">
        <v>-9.7323488138999076E-3</v>
      </c>
      <c r="AR52" s="44">
        <v>-1.5523610353538027E-3</v>
      </c>
      <c r="AS52" s="5">
        <v>0.91</v>
      </c>
      <c r="AT52" s="5">
        <v>3.8624106184334629E-2</v>
      </c>
    </row>
    <row r="53" spans="1:46" x14ac:dyDescent="0.3">
      <c r="A53" s="3">
        <v>43512</v>
      </c>
      <c r="B53" s="5">
        <f>VLOOKUP(A53,'Session Details'!$B$2:$H$368,7,FALSE)</f>
        <v>3.8624106184334629E-2</v>
      </c>
      <c r="C53" s="5">
        <f>VLOOKUP(A53,'Supporting Data'!$B$2:$D$368,3,FALSE)</f>
        <v>0.19</v>
      </c>
      <c r="K53" s="3">
        <v>43513</v>
      </c>
      <c r="L53" s="5">
        <f>VLOOKUP(K53,'Session Details'!$B$2:$N$368,13,FALSE)</f>
        <v>0.64600000000000002</v>
      </c>
      <c r="M53" s="47">
        <f>VLOOKUP(K53,'Supporting Data'!$B$2:$F$368,5,FALSE)</f>
        <v>18</v>
      </c>
      <c r="W53" s="4">
        <v>30</v>
      </c>
      <c r="X53" s="4">
        <v>1579683</v>
      </c>
      <c r="Y53" s="5">
        <v>-0.12229008244350137</v>
      </c>
      <c r="AH53" s="4">
        <v>31</v>
      </c>
      <c r="AI53" s="5">
        <v>3.4841863833257665E-2</v>
      </c>
      <c r="AJ53" s="5">
        <v>-0.10490968822811508</v>
      </c>
      <c r="AS53" s="5">
        <v>0.94</v>
      </c>
      <c r="AT53" s="5">
        <v>3.4841863833257665E-2</v>
      </c>
    </row>
    <row r="54" spans="1:46" x14ac:dyDescent="0.3">
      <c r="A54" s="3">
        <v>43513</v>
      </c>
      <c r="B54" s="5">
        <f>VLOOKUP(A54,'Session Details'!$B$2:$H$368,7,FALSE)</f>
        <v>3.4841863833257665E-2</v>
      </c>
      <c r="C54" s="5">
        <f>VLOOKUP(A54,'Supporting Data'!$B$2:$D$368,3,FALSE)</f>
        <v>0.19</v>
      </c>
      <c r="K54" s="3">
        <v>43514</v>
      </c>
      <c r="L54" s="5">
        <f>VLOOKUP(K54,'Session Details'!$B$2:$N$368,13,FALSE)</f>
        <v>0.76649976795970587</v>
      </c>
      <c r="M54" s="47">
        <f>VLOOKUP(K54,'Supporting Data'!$B$2:$F$368,5,FALSE)</f>
        <v>18</v>
      </c>
      <c r="W54" s="4">
        <v>27</v>
      </c>
      <c r="X54" s="4">
        <v>1431960</v>
      </c>
      <c r="Y54" s="5">
        <v>0.10363771309396363</v>
      </c>
      <c r="AH54" s="4">
        <v>36</v>
      </c>
      <c r="AI54" s="5">
        <v>6.5936251861415815E-2</v>
      </c>
      <c r="AJ54" s="5">
        <v>0.13674683432312817</v>
      </c>
      <c r="AS54" s="5">
        <v>0.95</v>
      </c>
      <c r="AT54" s="5">
        <v>6.5936251861415815E-2</v>
      </c>
    </row>
    <row r="55" spans="1:46" x14ac:dyDescent="0.3">
      <c r="A55" s="3">
        <v>43514</v>
      </c>
      <c r="B55" s="5">
        <f>VLOOKUP(A55,'Session Details'!$B$2:$H$368,7,FALSE)</f>
        <v>6.5936251861415815E-2</v>
      </c>
      <c r="C55" s="5">
        <f>VLOOKUP(A55,'Supporting Data'!$B$2:$D$368,3,FALSE)</f>
        <v>0.17</v>
      </c>
      <c r="K55" s="3">
        <v>43515</v>
      </c>
      <c r="L55" s="5">
        <f>VLOOKUP(K55,'Session Details'!$B$2:$N$368,13,FALSE)</f>
        <v>0.76649906680142099</v>
      </c>
      <c r="M55" s="47">
        <f>VLOOKUP(K55,'Supporting Data'!$B$2:$F$368,5,FALSE)</f>
        <v>19</v>
      </c>
      <c r="W55" s="4">
        <v>29</v>
      </c>
      <c r="X55" s="4">
        <v>620260</v>
      </c>
      <c r="Y55" s="5">
        <v>-0.55839299648571217</v>
      </c>
      <c r="AH55" s="4">
        <v>35</v>
      </c>
      <c r="AI55" s="5">
        <v>2.8277810407735061E-2</v>
      </c>
      <c r="AJ55" s="5">
        <v>-0.54090360183579034</v>
      </c>
      <c r="AS55" s="26">
        <v>0.92</v>
      </c>
      <c r="AT55" s="5">
        <v>2.8277810407735061E-2</v>
      </c>
    </row>
    <row r="56" spans="1:46" x14ac:dyDescent="0.3">
      <c r="A56" s="3">
        <v>43515</v>
      </c>
      <c r="B56" s="5">
        <f>VLOOKUP(A56,'Session Details'!$B$2:$H$368,7,FALSE)</f>
        <v>2.8277810407735061E-2</v>
      </c>
      <c r="C56" s="5">
        <f>VLOOKUP(A56,'Supporting Data'!$B$2:$D$368,3,FALSE)</f>
        <v>0.18</v>
      </c>
      <c r="K56" s="3">
        <v>43516</v>
      </c>
      <c r="L56" s="5">
        <f>VLOOKUP(K56,'Session Details'!$B$2:$N$368,13,FALSE)</f>
        <v>0.7299997768004487</v>
      </c>
      <c r="M56" s="47">
        <f>VLOOKUP(K56,'Supporting Data'!$B$2:$F$368,5,FALSE)</f>
        <v>18</v>
      </c>
      <c r="W56" s="4">
        <v>25</v>
      </c>
      <c r="X56" s="4">
        <v>1222680</v>
      </c>
      <c r="Y56" s="5">
        <v>-0.12241464451003137</v>
      </c>
      <c r="AH56" s="4">
        <v>32</v>
      </c>
      <c r="AI56" s="5">
        <v>5.5195796148618387E-2</v>
      </c>
      <c r="AJ56" s="5">
        <v>-0.13962220826808736</v>
      </c>
      <c r="AS56" s="5">
        <v>0.91</v>
      </c>
      <c r="AT56" s="5">
        <v>5.5195796148618387E-2</v>
      </c>
    </row>
    <row r="57" spans="1:46" x14ac:dyDescent="0.3">
      <c r="A57" s="3">
        <v>43516</v>
      </c>
      <c r="B57" s="5">
        <f>VLOOKUP(A57,'Session Details'!$B$2:$H$368,7,FALSE)</f>
        <v>5.5195796148618387E-2</v>
      </c>
      <c r="C57" s="5">
        <f>VLOOKUP(A57,'Supporting Data'!$B$2:$D$368,3,FALSE)</f>
        <v>0.18</v>
      </c>
      <c r="K57" s="3">
        <v>43517</v>
      </c>
      <c r="L57" s="5">
        <f>VLOOKUP(K57,'Session Details'!$B$2:$N$368,13,FALSE)</f>
        <v>0.75190003596315413</v>
      </c>
      <c r="M57" s="47">
        <f>VLOOKUP(K57,'Supporting Data'!$B$2:$F$368,5,FALSE)</f>
        <v>22</v>
      </c>
      <c r="W57" s="4">
        <v>26</v>
      </c>
      <c r="X57" s="4">
        <v>1149121</v>
      </c>
      <c r="Y57" s="5">
        <v>-3.019825251518482E-2</v>
      </c>
      <c r="AH57" s="4">
        <v>36</v>
      </c>
      <c r="AI57" s="5">
        <v>5.5117296346247138E-2</v>
      </c>
      <c r="AJ57" s="5">
        <v>1.0808988820465437E-4</v>
      </c>
      <c r="AS57" s="5">
        <v>0.94</v>
      </c>
      <c r="AT57" s="5">
        <v>5.5117296346247138E-2</v>
      </c>
    </row>
    <row r="58" spans="1:46" x14ac:dyDescent="0.3">
      <c r="A58" s="3">
        <v>43517</v>
      </c>
      <c r="B58" s="5">
        <f>VLOOKUP(A58,'Session Details'!$B$2:$H$368,7,FALSE)</f>
        <v>5.5117296346247138E-2</v>
      </c>
      <c r="C58" s="5">
        <f>VLOOKUP(A58,'Supporting Data'!$B$2:$D$368,3,FALSE)</f>
        <v>0.18</v>
      </c>
      <c r="K58" s="3">
        <v>43518</v>
      </c>
      <c r="L58" s="5">
        <f>VLOOKUP(K58,'Session Details'!$B$2:$N$368,13,FALSE)</f>
        <v>0.75919963201471941</v>
      </c>
      <c r="M58" s="47">
        <f>VLOOKUP(K58,'Supporting Data'!$B$2:$F$368,5,FALSE)</f>
        <v>19</v>
      </c>
      <c r="W58" s="4">
        <v>28</v>
      </c>
      <c r="X58" s="4">
        <v>1377230</v>
      </c>
      <c r="Y58" s="5">
        <v>7.1306612443905903E-2</v>
      </c>
      <c r="AH58" s="4">
        <v>30</v>
      </c>
      <c r="AI58" s="5">
        <v>6.2172691407205237E-2</v>
      </c>
      <c r="AJ58" s="5">
        <v>3.9797604387794561E-2</v>
      </c>
      <c r="AS58" s="5">
        <v>0.94</v>
      </c>
      <c r="AT58" s="5">
        <v>6.2172691407205237E-2</v>
      </c>
    </row>
    <row r="59" spans="1:46" x14ac:dyDescent="0.3">
      <c r="A59" s="3">
        <v>43518</v>
      </c>
      <c r="B59" s="5">
        <f>VLOOKUP(A59,'Session Details'!$B$2:$H$368,7,FALSE)</f>
        <v>6.2172691407205237E-2</v>
      </c>
      <c r="C59" s="5">
        <f>VLOOKUP(A59,'Supporting Data'!$B$2:$D$368,3,FALSE)</f>
        <v>0.17</v>
      </c>
      <c r="K59" s="3">
        <v>43519</v>
      </c>
      <c r="L59" s="5">
        <f>VLOOKUP(K59,'Session Details'!$B$2:$N$368,13,FALSE)</f>
        <v>0.65279999562105129</v>
      </c>
      <c r="M59" s="47">
        <f>VLOOKUP(K59,'Supporting Data'!$B$2:$F$368,5,FALSE)</f>
        <v>20</v>
      </c>
      <c r="W59" s="4">
        <v>28</v>
      </c>
      <c r="X59" s="4">
        <v>1443732</v>
      </c>
      <c r="Y59" s="5">
        <v>-0.18364175802924843</v>
      </c>
      <c r="AH59" s="4">
        <v>35</v>
      </c>
      <c r="AI59" s="5">
        <v>3.3501801636230989E-2</v>
      </c>
      <c r="AJ59" s="5">
        <v>-0.13261936790607654</v>
      </c>
      <c r="AS59" s="5">
        <v>0.91</v>
      </c>
      <c r="AT59" s="5">
        <v>3.3501801636230989E-2</v>
      </c>
    </row>
    <row r="60" spans="1:46" x14ac:dyDescent="0.3">
      <c r="A60" s="3">
        <v>43519</v>
      </c>
      <c r="B60" s="5">
        <f>VLOOKUP(A60,'Session Details'!$B$2:$H$368,7,FALSE)</f>
        <v>3.3501801636230989E-2</v>
      </c>
      <c r="C60" s="5">
        <f>VLOOKUP(A60,'Supporting Data'!$B$2:$D$368,3,FALSE)</f>
        <v>0.18</v>
      </c>
      <c r="K60" s="3">
        <v>43520</v>
      </c>
      <c r="L60" s="5">
        <f>VLOOKUP(K60,'Session Details'!$B$2:$N$368,13,FALSE)</f>
        <v>0.64600000000000002</v>
      </c>
      <c r="M60" s="47">
        <f>VLOOKUP(K60,'Supporting Data'!$B$2:$F$368,5,FALSE)</f>
        <v>19</v>
      </c>
      <c r="W60" s="4">
        <v>29</v>
      </c>
      <c r="X60" s="4">
        <v>1644180</v>
      </c>
      <c r="Y60" s="5">
        <v>4.0829077732684294E-2</v>
      </c>
      <c r="AH60" s="4">
        <v>38</v>
      </c>
      <c r="AI60" s="5">
        <v>3.699703963828057E-2</v>
      </c>
      <c r="AJ60" s="5">
        <v>6.1855927551318857E-2</v>
      </c>
      <c r="AS60" s="5">
        <v>0.91</v>
      </c>
      <c r="AT60" s="5">
        <v>3.699703963828057E-2</v>
      </c>
    </row>
    <row r="61" spans="1:46" x14ac:dyDescent="0.3">
      <c r="A61" s="3">
        <v>43520</v>
      </c>
      <c r="B61" s="5">
        <f>VLOOKUP(A61,'Session Details'!$B$2:$H$368,7,FALSE)</f>
        <v>3.699703963828057E-2</v>
      </c>
      <c r="C61" s="5">
        <f>VLOOKUP(A61,'Supporting Data'!$B$2:$D$368,3,FALSE)</f>
        <v>0.17</v>
      </c>
      <c r="K61" s="3">
        <v>43521</v>
      </c>
      <c r="L61" s="5">
        <f>VLOOKUP(K61,'Session Details'!$B$2:$N$368,13,FALSE)</f>
        <v>0.73730025492756324</v>
      </c>
      <c r="M61" s="47">
        <f>VLOOKUP(K61,'Supporting Data'!$B$2:$F$368,5,FALSE)</f>
        <v>22</v>
      </c>
      <c r="W61" s="4">
        <v>26</v>
      </c>
      <c r="X61" s="4">
        <v>1271939</v>
      </c>
      <c r="Y61" s="5">
        <v>-0.11174962987792958</v>
      </c>
      <c r="AH61" s="4">
        <v>34</v>
      </c>
      <c r="AI61" s="5">
        <v>6.0379277901358691E-2</v>
      </c>
      <c r="AJ61" s="5">
        <v>-8.427797764023226E-2</v>
      </c>
      <c r="AS61" s="5">
        <v>0.93</v>
      </c>
      <c r="AT61" s="5">
        <v>6.0379277901358691E-2</v>
      </c>
    </row>
    <row r="62" spans="1:46" x14ac:dyDescent="0.3">
      <c r="A62" s="3">
        <v>43521</v>
      </c>
      <c r="B62" s="5">
        <f>VLOOKUP(A62,'Session Details'!$B$2:$H$368,7,FALSE)</f>
        <v>6.0379277901358691E-2</v>
      </c>
      <c r="C62" s="5">
        <f>VLOOKUP(A62,'Supporting Data'!$B$2:$D$368,3,FALSE)</f>
        <v>0.19</v>
      </c>
      <c r="K62" s="3">
        <v>43522</v>
      </c>
      <c r="L62" s="5">
        <f>VLOOKUP(K62,'Session Details'!$B$2:$N$368,13,FALSE)</f>
        <v>0.74459987811748196</v>
      </c>
      <c r="M62" s="47">
        <f>VLOOKUP(K62,'Supporting Data'!$B$2:$F$368,5,FALSE)</f>
        <v>17</v>
      </c>
      <c r="W62" s="4">
        <v>28</v>
      </c>
      <c r="X62" s="4">
        <v>1364832</v>
      </c>
      <c r="Y62" s="5">
        <v>1.2004191790539451</v>
      </c>
      <c r="AH62" s="4">
        <v>33</v>
      </c>
      <c r="AI62" s="5">
        <v>6.1014821497385206E-2</v>
      </c>
      <c r="AJ62" s="5">
        <v>1.157692572996929</v>
      </c>
      <c r="AS62" s="11">
        <v>0.95</v>
      </c>
      <c r="AT62" s="5">
        <v>6.1014821497385206E-2</v>
      </c>
    </row>
    <row r="63" spans="1:46" x14ac:dyDescent="0.3">
      <c r="A63" s="3">
        <v>43522</v>
      </c>
      <c r="B63" s="5">
        <f>VLOOKUP(A63,'Session Details'!$B$2:$H$368,7,FALSE)</f>
        <v>6.1014821497385206E-2</v>
      </c>
      <c r="C63" s="5">
        <f>VLOOKUP(A63,'Supporting Data'!$B$2:$D$368,3,FALSE)</f>
        <v>0.18</v>
      </c>
      <c r="K63" s="3">
        <v>43523</v>
      </c>
      <c r="L63" s="5">
        <f>VLOOKUP(K63,'Session Details'!$B$2:$N$368,13,FALSE)</f>
        <v>0.76649981760284536</v>
      </c>
      <c r="M63" s="47">
        <f>VLOOKUP(K63,'Supporting Data'!$B$2:$F$368,5,FALSE)</f>
        <v>18</v>
      </c>
      <c r="W63" s="4">
        <v>30</v>
      </c>
      <c r="X63" s="4">
        <v>1323241</v>
      </c>
      <c r="Y63" s="5">
        <v>8.2246376811594191E-2</v>
      </c>
      <c r="AH63" s="4">
        <v>38</v>
      </c>
      <c r="AI63" s="5">
        <v>6.1545614971269758E-2</v>
      </c>
      <c r="AJ63" s="5">
        <v>0.11504171088598958</v>
      </c>
      <c r="AS63" s="5">
        <v>0.95</v>
      </c>
      <c r="AT63" s="5">
        <v>6.1545614971269758E-2</v>
      </c>
    </row>
    <row r="64" spans="1:46" x14ac:dyDescent="0.3">
      <c r="A64" s="3">
        <v>43523</v>
      </c>
      <c r="B64" s="5">
        <f>VLOOKUP(A64,'Session Details'!$B$2:$H$368,7,FALSE)</f>
        <v>6.1545614971269758E-2</v>
      </c>
      <c r="C64" s="5">
        <f>VLOOKUP(A64,'Supporting Data'!$B$2:$D$368,3,FALSE)</f>
        <v>0.17</v>
      </c>
      <c r="K64" s="3">
        <v>43524</v>
      </c>
      <c r="L64" s="5">
        <f>VLOOKUP(K64,'Session Details'!$B$2:$N$368,13,FALSE)</f>
        <v>0.72270016227210765</v>
      </c>
      <c r="M64" s="47">
        <f>VLOOKUP(K64,'Supporting Data'!$B$2:$F$368,5,FALSE)</f>
        <v>22</v>
      </c>
      <c r="W64" s="4">
        <v>25</v>
      </c>
      <c r="X64" s="4">
        <v>1405660</v>
      </c>
      <c r="Y64" s="5">
        <v>0.22324803045110131</v>
      </c>
      <c r="AH64" s="4">
        <v>30</v>
      </c>
      <c r="AI64" s="5">
        <v>6.2235804656984049E-2</v>
      </c>
      <c r="AJ64" s="5">
        <v>0.12915198644756454</v>
      </c>
      <c r="AS64" s="11">
        <v>0.93</v>
      </c>
      <c r="AT64" s="5">
        <v>6.2235804656984049E-2</v>
      </c>
    </row>
    <row r="65" spans="1:46" x14ac:dyDescent="0.3">
      <c r="A65" s="3">
        <v>43524</v>
      </c>
      <c r="B65" s="5">
        <f>VLOOKUP(A65,'Session Details'!$B$2:$H$368,7,FALSE)</f>
        <v>6.2235804656984049E-2</v>
      </c>
      <c r="C65" s="5">
        <f>VLOOKUP(A65,'Supporting Data'!$B$2:$D$368,3,FALSE)</f>
        <v>0.19</v>
      </c>
      <c r="K65" s="3">
        <v>43525</v>
      </c>
      <c r="L65" s="5">
        <f>VLOOKUP(K65,'Session Details'!$B$2:$N$368,13,FALSE)</f>
        <v>0.76649981434318626</v>
      </c>
      <c r="M65" s="47">
        <f>VLOOKUP(K65,'Supporting Data'!$B$2:$F$368,5,FALSE)</f>
        <v>22</v>
      </c>
      <c r="W65" s="4">
        <v>28</v>
      </c>
      <c r="X65" s="4">
        <v>1458532</v>
      </c>
      <c r="Y65" s="5">
        <v>5.9032986501891482E-2</v>
      </c>
      <c r="AH65" s="4">
        <v>34</v>
      </c>
      <c r="AI65" s="5">
        <v>6.5203680473658474E-2</v>
      </c>
      <c r="AJ65" s="5">
        <v>4.8751131692233107E-2</v>
      </c>
      <c r="AS65" s="5">
        <v>0.94</v>
      </c>
      <c r="AT65" s="5">
        <v>6.5203680473658474E-2</v>
      </c>
    </row>
    <row r="66" spans="1:46" x14ac:dyDescent="0.3">
      <c r="A66" s="3">
        <v>43525</v>
      </c>
      <c r="B66" s="5">
        <f>VLOOKUP(A66,'Session Details'!$B$2:$H$368,7,FALSE)</f>
        <v>6.5203680473658474E-2</v>
      </c>
      <c r="C66" s="5">
        <f>VLOOKUP(A66,'Supporting Data'!$B$2:$D$368,3,FALSE)</f>
        <v>0.19</v>
      </c>
      <c r="K66" s="3">
        <v>43526</v>
      </c>
      <c r="L66" s="5">
        <f>VLOOKUP(K66,'Session Details'!$B$2:$N$368,13,FALSE)</f>
        <v>0.33319983331998332</v>
      </c>
      <c r="M66" s="47">
        <f>VLOOKUP(K66,'Supporting Data'!$B$2:$F$368,5,FALSE)</f>
        <v>18</v>
      </c>
      <c r="W66" s="4">
        <v>56</v>
      </c>
      <c r="X66" s="4">
        <v>900972</v>
      </c>
      <c r="Y66" s="5">
        <v>-0.37594234941110949</v>
      </c>
      <c r="AH66" s="4">
        <v>40</v>
      </c>
      <c r="AI66" s="5">
        <v>1.9298820571939712E-2</v>
      </c>
      <c r="AJ66" s="5">
        <v>-0.42394678407179354</v>
      </c>
      <c r="AS66" s="26">
        <v>0.95</v>
      </c>
      <c r="AT66" s="5">
        <v>1.9298820571939712E-2</v>
      </c>
    </row>
    <row r="67" spans="1:46" x14ac:dyDescent="0.3">
      <c r="A67" s="3">
        <v>43526</v>
      </c>
      <c r="B67" s="5">
        <f>VLOOKUP(A67,'Session Details'!$B$2:$H$368,7,FALSE)</f>
        <v>1.9298820571939712E-2</v>
      </c>
      <c r="C67" s="5">
        <f>VLOOKUP(A67,'Supporting Data'!$B$2:$D$368,3,FALSE)</f>
        <v>0.18</v>
      </c>
      <c r="K67" s="3">
        <v>43527</v>
      </c>
      <c r="L67" s="5">
        <f>VLOOKUP(K67,'Session Details'!$B$2:$N$368,13,FALSE)</f>
        <v>0.71399999247843449</v>
      </c>
      <c r="M67" s="47">
        <f>VLOOKUP(K67,'Supporting Data'!$B$2:$F$368,5,FALSE)</f>
        <v>21</v>
      </c>
      <c r="W67" s="4">
        <v>29</v>
      </c>
      <c r="X67" s="4">
        <v>1694106</v>
      </c>
      <c r="Y67" s="5">
        <v>3.03652884720651E-2</v>
      </c>
      <c r="AH67" s="4">
        <v>32</v>
      </c>
      <c r="AI67" s="5">
        <v>3.8509450193791116E-2</v>
      </c>
      <c r="AJ67" s="5">
        <v>4.0879231697923846E-2</v>
      </c>
      <c r="AS67" s="5">
        <v>0.93</v>
      </c>
      <c r="AT67" s="5">
        <v>3.8509450193791116E-2</v>
      </c>
    </row>
    <row r="68" spans="1:46" x14ac:dyDescent="0.3">
      <c r="A68" s="3">
        <v>43527</v>
      </c>
      <c r="B68" s="5">
        <f>VLOOKUP(A68,'Session Details'!$B$2:$H$368,7,FALSE)</f>
        <v>3.8509450193791116E-2</v>
      </c>
      <c r="C68" s="5">
        <f>VLOOKUP(A68,'Supporting Data'!$B$2:$D$368,3,FALSE)</f>
        <v>0.18</v>
      </c>
      <c r="K68" s="3">
        <v>43528</v>
      </c>
      <c r="L68" s="5">
        <f>VLOOKUP(K68,'Session Details'!$B$2:$N$368,13,FALSE)</f>
        <v>0.74459980105695345</v>
      </c>
      <c r="M68" s="47">
        <f>VLOOKUP(K68,'Supporting Data'!$B$2:$F$368,5,FALSE)</f>
        <v>19</v>
      </c>
      <c r="W68" s="4">
        <v>29</v>
      </c>
      <c r="X68" s="4">
        <v>1375592</v>
      </c>
      <c r="Y68" s="5">
        <v>8.1492115581014435E-2</v>
      </c>
      <c r="AH68" s="4">
        <v>31</v>
      </c>
      <c r="AI68" s="5">
        <v>6.3340722206310721E-2</v>
      </c>
      <c r="AJ68" s="5">
        <v>4.9047362073294742E-2</v>
      </c>
      <c r="AS68" s="5">
        <v>0.95</v>
      </c>
      <c r="AT68" s="5">
        <v>6.3340722206310721E-2</v>
      </c>
    </row>
    <row r="69" spans="1:46" x14ac:dyDescent="0.3">
      <c r="A69" s="3">
        <v>43528</v>
      </c>
      <c r="B69" s="5">
        <f>VLOOKUP(A69,'Session Details'!$B$2:$H$368,7,FALSE)</f>
        <v>6.3340722206310721E-2</v>
      </c>
      <c r="C69" s="5">
        <f>VLOOKUP(A69,'Supporting Data'!$B$2:$D$368,3,FALSE)</f>
        <v>0.17</v>
      </c>
      <c r="K69" s="3">
        <v>43529</v>
      </c>
      <c r="L69" s="5">
        <f>VLOOKUP(K69,'Session Details'!$B$2:$N$368,13,FALSE)</f>
        <v>0.74459988047482273</v>
      </c>
      <c r="M69" s="47">
        <f>VLOOKUP(K69,'Supporting Data'!$B$2:$F$368,5,FALSE)</f>
        <v>20</v>
      </c>
      <c r="W69" s="4">
        <v>27</v>
      </c>
      <c r="X69" s="4">
        <v>1258566</v>
      </c>
      <c r="Y69" s="5">
        <v>-7.7860132236055479E-2</v>
      </c>
      <c r="AH69" s="4">
        <v>35</v>
      </c>
      <c r="AI69" s="5">
        <v>5.7952124891906653E-2</v>
      </c>
      <c r="AJ69" s="5">
        <v>-5.019594469533617E-2</v>
      </c>
      <c r="AS69" s="5">
        <v>0.95</v>
      </c>
      <c r="AT69" s="5">
        <v>5.7952124891906653E-2</v>
      </c>
    </row>
    <row r="70" spans="1:46" x14ac:dyDescent="0.3">
      <c r="A70" s="3">
        <v>43529</v>
      </c>
      <c r="B70" s="5">
        <f>VLOOKUP(A70,'Session Details'!$B$2:$H$368,7,FALSE)</f>
        <v>5.7952124891906653E-2</v>
      </c>
      <c r="C70" s="5">
        <f>VLOOKUP(A70,'Supporting Data'!$B$2:$D$368,3,FALSE)</f>
        <v>0.18</v>
      </c>
      <c r="K70" s="3">
        <v>43530</v>
      </c>
      <c r="L70" s="5">
        <f>VLOOKUP(K70,'Session Details'!$B$2:$N$368,13,FALSE)</f>
        <v>0.70810020993590062</v>
      </c>
      <c r="M70" s="47">
        <f>VLOOKUP(K70,'Supporting Data'!$B$2:$F$368,5,FALSE)</f>
        <v>22</v>
      </c>
      <c r="W70" s="4">
        <v>27</v>
      </c>
      <c r="X70" s="4">
        <v>1104608</v>
      </c>
      <c r="Y70" s="5">
        <v>-0.16522538222440208</v>
      </c>
      <c r="AH70" s="4">
        <v>39</v>
      </c>
      <c r="AI70" s="5">
        <v>5.2436031448099336E-2</v>
      </c>
      <c r="AJ70" s="5">
        <v>-0.14801352667323064</v>
      </c>
      <c r="AS70" s="5">
        <v>0.95</v>
      </c>
      <c r="AT70" s="5">
        <v>5.2436031448099336E-2</v>
      </c>
    </row>
    <row r="71" spans="1:46" x14ac:dyDescent="0.3">
      <c r="A71" s="3">
        <v>43530</v>
      </c>
      <c r="B71" s="5">
        <f>VLOOKUP(A71,'Session Details'!$B$2:$H$368,7,FALSE)</f>
        <v>5.2436031448099336E-2</v>
      </c>
      <c r="C71" s="5">
        <f>VLOOKUP(A71,'Supporting Data'!$B$2:$D$368,3,FALSE)</f>
        <v>0.19</v>
      </c>
      <c r="K71" s="3">
        <v>43531</v>
      </c>
      <c r="L71" s="5">
        <f>VLOOKUP(K71,'Session Details'!$B$2:$N$368,13,FALSE)</f>
        <v>0.70810006291263472</v>
      </c>
      <c r="M71" s="47">
        <f>VLOOKUP(K71,'Supporting Data'!$B$2:$F$368,5,FALSE)</f>
        <v>18</v>
      </c>
      <c r="W71" s="4">
        <v>29</v>
      </c>
      <c r="X71" s="4">
        <v>1221549</v>
      </c>
      <c r="Y71" s="5">
        <v>-0.13097833046398133</v>
      </c>
      <c r="AH71" s="4">
        <v>31</v>
      </c>
      <c r="AI71" s="5">
        <v>5.624763437879593E-2</v>
      </c>
      <c r="AJ71" s="5">
        <v>-9.6217447676498091E-2</v>
      </c>
      <c r="AS71" s="5">
        <v>0.94</v>
      </c>
      <c r="AT71" s="5">
        <v>5.624763437879593E-2</v>
      </c>
    </row>
    <row r="72" spans="1:46" x14ac:dyDescent="0.3">
      <c r="A72" s="3">
        <v>43531</v>
      </c>
      <c r="B72" s="5">
        <f>VLOOKUP(A72,'Session Details'!$B$2:$H$368,7,FALSE)</f>
        <v>5.624763437879593E-2</v>
      </c>
      <c r="C72" s="5">
        <f>VLOOKUP(A72,'Supporting Data'!$B$2:$D$368,3,FALSE)</f>
        <v>0.19</v>
      </c>
      <c r="K72" s="3">
        <v>43532</v>
      </c>
      <c r="L72" s="5">
        <f>VLOOKUP(K72,'Session Details'!$B$2:$N$368,13,FALSE)</f>
        <v>0.72270015570078716</v>
      </c>
      <c r="M72" s="47">
        <f>VLOOKUP(K72,'Supporting Data'!$B$2:$F$368,5,FALSE)</f>
        <v>19</v>
      </c>
      <c r="W72" s="4">
        <v>26</v>
      </c>
      <c r="X72" s="4">
        <v>1390539</v>
      </c>
      <c r="Y72" s="5">
        <v>-4.6617420803931608E-2</v>
      </c>
      <c r="AH72" s="4">
        <v>30</v>
      </c>
      <c r="AI72" s="5">
        <v>6.402897408246129E-2</v>
      </c>
      <c r="AJ72" s="5">
        <v>-1.8015952207970032E-2</v>
      </c>
      <c r="AS72" s="5">
        <v>0.95</v>
      </c>
      <c r="AT72" s="5">
        <v>6.402897408246129E-2</v>
      </c>
    </row>
    <row r="73" spans="1:46" x14ac:dyDescent="0.3">
      <c r="A73" s="3">
        <v>43532</v>
      </c>
      <c r="B73" s="5">
        <f>VLOOKUP(A73,'Session Details'!$B$2:$H$368,7,FALSE)</f>
        <v>6.402897408246129E-2</v>
      </c>
      <c r="C73" s="5">
        <f>VLOOKUP(A73,'Supporting Data'!$B$2:$D$368,3,FALSE)</f>
        <v>0.18</v>
      </c>
      <c r="K73" s="3">
        <v>43533</v>
      </c>
      <c r="L73" s="5">
        <f>VLOOKUP(K73,'Session Details'!$B$2:$N$368,13,FALSE)</f>
        <v>0.70719987756351388</v>
      </c>
      <c r="M73" s="47">
        <f>VLOOKUP(K73,'Supporting Data'!$B$2:$F$368,5,FALSE)</f>
        <v>21</v>
      </c>
      <c r="W73" s="4">
        <v>28</v>
      </c>
      <c r="X73" s="4">
        <v>1820150</v>
      </c>
      <c r="Y73" s="5">
        <v>1.0202070652584099</v>
      </c>
      <c r="AH73" s="4">
        <v>33</v>
      </c>
      <c r="AI73" s="5">
        <v>3.8987613670586958E-2</v>
      </c>
      <c r="AJ73" s="5">
        <v>1.0202070652584103</v>
      </c>
      <c r="AS73" s="11">
        <v>0.95</v>
      </c>
      <c r="AT73" s="5">
        <v>3.8987613670586958E-2</v>
      </c>
    </row>
    <row r="74" spans="1:46" x14ac:dyDescent="0.3">
      <c r="A74" s="3">
        <v>43533</v>
      </c>
      <c r="B74" s="5">
        <f>VLOOKUP(A74,'Session Details'!$B$2:$H$368,7,FALSE)</f>
        <v>3.8987613670586958E-2</v>
      </c>
      <c r="C74" s="5">
        <f>VLOOKUP(A74,'Supporting Data'!$B$2:$D$368,3,FALSE)</f>
        <v>0.17</v>
      </c>
      <c r="K74" s="3">
        <v>43534</v>
      </c>
      <c r="L74" s="5">
        <f>VLOOKUP(K74,'Session Details'!$B$2:$N$368,13,FALSE)</f>
        <v>0.64600000000000002</v>
      </c>
      <c r="M74" s="47">
        <f>VLOOKUP(K74,'Supporting Data'!$B$2:$F$368,5,FALSE)</f>
        <v>19</v>
      </c>
      <c r="W74" s="4">
        <v>25</v>
      </c>
      <c r="X74" s="4">
        <v>1711650</v>
      </c>
      <c r="Y74" s="5">
        <v>1.0355904530176874E-2</v>
      </c>
      <c r="AH74" s="4">
        <v>33</v>
      </c>
      <c r="AI74" s="5">
        <v>3.7019499964562587E-2</v>
      </c>
      <c r="AJ74" s="5">
        <v>-3.8690508997938244E-2</v>
      </c>
      <c r="AS74" s="5">
        <v>0.92</v>
      </c>
      <c r="AT74" s="5">
        <v>3.7019499964562587E-2</v>
      </c>
    </row>
    <row r="75" spans="1:46" x14ac:dyDescent="0.3">
      <c r="A75" s="3">
        <v>43534</v>
      </c>
      <c r="B75" s="5">
        <f>VLOOKUP(A75,'Session Details'!$B$2:$H$368,7,FALSE)</f>
        <v>3.7019499964562587E-2</v>
      </c>
      <c r="C75" s="5">
        <f>VLOOKUP(A75,'Supporting Data'!$B$2:$D$368,3,FALSE)</f>
        <v>0.17</v>
      </c>
      <c r="K75" s="3">
        <v>43535</v>
      </c>
      <c r="L75" s="5">
        <f>VLOOKUP(K75,'Session Details'!$B$2:$N$368,13,FALSE)</f>
        <v>0.69349981135321048</v>
      </c>
      <c r="M75" s="47">
        <f>VLOOKUP(K75,'Supporting Data'!$B$2:$F$368,5,FALSE)</f>
        <v>21</v>
      </c>
      <c r="W75" s="4">
        <v>25</v>
      </c>
      <c r="X75" s="4">
        <v>1220679</v>
      </c>
      <c r="Y75" s="5">
        <v>-0.11261551390237801</v>
      </c>
      <c r="AH75" s="4">
        <v>35</v>
      </c>
      <c r="AI75" s="5">
        <v>5.735466811458332E-2</v>
      </c>
      <c r="AJ75" s="5">
        <v>-9.4505617921909368E-2</v>
      </c>
      <c r="AS75" s="5">
        <v>0.93</v>
      </c>
      <c r="AT75" s="5">
        <v>5.735466811458332E-2</v>
      </c>
    </row>
    <row r="76" spans="1:46" x14ac:dyDescent="0.3">
      <c r="A76" s="3">
        <v>43535</v>
      </c>
      <c r="B76" s="5">
        <f>VLOOKUP(A76,'Session Details'!$B$2:$H$368,7,FALSE)</f>
        <v>5.735466811458332E-2</v>
      </c>
      <c r="C76" s="5">
        <f>VLOOKUP(A76,'Supporting Data'!$B$2:$D$368,3,FALSE)</f>
        <v>0.19</v>
      </c>
      <c r="K76" s="3">
        <v>43536</v>
      </c>
      <c r="L76" s="5">
        <f>VLOOKUP(K76,'Session Details'!$B$2:$N$368,13,FALSE)</f>
        <v>0.74460008158894708</v>
      </c>
      <c r="M76" s="47">
        <f>VLOOKUP(K76,'Supporting Data'!$B$2:$F$368,5,FALSE)</f>
        <v>19</v>
      </c>
      <c r="W76" s="4">
        <v>25</v>
      </c>
      <c r="X76" s="4">
        <v>1299482</v>
      </c>
      <c r="Y76" s="5">
        <v>3.2510015366695066E-2</v>
      </c>
      <c r="AH76" s="4">
        <v>30</v>
      </c>
      <c r="AI76" s="5">
        <v>6.04405537873264E-2</v>
      </c>
      <c r="AJ76" s="5">
        <v>4.2939390057935123E-2</v>
      </c>
      <c r="AS76" s="5">
        <v>0.91</v>
      </c>
      <c r="AT76" s="5">
        <v>6.04405537873264E-2</v>
      </c>
    </row>
    <row r="77" spans="1:46" x14ac:dyDescent="0.3">
      <c r="A77" s="3">
        <v>43536</v>
      </c>
      <c r="B77" s="5">
        <f>VLOOKUP(A77,'Session Details'!$B$2:$H$368,7,FALSE)</f>
        <v>6.04405537873264E-2</v>
      </c>
      <c r="C77" s="5">
        <f>VLOOKUP(A77,'Supporting Data'!$B$2:$D$368,3,FALSE)</f>
        <v>0.19</v>
      </c>
      <c r="K77" s="3">
        <v>43537</v>
      </c>
      <c r="L77" s="5">
        <f>VLOOKUP(K77,'Session Details'!$B$2:$N$368,13,FALSE)</f>
        <v>0.70810006351832433</v>
      </c>
      <c r="M77" s="47">
        <f>VLOOKUP(K77,'Supporting Data'!$B$2:$F$368,5,FALSE)</f>
        <v>21</v>
      </c>
      <c r="W77" s="4">
        <v>29</v>
      </c>
      <c r="X77" s="4">
        <v>1232690</v>
      </c>
      <c r="Y77" s="5">
        <v>0.11595244647875091</v>
      </c>
      <c r="AH77" s="4">
        <v>31</v>
      </c>
      <c r="AI77" s="5">
        <v>5.6760634589687317E-2</v>
      </c>
      <c r="AJ77" s="5">
        <v>8.2473883361452227E-2</v>
      </c>
      <c r="AS77" s="5">
        <v>0.91</v>
      </c>
      <c r="AT77" s="5">
        <v>5.6760634589687317E-2</v>
      </c>
    </row>
    <row r="78" spans="1:46" x14ac:dyDescent="0.3">
      <c r="A78" s="3">
        <v>43537</v>
      </c>
      <c r="B78" s="5">
        <f>VLOOKUP(A78,'Session Details'!$B$2:$H$368,7,FALSE)</f>
        <v>5.6760634589687317E-2</v>
      </c>
      <c r="C78" s="5">
        <f>VLOOKUP(A78,'Supporting Data'!$B$2:$D$368,3,FALSE)</f>
        <v>0.18</v>
      </c>
      <c r="K78" s="3">
        <v>43538</v>
      </c>
      <c r="L78" s="5">
        <f>VLOOKUP(K78,'Session Details'!$B$2:$N$368,13,FALSE)</f>
        <v>0.75919979148025241</v>
      </c>
      <c r="M78" s="47">
        <f>VLOOKUP(K78,'Supporting Data'!$B$2:$F$368,5,FALSE)</f>
        <v>18</v>
      </c>
      <c r="W78" s="4">
        <v>28</v>
      </c>
      <c r="X78" s="4">
        <v>1268377</v>
      </c>
      <c r="Y78" s="5">
        <v>3.8334933760332257E-2</v>
      </c>
      <c r="AH78" s="4">
        <v>34</v>
      </c>
      <c r="AI78" s="5">
        <v>5.5622746397030909E-2</v>
      </c>
      <c r="AJ78" s="5">
        <v>-1.1109586894921697E-2</v>
      </c>
      <c r="AS78" s="5">
        <v>0.94</v>
      </c>
      <c r="AT78" s="5">
        <v>5.5622746397030909E-2</v>
      </c>
    </row>
    <row r="79" spans="1:46" x14ac:dyDescent="0.3">
      <c r="A79" s="3">
        <v>43538</v>
      </c>
      <c r="B79" s="5">
        <f>VLOOKUP(A79,'Session Details'!$B$2:$H$368,7,FALSE)</f>
        <v>5.5622746397030909E-2</v>
      </c>
      <c r="C79" s="5">
        <f>VLOOKUP(A79,'Supporting Data'!$B$2:$D$368,3,FALSE)</f>
        <v>0.17</v>
      </c>
      <c r="K79" s="3">
        <v>43539</v>
      </c>
      <c r="L79" s="5">
        <f>VLOOKUP(K79,'Session Details'!$B$2:$N$368,13,FALSE)</f>
        <v>0.71539994049569344</v>
      </c>
      <c r="M79" s="47">
        <f>VLOOKUP(K79,'Supporting Data'!$B$2:$F$368,5,FALSE)</f>
        <v>19</v>
      </c>
      <c r="W79" s="4">
        <v>27</v>
      </c>
      <c r="X79" s="4">
        <v>1183818</v>
      </c>
      <c r="Y79" s="5">
        <v>-0.14866249706049239</v>
      </c>
      <c r="AH79" s="4">
        <v>34</v>
      </c>
      <c r="AI79" s="5">
        <v>5.5060874643438819E-2</v>
      </c>
      <c r="AJ79" s="5">
        <v>-0.14006314434263278</v>
      </c>
      <c r="AS79" s="5">
        <v>0.95</v>
      </c>
      <c r="AT79" s="5">
        <v>5.5060874643438819E-2</v>
      </c>
    </row>
    <row r="80" spans="1:46" x14ac:dyDescent="0.3">
      <c r="A80" s="3">
        <v>43539</v>
      </c>
      <c r="B80" s="5">
        <f>VLOOKUP(A80,'Session Details'!$B$2:$H$368,7,FALSE)</f>
        <v>5.5060874643438819E-2</v>
      </c>
      <c r="C80" s="5">
        <f>VLOOKUP(A80,'Supporting Data'!$B$2:$D$368,3,FALSE)</f>
        <v>0.17</v>
      </c>
      <c r="K80" s="3">
        <v>43540</v>
      </c>
      <c r="L80" s="5">
        <f>VLOOKUP(K80,'Session Details'!$B$2:$N$368,13,FALSE)</f>
        <v>0.67320006813765876</v>
      </c>
      <c r="M80" s="47">
        <f>VLOOKUP(K80,'Supporting Data'!$B$2:$F$368,5,FALSE)</f>
        <v>19</v>
      </c>
      <c r="W80" s="4">
        <v>30</v>
      </c>
      <c r="X80" s="4">
        <v>1815781</v>
      </c>
      <c r="Y80" s="5">
        <v>-2.4003516193720209E-3</v>
      </c>
      <c r="AH80" s="4">
        <v>40</v>
      </c>
      <c r="AI80" s="5">
        <v>4.2578726739239479E-2</v>
      </c>
      <c r="AJ80" s="5">
        <v>9.2109075948952679E-2</v>
      </c>
      <c r="AS80" s="5">
        <v>0.93</v>
      </c>
      <c r="AT80" s="5">
        <v>4.2578726739239479E-2</v>
      </c>
    </row>
    <row r="81" spans="1:46" x14ac:dyDescent="0.3">
      <c r="A81" s="3">
        <v>43540</v>
      </c>
      <c r="B81" s="5">
        <f>VLOOKUP(A81,'Session Details'!$B$2:$H$368,7,FALSE)</f>
        <v>4.2578726739239479E-2</v>
      </c>
      <c r="C81" s="5">
        <f>VLOOKUP(A81,'Supporting Data'!$B$2:$D$368,3,FALSE)</f>
        <v>0.17</v>
      </c>
      <c r="K81" s="3">
        <v>43541</v>
      </c>
      <c r="L81" s="5">
        <f>VLOOKUP(K81,'Session Details'!$B$2:$N$368,13,FALSE)</f>
        <v>0.6799998618047266</v>
      </c>
      <c r="M81" s="47">
        <f>VLOOKUP(K81,'Supporting Data'!$B$2:$F$368,5,FALSE)</f>
        <v>22</v>
      </c>
      <c r="W81" s="4">
        <v>29</v>
      </c>
      <c r="X81" s="4">
        <v>1504514</v>
      </c>
      <c r="Y81" s="5">
        <v>-0.12101539450238075</v>
      </c>
      <c r="AH81" s="4">
        <v>36</v>
      </c>
      <c r="AI81" s="5">
        <v>3.5279744903906445E-2</v>
      </c>
      <c r="AJ81" s="5">
        <v>-4.6995639117804022E-2</v>
      </c>
      <c r="AS81" s="5">
        <v>0.93</v>
      </c>
      <c r="AT81" s="5">
        <v>3.5279744903906445E-2</v>
      </c>
    </row>
    <row r="82" spans="1:46" x14ac:dyDescent="0.3">
      <c r="A82" s="3">
        <v>43541</v>
      </c>
      <c r="B82" s="5">
        <f>VLOOKUP(A82,'Session Details'!$B$2:$H$368,7,FALSE)</f>
        <v>3.5279744903906445E-2</v>
      </c>
      <c r="C82" s="5">
        <f>VLOOKUP(A82,'Supporting Data'!$B$2:$D$368,3,FALSE)</f>
        <v>0.18</v>
      </c>
      <c r="K82" s="3">
        <v>43542</v>
      </c>
      <c r="L82" s="5">
        <f>VLOOKUP(K82,'Session Details'!$B$2:$N$368,13,FALSE)</f>
        <v>0.72270001392553729</v>
      </c>
      <c r="M82" s="47">
        <f>VLOOKUP(K82,'Supporting Data'!$B$2:$F$368,5,FALSE)</f>
        <v>21</v>
      </c>
      <c r="W82" s="4">
        <v>29</v>
      </c>
      <c r="X82" s="4">
        <v>1310254</v>
      </c>
      <c r="Y82" s="5">
        <v>7.3381290249115549E-2</v>
      </c>
      <c r="AH82" s="4">
        <v>30</v>
      </c>
      <c r="AI82" s="5">
        <v>5.8574911729967462E-2</v>
      </c>
      <c r="AJ82" s="5">
        <v>2.1275401907066005E-2</v>
      </c>
      <c r="AS82" s="5">
        <v>0.95</v>
      </c>
      <c r="AT82" s="5">
        <v>5.8574911729967462E-2</v>
      </c>
    </row>
    <row r="83" spans="1:46" x14ac:dyDescent="0.3">
      <c r="A83" s="3">
        <v>43542</v>
      </c>
      <c r="B83" s="5">
        <f>VLOOKUP(A83,'Session Details'!$B$2:$H$368,7,FALSE)</f>
        <v>5.8574911729967462E-2</v>
      </c>
      <c r="C83" s="5">
        <f>VLOOKUP(A83,'Supporting Data'!$B$2:$D$368,3,FALSE)</f>
        <v>0.19</v>
      </c>
      <c r="K83" s="3">
        <v>43543</v>
      </c>
      <c r="L83" s="5">
        <f>VLOOKUP(K83,'Session Details'!$B$2:$N$368,13,FALSE)</f>
        <v>0.75919992722100005</v>
      </c>
      <c r="M83" s="47">
        <f>VLOOKUP(K83,'Supporting Data'!$B$2:$F$368,5,FALSE)</f>
        <v>20</v>
      </c>
      <c r="W83" s="4">
        <v>25</v>
      </c>
      <c r="X83" s="4">
        <v>707578</v>
      </c>
      <c r="Y83" s="5">
        <v>-0.45549226537958976</v>
      </c>
      <c r="AH83" s="4">
        <v>37</v>
      </c>
      <c r="AI83" s="5">
        <v>3.2258660130726403E-2</v>
      </c>
      <c r="AJ83" s="5">
        <v>-0.46627457709544307</v>
      </c>
      <c r="AS83" s="26">
        <v>0.65</v>
      </c>
      <c r="AT83" s="5">
        <v>3.2258660130726403E-2</v>
      </c>
    </row>
    <row r="84" spans="1:46" x14ac:dyDescent="0.3">
      <c r="A84" s="3">
        <v>43543</v>
      </c>
      <c r="B84" s="5">
        <f>VLOOKUP(A84,'Session Details'!$B$2:$H$368,7,FALSE)</f>
        <v>3.2258660130726403E-2</v>
      </c>
      <c r="C84" s="5">
        <f>VLOOKUP(A84,'Supporting Data'!$B$2:$D$368,3,FALSE)</f>
        <v>0.19</v>
      </c>
      <c r="K84" s="3">
        <v>43544</v>
      </c>
      <c r="L84" s="5">
        <f>VLOOKUP(K84,'Session Details'!$B$2:$N$368,13,FALSE)</f>
        <v>0.74460020584824926</v>
      </c>
      <c r="M84" s="47">
        <f>VLOOKUP(K84,'Supporting Data'!$B$2:$F$368,5,FALSE)</f>
        <v>21</v>
      </c>
      <c r="W84" s="4">
        <v>29</v>
      </c>
      <c r="X84" s="4">
        <v>1377825</v>
      </c>
      <c r="Y84" s="5">
        <v>0.11773844194404104</v>
      </c>
      <c r="AH84" s="4">
        <v>38</v>
      </c>
      <c r="AI84" s="5">
        <v>6.4738310067573676E-2</v>
      </c>
      <c r="AJ84" s="5">
        <v>0.14054944127308611</v>
      </c>
      <c r="AS84" s="5">
        <v>0.93</v>
      </c>
      <c r="AT84" s="5">
        <v>6.4738310067573676E-2</v>
      </c>
    </row>
    <row r="85" spans="1:46" x14ac:dyDescent="0.3">
      <c r="A85" s="3">
        <v>43544</v>
      </c>
      <c r="B85" s="5">
        <f>VLOOKUP(A85,'Session Details'!$B$2:$H$368,7,FALSE)</f>
        <v>6.4738310067573676E-2</v>
      </c>
      <c r="C85" s="5">
        <f>VLOOKUP(A85,'Supporting Data'!$B$2:$D$368,3,FALSE)</f>
        <v>0.18</v>
      </c>
      <c r="K85" s="3">
        <v>43545</v>
      </c>
      <c r="L85" s="5">
        <f>VLOOKUP(K85,'Session Details'!$B$2:$N$368,13,FALSE)</f>
        <v>0.6934998324953402</v>
      </c>
      <c r="M85" s="47">
        <f>VLOOKUP(K85,'Supporting Data'!$B$2:$F$368,5,FALSE)</f>
        <v>18</v>
      </c>
      <c r="W85" s="4">
        <v>28</v>
      </c>
      <c r="X85" s="4">
        <v>1234506</v>
      </c>
      <c r="Y85" s="5">
        <v>-2.6704205453110585E-2</v>
      </c>
      <c r="AH85" s="4">
        <v>36</v>
      </c>
      <c r="AI85" s="5">
        <v>5.6844254406847247E-2</v>
      </c>
      <c r="AJ85" s="5">
        <v>2.1960584274233863E-2</v>
      </c>
      <c r="AS85" s="5">
        <v>0.95</v>
      </c>
      <c r="AT85" s="5">
        <v>5.6844254406847247E-2</v>
      </c>
    </row>
    <row r="86" spans="1:46" x14ac:dyDescent="0.3">
      <c r="A86" s="3">
        <v>43545</v>
      </c>
      <c r="B86" s="5">
        <f>VLOOKUP(A86,'Session Details'!$B$2:$H$368,7,FALSE)</f>
        <v>5.6844254406847247E-2</v>
      </c>
      <c r="C86" s="5">
        <f>VLOOKUP(A86,'Supporting Data'!$B$2:$D$368,3,FALSE)</f>
        <v>0.19</v>
      </c>
      <c r="K86" s="3">
        <v>43546</v>
      </c>
      <c r="L86" s="5">
        <f>VLOOKUP(K86,'Session Details'!$B$2:$N$368,13,FALSE)</f>
        <v>0.75919995629720538</v>
      </c>
      <c r="M86" s="47">
        <f>VLOOKUP(K86,'Supporting Data'!$B$2:$F$368,5,FALSE)</f>
        <v>17</v>
      </c>
      <c r="W86" s="4">
        <v>27</v>
      </c>
      <c r="X86" s="4">
        <v>1361589</v>
      </c>
      <c r="Y86" s="5">
        <v>0.15016750885693586</v>
      </c>
      <c r="AH86" s="4">
        <v>40</v>
      </c>
      <c r="AI86" s="5">
        <v>6.4634986912448691E-2</v>
      </c>
      <c r="AJ86" s="5">
        <v>0.17388231354858696</v>
      </c>
      <c r="AS86" s="5">
        <v>0.95</v>
      </c>
      <c r="AT86" s="5">
        <v>6.4634986912448691E-2</v>
      </c>
    </row>
    <row r="87" spans="1:46" x14ac:dyDescent="0.3">
      <c r="A87" s="3">
        <v>43546</v>
      </c>
      <c r="B87" s="5">
        <f>VLOOKUP(A87,'Session Details'!$B$2:$H$368,7,FALSE)</f>
        <v>6.4634986912448691E-2</v>
      </c>
      <c r="C87" s="5">
        <f>VLOOKUP(A87,'Supporting Data'!$B$2:$D$368,3,FALSE)</f>
        <v>0.17</v>
      </c>
      <c r="K87" s="3">
        <v>43547</v>
      </c>
      <c r="L87" s="5">
        <f>VLOOKUP(K87,'Session Details'!$B$2:$N$368,13,FALSE)</f>
        <v>0.70039981409119012</v>
      </c>
      <c r="M87" s="47">
        <f>VLOOKUP(K87,'Supporting Data'!$B$2:$F$368,5,FALSE)</f>
        <v>20</v>
      </c>
      <c r="W87" s="4">
        <v>30</v>
      </c>
      <c r="X87" s="4">
        <v>1874769</v>
      </c>
      <c r="Y87" s="5">
        <v>3.2486296530253478E-2</v>
      </c>
      <c r="AH87" s="4">
        <v>38</v>
      </c>
      <c r="AI87" s="5">
        <v>4.2185711421875723E-2</v>
      </c>
      <c r="AJ87" s="5">
        <v>-9.2303210420231485E-3</v>
      </c>
      <c r="AS87" s="5">
        <v>0.92</v>
      </c>
      <c r="AT87" s="5">
        <v>4.2185711421875723E-2</v>
      </c>
    </row>
    <row r="88" spans="1:46" x14ac:dyDescent="0.3">
      <c r="A88" s="3">
        <v>43547</v>
      </c>
      <c r="B88" s="5">
        <f>VLOOKUP(A88,'Session Details'!$B$2:$H$368,7,FALSE)</f>
        <v>4.2185711421875723E-2</v>
      </c>
      <c r="C88" s="5">
        <f>VLOOKUP(A88,'Supporting Data'!$B$2:$D$368,3,FALSE)</f>
        <v>0.17</v>
      </c>
      <c r="K88" s="3">
        <v>43548</v>
      </c>
      <c r="L88" s="5">
        <f>VLOOKUP(K88,'Session Details'!$B$2:$N$368,13,FALSE)</f>
        <v>0.69360011705717539</v>
      </c>
      <c r="M88" s="47">
        <f>VLOOKUP(K88,'Supporting Data'!$B$2:$F$368,5,FALSE)</f>
        <v>20</v>
      </c>
      <c r="W88" s="4">
        <v>26</v>
      </c>
      <c r="X88" s="4">
        <v>1839416</v>
      </c>
      <c r="Y88" s="5">
        <v>0.22259812803337153</v>
      </c>
      <c r="AH88" s="4">
        <v>38</v>
      </c>
      <c r="AI88" s="5">
        <v>4.05705966353474E-2</v>
      </c>
      <c r="AJ88" s="5">
        <v>0.14996853706998059</v>
      </c>
      <c r="AS88" s="11">
        <v>0.91</v>
      </c>
      <c r="AT88" s="5">
        <v>4.05705966353474E-2</v>
      </c>
    </row>
    <row r="89" spans="1:46" x14ac:dyDescent="0.3">
      <c r="A89" s="3">
        <v>43548</v>
      </c>
      <c r="B89" s="5">
        <f>VLOOKUP(A89,'Session Details'!$B$2:$H$368,7,FALSE)</f>
        <v>4.05705966353474E-2</v>
      </c>
      <c r="C89" s="5">
        <f>VLOOKUP(A89,'Supporting Data'!$B$2:$D$368,3,FALSE)</f>
        <v>0.17</v>
      </c>
      <c r="K89" s="3">
        <v>43549</v>
      </c>
      <c r="L89" s="5">
        <f>VLOOKUP(K89,'Session Details'!$B$2:$N$368,13,FALSE)</f>
        <v>0.72270008017506582</v>
      </c>
      <c r="M89" s="47">
        <f>VLOOKUP(K89,'Supporting Data'!$B$2:$F$368,5,FALSE)</f>
        <v>22</v>
      </c>
      <c r="W89" s="4">
        <v>27</v>
      </c>
      <c r="X89" s="4">
        <v>1351986</v>
      </c>
      <c r="Y89" s="5">
        <v>3.1850312992747876E-2</v>
      </c>
      <c r="AH89" s="4">
        <v>31</v>
      </c>
      <c r="AI89" s="5">
        <v>6.044054100208951E-2</v>
      </c>
      <c r="AJ89" s="5">
        <v>3.1850312992747876E-2</v>
      </c>
      <c r="AS89" s="5">
        <v>0.92</v>
      </c>
      <c r="AT89" s="5">
        <v>6.044054100208951E-2</v>
      </c>
    </row>
    <row r="90" spans="1:46" x14ac:dyDescent="0.3">
      <c r="A90" s="3">
        <v>43549</v>
      </c>
      <c r="B90" s="5">
        <f>VLOOKUP(A90,'Session Details'!$B$2:$H$368,7,FALSE)</f>
        <v>6.044054100208951E-2</v>
      </c>
      <c r="C90" s="5">
        <f>VLOOKUP(A90,'Supporting Data'!$B$2:$D$368,3,FALSE)</f>
        <v>0.19</v>
      </c>
      <c r="K90" s="3">
        <v>43550</v>
      </c>
      <c r="L90" s="5">
        <f>VLOOKUP(K90,'Session Details'!$B$2:$N$368,13,FALSE)</f>
        <v>0.72270010234112048</v>
      </c>
      <c r="M90" s="47">
        <f>VLOOKUP(K90,'Supporting Data'!$B$2:$F$368,5,FALSE)</f>
        <v>18</v>
      </c>
      <c r="W90" s="4">
        <v>25</v>
      </c>
      <c r="X90" s="4">
        <v>1259241</v>
      </c>
      <c r="Y90" s="5">
        <v>0.77964973472889199</v>
      </c>
      <c r="AH90" s="4">
        <v>39</v>
      </c>
      <c r="AI90" s="5">
        <v>6.0399174123825596E-2</v>
      </c>
      <c r="AJ90" s="5">
        <v>0.87233982685769784</v>
      </c>
      <c r="AS90" s="11">
        <v>0.94</v>
      </c>
      <c r="AT90" s="5">
        <v>6.0399174123825596E-2</v>
      </c>
    </row>
    <row r="91" spans="1:46" x14ac:dyDescent="0.3">
      <c r="A91" s="3">
        <v>43550</v>
      </c>
      <c r="B91" s="5">
        <f>VLOOKUP(A91,'Session Details'!$B$2:$H$368,7,FALSE)</f>
        <v>6.0399174123825596E-2</v>
      </c>
      <c r="C91" s="5">
        <f>VLOOKUP(A91,'Supporting Data'!$B$2:$D$368,3,FALSE)</f>
        <v>0.17</v>
      </c>
      <c r="K91" s="3">
        <v>43551</v>
      </c>
      <c r="L91" s="5">
        <f>VLOOKUP(K91,'Session Details'!$B$2:$N$368,13,FALSE)</f>
        <v>0.70809990483791752</v>
      </c>
      <c r="M91" s="47">
        <f>VLOOKUP(K91,'Supporting Data'!$B$2:$F$368,5,FALSE)</f>
        <v>17</v>
      </c>
      <c r="W91" s="4">
        <v>28</v>
      </c>
      <c r="X91" s="4">
        <v>1150032</v>
      </c>
      <c r="Y91" s="5">
        <v>-0.16532796254967064</v>
      </c>
      <c r="AH91" s="4">
        <v>35</v>
      </c>
      <c r="AI91" s="5">
        <v>5.5160992229423438E-2</v>
      </c>
      <c r="AJ91" s="5">
        <v>-0.14793895342886554</v>
      </c>
      <c r="AS91" s="5">
        <v>0.93</v>
      </c>
      <c r="AT91" s="5">
        <v>5.5160992229423438E-2</v>
      </c>
    </row>
    <row r="92" spans="1:46" x14ac:dyDescent="0.3">
      <c r="A92" s="3">
        <v>43551</v>
      </c>
      <c r="B92" s="5">
        <f>VLOOKUP(A92,'Session Details'!$B$2:$H$368,7,FALSE)</f>
        <v>5.5160992229423438E-2</v>
      </c>
      <c r="C92" s="5">
        <f>VLOOKUP(A92,'Supporting Data'!$B$2:$D$368,3,FALSE)</f>
        <v>0.19</v>
      </c>
      <c r="K92" s="3">
        <v>43552</v>
      </c>
      <c r="L92" s="5">
        <f>VLOOKUP(K92,'Session Details'!$B$2:$N$368,13,FALSE)</f>
        <v>0.75189987195357011</v>
      </c>
      <c r="M92" s="47">
        <f>VLOOKUP(K92,'Supporting Data'!$B$2:$F$368,5,FALSE)</f>
        <v>18</v>
      </c>
      <c r="W92" s="4">
        <v>30</v>
      </c>
      <c r="X92" s="4">
        <v>1311309</v>
      </c>
      <c r="Y92" s="5">
        <v>6.221354938736634E-2</v>
      </c>
      <c r="AH92" s="4">
        <v>35</v>
      </c>
      <c r="AI92" s="5">
        <v>6.0990642537799823E-2</v>
      </c>
      <c r="AJ92" s="5">
        <v>7.2942959217582981E-2</v>
      </c>
      <c r="AS92" s="5">
        <v>0.93</v>
      </c>
      <c r="AT92" s="5">
        <v>6.0990642537799823E-2</v>
      </c>
    </row>
    <row r="93" spans="1:46" x14ac:dyDescent="0.3">
      <c r="A93" s="3">
        <v>43552</v>
      </c>
      <c r="B93" s="5">
        <f>VLOOKUP(A93,'Session Details'!$B$2:$H$368,7,FALSE)</f>
        <v>6.0990642537799823E-2</v>
      </c>
      <c r="C93" s="5">
        <f>VLOOKUP(A93,'Supporting Data'!$B$2:$D$368,3,FALSE)</f>
        <v>0.17</v>
      </c>
      <c r="K93" s="3">
        <v>43553</v>
      </c>
      <c r="L93" s="5">
        <f>VLOOKUP(K93,'Session Details'!$B$2:$N$368,13,FALSE)</f>
        <v>0.76650000223810777</v>
      </c>
      <c r="M93" s="47">
        <f>VLOOKUP(K93,'Supporting Data'!$B$2:$F$368,5,FALSE)</f>
        <v>17</v>
      </c>
      <c r="W93" s="4">
        <v>25</v>
      </c>
      <c r="X93" s="4">
        <v>1390113</v>
      </c>
      <c r="Y93" s="5">
        <v>2.0949052908036059E-2</v>
      </c>
      <c r="AH93" s="4">
        <v>38</v>
      </c>
      <c r="AI93" s="5">
        <v>6.0961293733815598E-2</v>
      </c>
      <c r="AJ93" s="5">
        <v>-5.6837532644808841E-2</v>
      </c>
      <c r="AS93" s="5">
        <v>0.95</v>
      </c>
      <c r="AT93" s="5">
        <v>6.0961293733815598E-2</v>
      </c>
    </row>
    <row r="94" spans="1:46" x14ac:dyDescent="0.3">
      <c r="A94" s="3">
        <v>43553</v>
      </c>
      <c r="B94" s="5">
        <f>VLOOKUP(A94,'Session Details'!$B$2:$H$368,7,FALSE)</f>
        <v>6.0961293733815598E-2</v>
      </c>
      <c r="C94" s="5">
        <f>VLOOKUP(A94,'Supporting Data'!$B$2:$D$368,3,FALSE)</f>
        <v>0.19</v>
      </c>
      <c r="K94" s="3">
        <v>43554</v>
      </c>
      <c r="L94" s="5">
        <f>VLOOKUP(K94,'Session Details'!$B$2:$N$368,13,FALSE)</f>
        <v>0.68000004707214212</v>
      </c>
      <c r="M94" s="47">
        <f>VLOOKUP(K94,'Supporting Data'!$B$2:$F$368,5,FALSE)</f>
        <v>18</v>
      </c>
      <c r="W94" s="4">
        <v>28</v>
      </c>
      <c r="X94" s="4">
        <v>1748764</v>
      </c>
      <c r="Y94" s="5">
        <v>-6.7210947055343917E-2</v>
      </c>
      <c r="AH94" s="4">
        <v>39</v>
      </c>
      <c r="AI94" s="5">
        <v>3.8956866545258102E-2</v>
      </c>
      <c r="AJ94" s="5">
        <v>-7.6538827195012704E-2</v>
      </c>
      <c r="AS94" s="5">
        <v>0.92</v>
      </c>
      <c r="AT94" s="5">
        <v>3.8956866545258102E-2</v>
      </c>
    </row>
    <row r="95" spans="1:46" x14ac:dyDescent="0.3">
      <c r="A95" s="3">
        <v>43554</v>
      </c>
      <c r="B95" s="5">
        <f>VLOOKUP(A95,'Session Details'!$B$2:$H$368,7,FALSE)</f>
        <v>3.8956866545258102E-2</v>
      </c>
      <c r="C95" s="5">
        <f>VLOOKUP(A95,'Supporting Data'!$B$2:$D$368,3,FALSE)</f>
        <v>0.18</v>
      </c>
      <c r="K95" s="3">
        <v>43555</v>
      </c>
      <c r="L95" s="5">
        <f>VLOOKUP(K95,'Session Details'!$B$2:$N$368,13,FALSE)</f>
        <v>0.71399991376093885</v>
      </c>
      <c r="M95" s="47">
        <f>VLOOKUP(K95,'Supporting Data'!$B$2:$F$368,5,FALSE)</f>
        <v>17</v>
      </c>
      <c r="W95" s="4">
        <v>29</v>
      </c>
      <c r="X95" s="4">
        <v>1640943</v>
      </c>
      <c r="Y95" s="5">
        <v>-0.10790000739365102</v>
      </c>
      <c r="AH95" s="4">
        <v>36</v>
      </c>
      <c r="AI95" s="5">
        <v>3.8478904444791441E-2</v>
      </c>
      <c r="AJ95" s="5">
        <v>-5.1556850626484518E-2</v>
      </c>
      <c r="AS95" s="5">
        <v>0.95</v>
      </c>
      <c r="AT95" s="5">
        <v>3.8478904444791441E-2</v>
      </c>
    </row>
    <row r="96" spans="1:46" x14ac:dyDescent="0.3">
      <c r="A96" s="3">
        <v>43555</v>
      </c>
      <c r="B96" s="5">
        <f>VLOOKUP(A96,'Session Details'!$B$2:$H$368,7,FALSE)</f>
        <v>3.8478904444791441E-2</v>
      </c>
      <c r="C96" s="5">
        <f>VLOOKUP(A96,'Supporting Data'!$B$2:$D$368,3,FALSE)</f>
        <v>0.19</v>
      </c>
      <c r="K96" s="3">
        <v>43556</v>
      </c>
      <c r="L96" s="5">
        <f>VLOOKUP(K96,'Session Details'!$B$2:$N$368,13,FALSE)</f>
        <v>0.71540003195409851</v>
      </c>
      <c r="M96" s="47">
        <f>VLOOKUP(K96,'Supporting Data'!$B$2:$F$368,5,FALSE)</f>
        <v>21</v>
      </c>
      <c r="W96" s="4">
        <v>29</v>
      </c>
      <c r="X96" s="4">
        <v>1363225</v>
      </c>
      <c r="Y96" s="5">
        <v>8.3129559033894296E-3</v>
      </c>
      <c r="AH96" s="4">
        <v>36</v>
      </c>
      <c r="AI96" s="5">
        <v>6.4712648261496586E-2</v>
      </c>
      <c r="AJ96" s="5">
        <v>7.068280972632901E-2</v>
      </c>
      <c r="AS96" s="5">
        <v>0.91</v>
      </c>
      <c r="AT96" s="5">
        <v>6.4712648261496586E-2</v>
      </c>
    </row>
    <row r="97" spans="1:46" x14ac:dyDescent="0.3">
      <c r="A97" s="3">
        <v>43556</v>
      </c>
      <c r="B97" s="5">
        <f>VLOOKUP(A97,'Session Details'!$B$2:$H$368,7,FALSE)</f>
        <v>6.4712648261496586E-2</v>
      </c>
      <c r="C97" s="5">
        <f>VLOOKUP(A97,'Supporting Data'!$B$2:$D$368,3,FALSE)</f>
        <v>0.17</v>
      </c>
      <c r="K97" s="3">
        <v>43557</v>
      </c>
      <c r="L97" s="5">
        <f>VLOOKUP(K97,'Session Details'!$B$2:$N$368,13,FALSE)</f>
        <v>0.69349998250290035</v>
      </c>
      <c r="M97" s="47">
        <f>VLOOKUP(K97,'Supporting Data'!$B$2:$F$368,5,FALSE)</f>
        <v>22</v>
      </c>
      <c r="W97" s="4">
        <v>25</v>
      </c>
      <c r="X97" s="4">
        <v>1309458</v>
      </c>
      <c r="Y97" s="5">
        <v>3.9878784124722788E-2</v>
      </c>
      <c r="AH97" s="4">
        <v>35</v>
      </c>
      <c r="AI97" s="5">
        <v>5.7424291241139895E-2</v>
      </c>
      <c r="AJ97" s="5">
        <v>-4.9253701326889554E-2</v>
      </c>
      <c r="AS97" s="5">
        <v>0.95</v>
      </c>
      <c r="AT97" s="5">
        <v>5.7424291241139895E-2</v>
      </c>
    </row>
    <row r="98" spans="1:46" x14ac:dyDescent="0.3">
      <c r="A98" s="3">
        <v>43557</v>
      </c>
      <c r="B98" s="5">
        <f>VLOOKUP(A98,'Session Details'!$B$2:$H$368,7,FALSE)</f>
        <v>5.7424291241139895E-2</v>
      </c>
      <c r="C98" s="5">
        <f>VLOOKUP(A98,'Supporting Data'!$B$2:$D$368,3,FALSE)</f>
        <v>0.19</v>
      </c>
      <c r="K98" s="3">
        <v>43558</v>
      </c>
      <c r="L98" s="5">
        <f>VLOOKUP(K98,'Session Details'!$B$2:$N$368,13,FALSE)</f>
        <v>0.69350010008262786</v>
      </c>
      <c r="M98" s="47">
        <f>VLOOKUP(K98,'Supporting Data'!$B$2:$F$368,5,FALSE)</f>
        <v>21</v>
      </c>
      <c r="W98" s="4">
        <v>28</v>
      </c>
      <c r="X98" s="4">
        <v>1335896</v>
      </c>
      <c r="Y98" s="5">
        <v>0.16161637241398497</v>
      </c>
      <c r="AH98" s="4">
        <v>37</v>
      </c>
      <c r="AI98" s="5">
        <v>5.9721237470304701E-2</v>
      </c>
      <c r="AJ98" s="5">
        <v>8.267155931340886E-2</v>
      </c>
      <c r="AS98" s="5">
        <v>0.91</v>
      </c>
      <c r="AT98" s="5">
        <v>5.9721237470304701E-2</v>
      </c>
    </row>
    <row r="99" spans="1:46" x14ac:dyDescent="0.3">
      <c r="A99" s="3">
        <v>43558</v>
      </c>
      <c r="B99" s="5">
        <f>VLOOKUP(A99,'Session Details'!$B$2:$H$368,7,FALSE)</f>
        <v>5.9721237470304701E-2</v>
      </c>
      <c r="C99" s="5">
        <f>VLOOKUP(A99,'Supporting Data'!$B$2:$D$368,3,FALSE)</f>
        <v>0.17</v>
      </c>
      <c r="K99" s="3">
        <v>43559</v>
      </c>
      <c r="L99" s="5">
        <f>VLOOKUP(K99,'Session Details'!$B$2:$N$368,13,FALSE)</f>
        <v>0.69350013714967718</v>
      </c>
      <c r="M99" s="47">
        <f>VLOOKUP(K99,'Supporting Data'!$B$2:$F$368,5,FALSE)</f>
        <v>21</v>
      </c>
      <c r="W99" s="4">
        <v>29</v>
      </c>
      <c r="X99" s="4">
        <v>628275</v>
      </c>
      <c r="Y99" s="5">
        <v>-0.52087951809985289</v>
      </c>
      <c r="AH99" s="4">
        <v>35</v>
      </c>
      <c r="AI99" s="5">
        <v>2.8362399667348135E-2</v>
      </c>
      <c r="AJ99" s="5">
        <v>-0.53497129252622422</v>
      </c>
      <c r="AS99" s="26">
        <v>0.92</v>
      </c>
      <c r="AT99" s="5">
        <v>2.8362399667348135E-2</v>
      </c>
    </row>
    <row r="100" spans="1:46" x14ac:dyDescent="0.3">
      <c r="A100" s="3">
        <v>43559</v>
      </c>
      <c r="B100" s="5">
        <f>VLOOKUP(A100,'Session Details'!$B$2:$H$368,7,FALSE)</f>
        <v>2.8362399667348135E-2</v>
      </c>
      <c r="C100" s="5">
        <f>VLOOKUP(A100,'Supporting Data'!$B$2:$D$368,3,FALSE)</f>
        <v>0.1</v>
      </c>
      <c r="K100" s="3">
        <v>43560</v>
      </c>
      <c r="L100" s="5">
        <f>VLOOKUP(K100,'Session Details'!$B$2:$N$368,13,FALSE)</f>
        <v>0.76650003885961093</v>
      </c>
      <c r="M100" s="47">
        <f>VLOOKUP(K100,'Supporting Data'!$B$2:$F$368,5,FALSE)</f>
        <v>17</v>
      </c>
      <c r="W100" s="4">
        <v>28</v>
      </c>
      <c r="X100" s="4">
        <v>1566003</v>
      </c>
      <c r="Y100" s="5">
        <v>0.12652928215188264</v>
      </c>
      <c r="AH100" s="4">
        <v>34</v>
      </c>
      <c r="AI100" s="5">
        <v>6.9335014726357003E-2</v>
      </c>
      <c r="AJ100" s="5">
        <v>0.13736127433753009</v>
      </c>
      <c r="AS100" s="5">
        <v>0.95</v>
      </c>
      <c r="AT100" s="5">
        <v>6.9335014726357003E-2</v>
      </c>
    </row>
    <row r="101" spans="1:46" x14ac:dyDescent="0.3">
      <c r="A101" s="3">
        <v>43560</v>
      </c>
      <c r="B101" s="5">
        <f>VLOOKUP(A101,'Session Details'!$B$2:$H$368,7,FALSE)</f>
        <v>6.9335014726357003E-2</v>
      </c>
      <c r="C101" s="5">
        <f>VLOOKUP(A101,'Supporting Data'!$B$2:$D$368,3,FALSE)</f>
        <v>0.18</v>
      </c>
      <c r="K101" s="3">
        <v>43561</v>
      </c>
      <c r="L101" s="5">
        <f>VLOOKUP(K101,'Session Details'!$B$2:$N$368,13,FALSE)</f>
        <v>0.66639982527664532</v>
      </c>
      <c r="M101" s="47">
        <f>VLOOKUP(K101,'Supporting Data'!$B$2:$F$368,5,FALSE)</f>
        <v>18</v>
      </c>
      <c r="W101" s="4">
        <v>25</v>
      </c>
      <c r="X101" s="4">
        <v>1856364</v>
      </c>
      <c r="Y101" s="5">
        <v>6.1529171460528609E-2</v>
      </c>
      <c r="AH101" s="4">
        <v>30</v>
      </c>
      <c r="AI101" s="5">
        <v>3.9763317563929063E-2</v>
      </c>
      <c r="AJ101" s="5">
        <v>2.0701126404354619E-2</v>
      </c>
      <c r="AS101" s="5">
        <v>0.91</v>
      </c>
      <c r="AT101" s="5">
        <v>3.9763317563929063E-2</v>
      </c>
    </row>
    <row r="102" spans="1:46" x14ac:dyDescent="0.3">
      <c r="A102" s="3">
        <v>43561</v>
      </c>
      <c r="B102" s="5">
        <f>VLOOKUP(A102,'Session Details'!$B$2:$H$368,7,FALSE)</f>
        <v>3.9763317563929063E-2</v>
      </c>
      <c r="C102" s="5">
        <f>VLOOKUP(A102,'Supporting Data'!$B$2:$D$368,3,FALSE)</f>
        <v>0.17</v>
      </c>
      <c r="K102" s="3">
        <v>43562</v>
      </c>
      <c r="L102" s="5">
        <f>VLOOKUP(K102,'Session Details'!$B$2:$N$368,13,FALSE)</f>
        <v>0.6527999747937242</v>
      </c>
      <c r="M102" s="47">
        <f>VLOOKUP(K102,'Supporting Data'!$B$2:$F$368,5,FALSE)</f>
        <v>22</v>
      </c>
      <c r="W102" s="4">
        <v>27</v>
      </c>
      <c r="X102" s="4">
        <v>1503900</v>
      </c>
      <c r="Y102" s="5">
        <v>-8.3514783877319365E-2</v>
      </c>
      <c r="AH102" s="4">
        <v>37</v>
      </c>
      <c r="AI102" s="5">
        <v>3.4898000100245602E-2</v>
      </c>
      <c r="AJ102" s="5">
        <v>-9.306149424507737E-2</v>
      </c>
      <c r="AS102" s="5">
        <v>0.95</v>
      </c>
      <c r="AT102" s="5">
        <v>3.4898000100245602E-2</v>
      </c>
    </row>
    <row r="103" spans="1:46" x14ac:dyDescent="0.3">
      <c r="A103" s="3">
        <v>43562</v>
      </c>
      <c r="B103" s="5">
        <f>VLOOKUP(A103,'Session Details'!$B$2:$H$368,7,FALSE)</f>
        <v>3.4898000100245602E-2</v>
      </c>
      <c r="C103" s="5">
        <f>VLOOKUP(A103,'Supporting Data'!$B$2:$D$368,3,FALSE)</f>
        <v>0.18</v>
      </c>
      <c r="K103" s="3">
        <v>43563</v>
      </c>
      <c r="L103" s="5">
        <f>VLOOKUP(K103,'Session Details'!$B$2:$N$368,13,FALSE)</f>
        <v>0.70079982453440337</v>
      </c>
      <c r="M103" s="47">
        <f>VLOOKUP(K103,'Supporting Data'!$B$2:$F$368,5,FALSE)</f>
        <v>21</v>
      </c>
      <c r="W103" s="4">
        <v>27</v>
      </c>
      <c r="X103" s="4">
        <v>1259605</v>
      </c>
      <c r="Y103" s="5">
        <v>-7.6010929963872487E-2</v>
      </c>
      <c r="AH103" s="4">
        <v>32</v>
      </c>
      <c r="AI103" s="5">
        <v>5.8585824007785614E-2</v>
      </c>
      <c r="AJ103" s="5">
        <v>-9.46773840710885E-2</v>
      </c>
      <c r="AS103" s="5">
        <v>0.92</v>
      </c>
      <c r="AT103" s="5">
        <v>5.8585824007785614E-2</v>
      </c>
    </row>
    <row r="104" spans="1:46" x14ac:dyDescent="0.3">
      <c r="A104" s="3">
        <v>43563</v>
      </c>
      <c r="B104" s="5">
        <f>VLOOKUP(A104,'Session Details'!$B$2:$H$368,7,FALSE)</f>
        <v>5.8585824007785614E-2</v>
      </c>
      <c r="C104" s="5">
        <f>VLOOKUP(A104,'Supporting Data'!$B$2:$D$368,3,FALSE)</f>
        <v>0.19</v>
      </c>
      <c r="K104" s="3">
        <v>43564</v>
      </c>
      <c r="L104" s="5">
        <f>VLOOKUP(K104,'Session Details'!$B$2:$N$368,13,FALSE)</f>
        <v>0.69349975638028516</v>
      </c>
      <c r="M104" s="47">
        <f>VLOOKUP(K104,'Supporting Data'!$B$2:$F$368,5,FALSE)</f>
        <v>22</v>
      </c>
      <c r="W104" s="4">
        <v>25</v>
      </c>
      <c r="X104" s="4">
        <v>1322295</v>
      </c>
      <c r="Y104" s="5">
        <v>9.8032926600166714E-3</v>
      </c>
      <c r="AH104" s="4">
        <v>34</v>
      </c>
      <c r="AI104" s="5">
        <v>6.088660029266936E-2</v>
      </c>
      <c r="AJ104" s="5">
        <v>6.0293457293017383E-2</v>
      </c>
      <c r="AS104" s="5">
        <v>0.95</v>
      </c>
      <c r="AT104" s="5">
        <v>6.088660029266936E-2</v>
      </c>
    </row>
    <row r="105" spans="1:46" x14ac:dyDescent="0.3">
      <c r="A105" s="3">
        <v>43564</v>
      </c>
      <c r="B105" s="5">
        <f>VLOOKUP(A105,'Session Details'!$B$2:$H$368,7,FALSE)</f>
        <v>6.088660029266936E-2</v>
      </c>
      <c r="C105" s="5">
        <f>VLOOKUP(A105,'Supporting Data'!$B$2:$D$368,3,FALSE)</f>
        <v>0.19</v>
      </c>
      <c r="K105" s="3">
        <v>43565</v>
      </c>
      <c r="L105" s="5">
        <f>VLOOKUP(K105,'Session Details'!$B$2:$N$368,13,FALSE)</f>
        <v>0.73730000155037556</v>
      </c>
      <c r="M105" s="47">
        <f>VLOOKUP(K105,'Supporting Data'!$B$2:$F$368,5,FALSE)</f>
        <v>20</v>
      </c>
      <c r="W105" s="4">
        <v>25</v>
      </c>
      <c r="X105" s="4">
        <v>1210438</v>
      </c>
      <c r="Y105" s="5">
        <v>-9.3912999215507775E-2</v>
      </c>
      <c r="AH105" s="4">
        <v>32</v>
      </c>
      <c r="AI105" s="5">
        <v>5.6299004561220382E-2</v>
      </c>
      <c r="AJ105" s="5">
        <v>-5.7303449393291017E-2</v>
      </c>
      <c r="AS105" s="5">
        <v>0.95</v>
      </c>
      <c r="AT105" s="5">
        <v>5.6299004561220382E-2</v>
      </c>
    </row>
    <row r="106" spans="1:46" x14ac:dyDescent="0.3">
      <c r="A106" s="3">
        <v>43565</v>
      </c>
      <c r="B106" s="5">
        <f>VLOOKUP(A106,'Session Details'!$B$2:$H$368,7,FALSE)</f>
        <v>5.6299004561220382E-2</v>
      </c>
      <c r="C106" s="5">
        <f>VLOOKUP(A106,'Supporting Data'!$B$2:$D$368,3,FALSE)</f>
        <v>0.19</v>
      </c>
      <c r="K106" s="3">
        <v>43566</v>
      </c>
      <c r="L106" s="5">
        <f>VLOOKUP(K106,'Session Details'!$B$2:$N$368,13,FALSE)</f>
        <v>0.75919979406836124</v>
      </c>
      <c r="M106" s="47">
        <f>VLOOKUP(K106,'Supporting Data'!$B$2:$F$368,5,FALSE)</f>
        <v>19</v>
      </c>
      <c r="W106" s="4">
        <v>25</v>
      </c>
      <c r="X106" s="4">
        <v>1208741</v>
      </c>
      <c r="Y106" s="5">
        <v>0.9239043412518404</v>
      </c>
      <c r="AH106" s="4">
        <v>35</v>
      </c>
      <c r="AI106" s="5">
        <v>5.8587237081908793E-2</v>
      </c>
      <c r="AJ106" s="5">
        <v>1.0656657324153227</v>
      </c>
      <c r="AS106" s="11">
        <v>0.91</v>
      </c>
      <c r="AT106" s="5">
        <v>5.8587237081908793E-2</v>
      </c>
    </row>
    <row r="107" spans="1:46" x14ac:dyDescent="0.3">
      <c r="A107" s="3">
        <v>43566</v>
      </c>
      <c r="B107" s="5">
        <f>VLOOKUP(A107,'Session Details'!$B$2:$H$368,7,FALSE)</f>
        <v>5.8587237081908793E-2</v>
      </c>
      <c r="C107" s="5">
        <f>VLOOKUP(A107,'Supporting Data'!$B$2:$D$368,3,FALSE)</f>
        <v>0.18</v>
      </c>
      <c r="K107" s="3">
        <v>43567</v>
      </c>
      <c r="L107" s="5">
        <f>VLOOKUP(K107,'Session Details'!$B$2:$N$368,13,FALSE)</f>
        <v>0.72999963556661585</v>
      </c>
      <c r="M107" s="47">
        <f>VLOOKUP(K107,'Supporting Data'!$B$2:$F$368,5,FALSE)</f>
        <v>17</v>
      </c>
      <c r="W107" s="4">
        <v>28</v>
      </c>
      <c r="X107" s="4">
        <v>1138287</v>
      </c>
      <c r="Y107" s="5">
        <v>-0.27312591355188975</v>
      </c>
      <c r="AH107" s="4">
        <v>32</v>
      </c>
      <c r="AI107" s="5">
        <v>5.5172357300906243E-2</v>
      </c>
      <c r="AJ107" s="5">
        <v>-0.20426414390111858</v>
      </c>
      <c r="AS107" s="26">
        <v>0.95</v>
      </c>
      <c r="AT107" s="5">
        <v>5.5172357300906243E-2</v>
      </c>
    </row>
    <row r="108" spans="1:46" x14ac:dyDescent="0.3">
      <c r="A108" s="3">
        <v>43567</v>
      </c>
      <c r="B108" s="5">
        <f>VLOOKUP(A108,'Session Details'!$B$2:$H$368,7,FALSE)</f>
        <v>5.5172357300906243E-2</v>
      </c>
      <c r="C108" s="5">
        <f>VLOOKUP(A108,'Supporting Data'!$B$2:$D$368,3,FALSE)</f>
        <v>0.17</v>
      </c>
      <c r="K108" s="3">
        <v>43568</v>
      </c>
      <c r="L108" s="5">
        <f>VLOOKUP(K108,'Session Details'!$B$2:$N$368,13,FALSE)</f>
        <v>0.67999981980196234</v>
      </c>
      <c r="M108" s="47">
        <f>VLOOKUP(K108,'Supporting Data'!$B$2:$F$368,5,FALSE)</f>
        <v>21</v>
      </c>
      <c r="W108" s="4">
        <v>25</v>
      </c>
      <c r="X108" s="4">
        <v>1598870</v>
      </c>
      <c r="Y108" s="5">
        <v>-0.13870878771620221</v>
      </c>
      <c r="AH108" s="4">
        <v>31</v>
      </c>
      <c r="AI108" s="5">
        <v>3.7101778988150598E-2</v>
      </c>
      <c r="AJ108" s="5">
        <v>-6.6934520025885735E-2</v>
      </c>
      <c r="AS108" s="5">
        <v>0.91</v>
      </c>
      <c r="AT108" s="5">
        <v>3.7101778988150598E-2</v>
      </c>
    </row>
    <row r="109" spans="1:46" x14ac:dyDescent="0.3">
      <c r="A109" s="3">
        <v>43568</v>
      </c>
      <c r="B109" s="5">
        <f>VLOOKUP(A109,'Session Details'!$B$2:$H$368,7,FALSE)</f>
        <v>3.7101778988150598E-2</v>
      </c>
      <c r="C109" s="5">
        <f>VLOOKUP(A109,'Supporting Data'!$B$2:$D$368,3,FALSE)</f>
        <v>0.17</v>
      </c>
      <c r="K109" s="3">
        <v>43569</v>
      </c>
      <c r="L109" s="5">
        <f>VLOOKUP(K109,'Session Details'!$B$2:$N$368,13,FALSE)</f>
        <v>0.68000003461539127</v>
      </c>
      <c r="M109" s="47">
        <f>VLOOKUP(K109,'Supporting Data'!$B$2:$F$368,5,FALSE)</f>
        <v>22</v>
      </c>
      <c r="W109" s="4">
        <v>29</v>
      </c>
      <c r="X109" s="4">
        <v>1930656</v>
      </c>
      <c r="Y109" s="5">
        <v>0.28376620785956508</v>
      </c>
      <c r="AH109" s="4">
        <v>38</v>
      </c>
      <c r="AI109" s="5">
        <v>4.1354652231300019E-2</v>
      </c>
      <c r="AJ109" s="5">
        <v>0.18501496110113713</v>
      </c>
      <c r="AS109" s="11">
        <v>0.95</v>
      </c>
      <c r="AT109" s="5">
        <v>4.1354652231300019E-2</v>
      </c>
    </row>
    <row r="110" spans="1:46" x14ac:dyDescent="0.3">
      <c r="A110" s="3">
        <v>43569</v>
      </c>
      <c r="B110" s="5">
        <f>VLOOKUP(A110,'Session Details'!$B$2:$H$368,7,FALSE)</f>
        <v>4.1354652231300019E-2</v>
      </c>
      <c r="C110" s="5">
        <f>VLOOKUP(A110,'Supporting Data'!$B$2:$D$368,3,FALSE)</f>
        <v>0.17</v>
      </c>
      <c r="K110" s="3">
        <v>43570</v>
      </c>
      <c r="L110" s="5">
        <f>VLOOKUP(K110,'Session Details'!$B$2:$N$368,13,FALSE)</f>
        <v>0.76650004209929223</v>
      </c>
      <c r="M110" s="47">
        <f>VLOOKUP(K110,'Supporting Data'!$B$2:$F$368,5,FALSE)</f>
        <v>17</v>
      </c>
      <c r="W110" s="4">
        <v>26</v>
      </c>
      <c r="X110" s="4">
        <v>1418322</v>
      </c>
      <c r="Y110" s="5">
        <v>0.12600537470079898</v>
      </c>
      <c r="AH110" s="4">
        <v>31</v>
      </c>
      <c r="AI110" s="5">
        <v>6.732811730091684E-2</v>
      </c>
      <c r="AJ110" s="5">
        <v>0.14922199083466747</v>
      </c>
      <c r="AS110" s="5">
        <v>0.94</v>
      </c>
      <c r="AT110" s="5">
        <v>6.732811730091684E-2</v>
      </c>
    </row>
    <row r="111" spans="1:46" x14ac:dyDescent="0.3">
      <c r="A111" s="3">
        <v>43570</v>
      </c>
      <c r="B111" s="5">
        <f>VLOOKUP(A111,'Session Details'!$B$2:$H$368,7,FALSE)</f>
        <v>6.732811730091684E-2</v>
      </c>
      <c r="C111" s="5">
        <f>VLOOKUP(A111,'Supporting Data'!$B$2:$D$368,3,FALSE)</f>
        <v>0.17</v>
      </c>
      <c r="K111" s="3">
        <v>43571</v>
      </c>
      <c r="L111" s="5">
        <f>VLOOKUP(K111,'Session Details'!$B$2:$N$368,13,FALSE)</f>
        <v>0.70810012820461654</v>
      </c>
      <c r="M111" s="47">
        <f>VLOOKUP(K111,'Supporting Data'!$B$2:$F$368,5,FALSE)</f>
        <v>22</v>
      </c>
      <c r="W111" s="4">
        <v>25</v>
      </c>
      <c r="X111" s="4">
        <v>1296248</v>
      </c>
      <c r="Y111" s="5">
        <v>-1.9698327529031001E-2</v>
      </c>
      <c r="AH111" s="4">
        <v>33</v>
      </c>
      <c r="AI111" s="5">
        <v>5.7391572154721807E-2</v>
      </c>
      <c r="AJ111" s="5">
        <v>-5.7402254702145883E-2</v>
      </c>
      <c r="AS111" s="5">
        <v>0.92</v>
      </c>
      <c r="AT111" s="5">
        <v>5.7391572154721807E-2</v>
      </c>
    </row>
    <row r="112" spans="1:46" x14ac:dyDescent="0.3">
      <c r="A112" s="3">
        <v>43571</v>
      </c>
      <c r="B112" s="5">
        <f>VLOOKUP(A112,'Session Details'!$B$2:$H$368,7,FALSE)</f>
        <v>5.7391572154721807E-2</v>
      </c>
      <c r="C112" s="5">
        <f>VLOOKUP(A112,'Supporting Data'!$B$2:$D$368,3,FALSE)</f>
        <v>0.18</v>
      </c>
      <c r="K112" s="3">
        <v>43572</v>
      </c>
      <c r="L112" s="5">
        <f>VLOOKUP(K112,'Session Details'!$B$2:$N$368,13,FALSE)</f>
        <v>0.70810006219549648</v>
      </c>
      <c r="M112" s="47">
        <f>VLOOKUP(K112,'Supporting Data'!$B$2:$F$368,5,FALSE)</f>
        <v>17</v>
      </c>
      <c r="W112" s="4">
        <v>30</v>
      </c>
      <c r="X112" s="4">
        <v>1336086</v>
      </c>
      <c r="Y112" s="5">
        <v>0.10380374707337348</v>
      </c>
      <c r="AH112" s="4">
        <v>31</v>
      </c>
      <c r="AI112" s="5">
        <v>6.0912498946295274E-2</v>
      </c>
      <c r="AJ112" s="5">
        <v>8.1946286990884687E-2</v>
      </c>
      <c r="AS112" s="5">
        <v>0.92</v>
      </c>
      <c r="AT112" s="5">
        <v>6.0912498946295274E-2</v>
      </c>
    </row>
    <row r="113" spans="1:46" x14ac:dyDescent="0.3">
      <c r="A113" s="3">
        <v>43572</v>
      </c>
      <c r="B113" s="5">
        <f>VLOOKUP(A113,'Session Details'!$B$2:$H$368,7,FALSE)</f>
        <v>6.0912498946295274E-2</v>
      </c>
      <c r="C113" s="5">
        <f>VLOOKUP(A113,'Supporting Data'!$B$2:$D$368,3,FALSE)</f>
        <v>0.18</v>
      </c>
      <c r="K113" s="3">
        <v>43573</v>
      </c>
      <c r="L113" s="5">
        <f>VLOOKUP(K113,'Session Details'!$B$2:$N$368,13,FALSE)</f>
        <v>0.73000015661961026</v>
      </c>
      <c r="M113" s="47">
        <f>VLOOKUP(K113,'Supporting Data'!$B$2:$F$368,5,FALSE)</f>
        <v>18</v>
      </c>
      <c r="W113" s="4">
        <v>28</v>
      </c>
      <c r="X113" s="4">
        <v>2091398</v>
      </c>
      <c r="Y113" s="5">
        <v>0.7302283946685022</v>
      </c>
      <c r="AH113" s="4">
        <v>32</v>
      </c>
      <c r="AI113" s="5">
        <v>9.1715082005789803E-2</v>
      </c>
      <c r="AJ113" s="5">
        <v>0.56544473803340667</v>
      </c>
      <c r="AS113" s="11">
        <v>0.91</v>
      </c>
      <c r="AT113" s="5">
        <v>9.1715082005789803E-2</v>
      </c>
    </row>
    <row r="114" spans="1:46" x14ac:dyDescent="0.3">
      <c r="A114" s="3">
        <v>43573</v>
      </c>
      <c r="B114" s="5">
        <f>VLOOKUP(A114,'Session Details'!$B$2:$H$368,7,FALSE)</f>
        <v>9.1715082005789803E-2</v>
      </c>
      <c r="C114" s="5">
        <f>VLOOKUP(A114,'Supporting Data'!$B$2:$D$368,3,FALSE)</f>
        <v>0.28999999999999998</v>
      </c>
      <c r="K114" s="3">
        <v>43574</v>
      </c>
      <c r="L114" s="5">
        <f>VLOOKUP(K114,'Session Details'!$B$2:$N$368,13,FALSE)</f>
        <v>0.76649998707060718</v>
      </c>
      <c r="M114" s="47">
        <f>VLOOKUP(K114,'Supporting Data'!$B$2:$F$368,5,FALSE)</f>
        <v>17</v>
      </c>
      <c r="W114" s="4">
        <v>27</v>
      </c>
      <c r="X114" s="4">
        <v>1419728</v>
      </c>
      <c r="Y114" s="5">
        <v>0.2472495952251057</v>
      </c>
      <c r="AH114" s="4">
        <v>39</v>
      </c>
      <c r="AI114" s="5">
        <v>6.409119088762856E-2</v>
      </c>
      <c r="AJ114" s="5">
        <v>0.16165402428030418</v>
      </c>
      <c r="AS114" s="11">
        <v>0.95</v>
      </c>
      <c r="AT114" s="5">
        <v>6.409119088762856E-2</v>
      </c>
    </row>
    <row r="115" spans="1:46" x14ac:dyDescent="0.3">
      <c r="A115" s="3">
        <v>43574</v>
      </c>
      <c r="B115" s="5">
        <f>VLOOKUP(A115,'Session Details'!$B$2:$H$368,7,FALSE)</f>
        <v>6.409119088762856E-2</v>
      </c>
      <c r="C115" s="5">
        <f>VLOOKUP(A115,'Supporting Data'!$B$2:$D$368,3,FALSE)</f>
        <v>0.18</v>
      </c>
      <c r="K115" s="3">
        <v>43575</v>
      </c>
      <c r="L115" s="5">
        <f>VLOOKUP(K115,'Session Details'!$B$2:$N$368,13,FALSE)</f>
        <v>0.64599989518172185</v>
      </c>
      <c r="M115" s="47">
        <f>VLOOKUP(K115,'Supporting Data'!$B$2:$F$368,5,FALSE)</f>
        <v>17</v>
      </c>
      <c r="W115" s="4">
        <v>29</v>
      </c>
      <c r="X115" s="4">
        <v>1596752</v>
      </c>
      <c r="Y115" s="5">
        <v>-1.3246855591761975E-3</v>
      </c>
      <c r="AH115" s="4">
        <v>35</v>
      </c>
      <c r="AI115" s="5">
        <v>3.5929823399204329E-2</v>
      </c>
      <c r="AJ115" s="5">
        <v>-3.1587584771085031E-2</v>
      </c>
      <c r="AS115" s="5">
        <v>0.94</v>
      </c>
      <c r="AT115" s="5">
        <v>3.5929823399204329E-2</v>
      </c>
    </row>
    <row r="116" spans="1:46" x14ac:dyDescent="0.3">
      <c r="A116" s="3">
        <v>43575</v>
      </c>
      <c r="B116" s="5">
        <f>VLOOKUP(A116,'Session Details'!$B$2:$H$368,7,FALSE)</f>
        <v>3.5929823399204329E-2</v>
      </c>
      <c r="C116" s="5">
        <f>VLOOKUP(A116,'Supporting Data'!$B$2:$D$368,3,FALSE)</f>
        <v>0.18</v>
      </c>
      <c r="K116" s="3">
        <v>43576</v>
      </c>
      <c r="L116" s="5">
        <f>VLOOKUP(K116,'Session Details'!$B$2:$N$368,13,FALSE)</f>
        <v>0.66639991199923765</v>
      </c>
      <c r="M116" s="47">
        <f>VLOOKUP(K116,'Supporting Data'!$B$2:$F$368,5,FALSE)</f>
        <v>18</v>
      </c>
      <c r="W116" s="4">
        <v>25</v>
      </c>
      <c r="X116" s="4">
        <v>1930065</v>
      </c>
      <c r="Y116" s="5">
        <v>-3.0611356968823777E-4</v>
      </c>
      <c r="AH116" s="4">
        <v>34</v>
      </c>
      <c r="AI116" s="5">
        <v>4.1341993011082281E-2</v>
      </c>
      <c r="AJ116" s="5">
        <v>-3.0611356968823777E-4</v>
      </c>
      <c r="AS116" s="5">
        <v>0.94</v>
      </c>
      <c r="AT116" s="5">
        <v>4.1341993011082281E-2</v>
      </c>
    </row>
    <row r="117" spans="1:46" x14ac:dyDescent="0.3">
      <c r="A117" s="3">
        <v>43576</v>
      </c>
      <c r="B117" s="5">
        <f>VLOOKUP(A117,'Session Details'!$B$2:$H$368,7,FALSE)</f>
        <v>4.1341993011082281E-2</v>
      </c>
      <c r="C117" s="5">
        <f>VLOOKUP(A117,'Supporting Data'!$B$2:$D$368,3,FALSE)</f>
        <v>0.17</v>
      </c>
      <c r="K117" s="3">
        <v>43577</v>
      </c>
      <c r="L117" s="5">
        <f>VLOOKUP(K117,'Session Details'!$B$2:$N$368,13,FALSE)</f>
        <v>0.76649989691802989</v>
      </c>
      <c r="M117" s="47">
        <f>VLOOKUP(K117,'Supporting Data'!$B$2:$F$368,5,FALSE)</f>
        <v>17</v>
      </c>
      <c r="W117" s="4">
        <v>26</v>
      </c>
      <c r="X117" s="4">
        <v>1459713</v>
      </c>
      <c r="Y117" s="5">
        <v>2.9183076903552152E-2</v>
      </c>
      <c r="AH117" s="4">
        <v>31</v>
      </c>
      <c r="AI117" s="5">
        <v>7.0014762589378707E-2</v>
      </c>
      <c r="AJ117" s="5">
        <v>3.9903763779018941E-2</v>
      </c>
      <c r="AS117" s="5">
        <v>0.95</v>
      </c>
      <c r="AT117" s="5">
        <v>7.0014762589378707E-2</v>
      </c>
    </row>
    <row r="118" spans="1:46" x14ac:dyDescent="0.3">
      <c r="A118" s="3">
        <v>43577</v>
      </c>
      <c r="B118" s="5">
        <f>VLOOKUP(A118,'Session Details'!$B$2:$H$368,7,FALSE)</f>
        <v>7.0014762589378707E-2</v>
      </c>
      <c r="C118" s="5">
        <f>VLOOKUP(A118,'Supporting Data'!$B$2:$D$368,3,FALSE)</f>
        <v>0.19</v>
      </c>
      <c r="K118" s="3">
        <v>43578</v>
      </c>
      <c r="L118" s="5">
        <f>VLOOKUP(K118,'Session Details'!$B$2:$N$368,13,FALSE)</f>
        <v>0.75189972310652164</v>
      </c>
      <c r="M118" s="47">
        <f>VLOOKUP(K118,'Supporting Data'!$B$2:$F$368,5,FALSE)</f>
        <v>21</v>
      </c>
      <c r="W118" s="4">
        <v>27</v>
      </c>
      <c r="X118" s="4">
        <v>1148508</v>
      </c>
      <c r="Y118" s="5">
        <v>-0.11397510352957152</v>
      </c>
      <c r="AH118" s="4">
        <v>38</v>
      </c>
      <c r="AI118" s="5">
        <v>5.5667765457173127E-2</v>
      </c>
      <c r="AJ118" s="5">
        <v>-3.0035885633198478E-2</v>
      </c>
      <c r="AS118" s="5">
        <v>0.93</v>
      </c>
      <c r="AT118" s="5">
        <v>5.5667765457173127E-2</v>
      </c>
    </row>
    <row r="119" spans="1:46" x14ac:dyDescent="0.3">
      <c r="A119" s="3">
        <v>43578</v>
      </c>
      <c r="B119" s="5">
        <f>VLOOKUP(A119,'Session Details'!$B$2:$H$368,7,FALSE)</f>
        <v>5.5667765457173127E-2</v>
      </c>
      <c r="C119" s="5">
        <f>VLOOKUP(A119,'Supporting Data'!$B$2:$D$368,3,FALSE)</f>
        <v>0.18</v>
      </c>
      <c r="K119" s="3">
        <v>43579</v>
      </c>
      <c r="L119" s="5">
        <f>VLOOKUP(K119,'Session Details'!$B$2:$N$368,13,FALSE)</f>
        <v>0.7591996653377342</v>
      </c>
      <c r="M119" s="47">
        <f>VLOOKUP(K119,'Supporting Data'!$B$2:$F$368,5,FALSE)</f>
        <v>18</v>
      </c>
      <c r="W119" s="4">
        <v>25</v>
      </c>
      <c r="X119" s="4">
        <v>1476951</v>
      </c>
      <c r="Y119" s="5">
        <v>0.10543108751981545</v>
      </c>
      <c r="AH119" s="4">
        <v>37</v>
      </c>
      <c r="AI119" s="5">
        <v>6.8007914413091106E-2</v>
      </c>
      <c r="AJ119" s="5">
        <v>0.11648537803467307</v>
      </c>
      <c r="AS119" s="5">
        <v>0.94</v>
      </c>
      <c r="AT119" s="5">
        <v>6.8007914413091106E-2</v>
      </c>
    </row>
    <row r="120" spans="1:46" x14ac:dyDescent="0.3">
      <c r="A120" s="3">
        <v>43579</v>
      </c>
      <c r="B120" s="5">
        <f>VLOOKUP(A120,'Session Details'!$B$2:$H$368,7,FALSE)</f>
        <v>6.8007914413091106E-2</v>
      </c>
      <c r="C120" s="5">
        <f>VLOOKUP(A120,'Supporting Data'!$B$2:$D$368,3,FALSE)</f>
        <v>0.17</v>
      </c>
      <c r="K120" s="3">
        <v>43580</v>
      </c>
      <c r="L120" s="5">
        <f>VLOOKUP(K120,'Session Details'!$B$2:$N$368,13,FALSE)</f>
        <v>0.69350013498654928</v>
      </c>
      <c r="M120" s="47">
        <f>VLOOKUP(K120,'Supporting Data'!$B$2:$F$368,5,FALSE)</f>
        <v>17</v>
      </c>
      <c r="W120" s="4">
        <v>28</v>
      </c>
      <c r="X120" s="4">
        <v>1282226</v>
      </c>
      <c r="Y120" s="5">
        <v>-0.38690483590402214</v>
      </c>
      <c r="AH120" s="4">
        <v>30</v>
      </c>
      <c r="AI120" s="5">
        <v>5.6230073252415767E-2</v>
      </c>
      <c r="AJ120" s="5">
        <v>-0.38690483590402214</v>
      </c>
      <c r="AS120" s="26">
        <v>0.91</v>
      </c>
      <c r="AT120" s="5">
        <v>5.6230073252415767E-2</v>
      </c>
    </row>
    <row r="121" spans="1:46" x14ac:dyDescent="0.3">
      <c r="A121" s="3">
        <v>43580</v>
      </c>
      <c r="B121" s="5">
        <f>VLOOKUP(A121,'Session Details'!$B$2:$H$368,7,FALSE)</f>
        <v>5.6230073252415767E-2</v>
      </c>
      <c r="C121" s="5">
        <f>VLOOKUP(A121,'Supporting Data'!$B$2:$D$368,3,FALSE)</f>
        <v>0.17</v>
      </c>
      <c r="K121" s="3">
        <v>43581</v>
      </c>
      <c r="L121" s="5">
        <f>VLOOKUP(K121,'Session Details'!$B$2:$N$368,13,FALSE)</f>
        <v>0.70079996856417792</v>
      </c>
      <c r="M121" s="47">
        <f>VLOOKUP(K121,'Supporting Data'!$B$2:$F$368,5,FALSE)</f>
        <v>19</v>
      </c>
      <c r="W121" s="4">
        <v>30</v>
      </c>
      <c r="X121" s="4">
        <v>1307991</v>
      </c>
      <c r="Y121" s="5">
        <v>-7.8703103693101739E-2</v>
      </c>
      <c r="AH121" s="4">
        <v>38</v>
      </c>
      <c r="AI121" s="5">
        <v>5.9047015245385151E-2</v>
      </c>
      <c r="AJ121" s="5">
        <v>-7.8703103693101739E-2</v>
      </c>
      <c r="AS121" s="5">
        <v>0.94</v>
      </c>
      <c r="AT121" s="5">
        <v>5.9047015245385151E-2</v>
      </c>
    </row>
    <row r="122" spans="1:46" x14ac:dyDescent="0.3">
      <c r="A122" s="3">
        <v>43581</v>
      </c>
      <c r="B122" s="5">
        <f>VLOOKUP(A122,'Session Details'!$B$2:$H$368,7,FALSE)</f>
        <v>5.9047015245385151E-2</v>
      </c>
      <c r="C122" s="5">
        <f>VLOOKUP(A122,'Supporting Data'!$B$2:$D$368,3,FALSE)</f>
        <v>0.17</v>
      </c>
      <c r="K122" s="3">
        <v>43582</v>
      </c>
      <c r="L122" s="5">
        <f>VLOOKUP(K122,'Session Details'!$B$2:$N$368,13,FALSE)</f>
        <v>0.71400004913457926</v>
      </c>
      <c r="M122" s="47">
        <f>VLOOKUP(K122,'Supporting Data'!$B$2:$F$368,5,FALSE)</f>
        <v>20</v>
      </c>
      <c r="W122" s="4">
        <v>29</v>
      </c>
      <c r="X122" s="4">
        <v>1744392</v>
      </c>
      <c r="Y122" s="5">
        <v>9.246269927953743E-2</v>
      </c>
      <c r="AH122" s="4">
        <v>31</v>
      </c>
      <c r="AI122" s="5">
        <v>3.7009020915963468E-2</v>
      </c>
      <c r="AJ122" s="5">
        <v>3.0036259982926472E-2</v>
      </c>
      <c r="AS122" s="5">
        <v>0.94</v>
      </c>
      <c r="AT122" s="5">
        <v>3.7009020915963468E-2</v>
      </c>
    </row>
    <row r="123" spans="1:46" x14ac:dyDescent="0.3">
      <c r="A123" s="3">
        <v>43582</v>
      </c>
      <c r="B123" s="5">
        <f>VLOOKUP(A123,'Session Details'!$B$2:$H$368,7,FALSE)</f>
        <v>3.7009020915963468E-2</v>
      </c>
      <c r="C123" s="5">
        <f>VLOOKUP(A123,'Supporting Data'!$B$2:$D$368,3,FALSE)</f>
        <v>0.19</v>
      </c>
      <c r="K123" s="3">
        <v>43583</v>
      </c>
      <c r="L123" s="5">
        <f>VLOOKUP(K123,'Session Details'!$B$2:$N$368,13,FALSE)</f>
        <v>0.65960003262136591</v>
      </c>
      <c r="M123" s="47">
        <f>VLOOKUP(K123,'Supporting Data'!$B$2:$F$368,5,FALSE)</f>
        <v>20</v>
      </c>
      <c r="W123" s="4">
        <v>29</v>
      </c>
      <c r="X123" s="4">
        <v>1644526</v>
      </c>
      <c r="Y123" s="5">
        <v>-0.14794268586809256</v>
      </c>
      <c r="AH123" s="4">
        <v>30</v>
      </c>
      <c r="AI123" s="5">
        <v>3.5567744690048933E-2</v>
      </c>
      <c r="AJ123" s="5">
        <v>-0.13967029406360465</v>
      </c>
      <c r="AS123" s="5">
        <v>0.93</v>
      </c>
      <c r="AT123" s="5">
        <v>3.5567744690048933E-2</v>
      </c>
    </row>
    <row r="124" spans="1:46" x14ac:dyDescent="0.3">
      <c r="A124" s="3">
        <v>43583</v>
      </c>
      <c r="B124" s="5">
        <f>VLOOKUP(A124,'Session Details'!$B$2:$H$368,7,FALSE)</f>
        <v>3.5567744690048933E-2</v>
      </c>
      <c r="C124" s="5">
        <f>VLOOKUP(A124,'Supporting Data'!$B$2:$D$368,3,FALSE)</f>
        <v>0.18</v>
      </c>
      <c r="K124" s="3">
        <v>43584</v>
      </c>
      <c r="L124" s="5">
        <f>VLOOKUP(K124,'Session Details'!$B$2:$N$368,13,FALSE)</f>
        <v>0.71540000416880556</v>
      </c>
      <c r="M124" s="47">
        <f>VLOOKUP(K124,'Supporting Data'!$B$2:$F$368,5,FALSE)</f>
        <v>20</v>
      </c>
      <c r="W124" s="4">
        <v>27</v>
      </c>
      <c r="X124" s="4">
        <v>1210178</v>
      </c>
      <c r="Y124" s="5">
        <v>-0.17094798772087394</v>
      </c>
      <c r="AH124" s="4">
        <v>38</v>
      </c>
      <c r="AI124" s="5">
        <v>5.8656887949784291E-2</v>
      </c>
      <c r="AJ124" s="5">
        <v>-0.16222114050726522</v>
      </c>
      <c r="AS124" s="5">
        <v>0.91</v>
      </c>
      <c r="AT124" s="5">
        <v>5.8656887949784291E-2</v>
      </c>
    </row>
    <row r="125" spans="1:46" x14ac:dyDescent="0.3">
      <c r="A125" s="3">
        <v>43584</v>
      </c>
      <c r="B125" s="5">
        <f>VLOOKUP(A125,'Session Details'!$B$2:$H$368,7,FALSE)</f>
        <v>5.8656887949784291E-2</v>
      </c>
      <c r="C125" s="5">
        <f>VLOOKUP(A125,'Supporting Data'!$B$2:$D$368,3,FALSE)</f>
        <v>0.18</v>
      </c>
      <c r="K125" s="3">
        <v>43585</v>
      </c>
      <c r="L125" s="5">
        <f>VLOOKUP(K125,'Session Details'!$B$2:$N$368,13,FALSE)</f>
        <v>0.69350009586192907</v>
      </c>
      <c r="M125" s="47">
        <f>VLOOKUP(K125,'Supporting Data'!$B$2:$F$368,5,FALSE)</f>
        <v>19</v>
      </c>
      <c r="W125" s="4">
        <v>27</v>
      </c>
      <c r="X125" s="4">
        <v>1246469</v>
      </c>
      <c r="Y125" s="5">
        <v>8.5294138133996444E-2</v>
      </c>
      <c r="AH125" s="4">
        <v>33</v>
      </c>
      <c r="AI125" s="5">
        <v>5.9170210321743945E-2</v>
      </c>
      <c r="AJ125" s="5">
        <v>6.2916929318195036E-2</v>
      </c>
      <c r="AS125" s="5">
        <v>0.94</v>
      </c>
      <c r="AT125" s="5">
        <v>5.9170210321743945E-2</v>
      </c>
    </row>
    <row r="126" spans="1:46" x14ac:dyDescent="0.3">
      <c r="A126" s="3">
        <v>43585</v>
      </c>
      <c r="B126" s="5">
        <f>VLOOKUP(A126,'Session Details'!$B$2:$H$368,7,FALSE)</f>
        <v>5.9170210321743945E-2</v>
      </c>
      <c r="C126" s="5">
        <f>VLOOKUP(A126,'Supporting Data'!$B$2:$D$368,3,FALSE)</f>
        <v>0.17</v>
      </c>
      <c r="K126" s="3">
        <v>43586</v>
      </c>
      <c r="L126" s="5">
        <f>VLOOKUP(K126,'Session Details'!$B$2:$N$368,13,FALSE)</f>
        <v>0.7445998451455228</v>
      </c>
      <c r="M126" s="47">
        <f>VLOOKUP(K126,'Supporting Data'!$B$2:$F$368,5,FALSE)</f>
        <v>18</v>
      </c>
      <c r="W126" s="4">
        <v>27</v>
      </c>
      <c r="X126" s="4">
        <v>1460599</v>
      </c>
      <c r="Y126" s="5">
        <v>-1.1071457346926161E-2</v>
      </c>
      <c r="AH126" s="4">
        <v>40</v>
      </c>
      <c r="AI126" s="5">
        <v>6.4052350180393486E-2</v>
      </c>
      <c r="AJ126" s="5">
        <v>-5.8163292711358228E-2</v>
      </c>
      <c r="AS126" s="5">
        <v>0.94</v>
      </c>
      <c r="AT126" s="5">
        <v>6.4052350180393486E-2</v>
      </c>
    </row>
    <row r="127" spans="1:46" x14ac:dyDescent="0.3">
      <c r="A127" s="3">
        <v>43586</v>
      </c>
      <c r="B127" s="5">
        <f>VLOOKUP(A127,'Session Details'!$B$2:$H$368,7,FALSE)</f>
        <v>6.4052350180393486E-2</v>
      </c>
      <c r="C127" s="5">
        <f>VLOOKUP(A127,'Supporting Data'!$B$2:$D$368,3,FALSE)</f>
        <v>0.18</v>
      </c>
      <c r="K127" s="3">
        <v>43587</v>
      </c>
      <c r="L127" s="5">
        <f>VLOOKUP(K127,'Session Details'!$B$2:$N$368,13,FALSE)</f>
        <v>0.74459998838261043</v>
      </c>
      <c r="M127" s="47">
        <f>VLOOKUP(K127,'Supporting Data'!$B$2:$F$368,5,FALSE)</f>
        <v>18</v>
      </c>
      <c r="W127" s="4">
        <v>30</v>
      </c>
      <c r="X127" s="4">
        <v>1284697</v>
      </c>
      <c r="Y127" s="5">
        <v>1.9271173724444424E-3</v>
      </c>
      <c r="AH127" s="4">
        <v>31</v>
      </c>
      <c r="AI127" s="5">
        <v>6.0362609713774752E-2</v>
      </c>
      <c r="AJ127" s="5">
        <v>7.3493350129709034E-2</v>
      </c>
      <c r="AS127" s="5">
        <v>0.95</v>
      </c>
      <c r="AT127" s="5">
        <v>6.0362609713774752E-2</v>
      </c>
    </row>
    <row r="128" spans="1:46" x14ac:dyDescent="0.3">
      <c r="A128" s="3">
        <v>43587</v>
      </c>
      <c r="B128" s="5">
        <f>VLOOKUP(A128,'Session Details'!$B$2:$H$368,7,FALSE)</f>
        <v>6.0362609713774752E-2</v>
      </c>
      <c r="C128" s="5">
        <f>VLOOKUP(A128,'Supporting Data'!$B$2:$D$368,3,FALSE)</f>
        <v>0.19</v>
      </c>
      <c r="K128" s="3">
        <v>43588</v>
      </c>
      <c r="L128" s="5">
        <f>VLOOKUP(K128,'Session Details'!$B$2:$N$368,13,FALSE)</f>
        <v>0.72270019885214221</v>
      </c>
      <c r="M128" s="47">
        <f>VLOOKUP(K128,'Supporting Data'!$B$2:$F$368,5,FALSE)</f>
        <v>18</v>
      </c>
      <c r="W128" s="4">
        <v>27</v>
      </c>
      <c r="X128" s="4">
        <v>1260104</v>
      </c>
      <c r="Y128" s="5">
        <v>-3.6611108180407914E-2</v>
      </c>
      <c r="AH128" s="4">
        <v>37</v>
      </c>
      <c r="AI128" s="5">
        <v>6.0440567699216532E-2</v>
      </c>
      <c r="AJ128" s="5">
        <v>2.3600726438755881E-2</v>
      </c>
      <c r="AS128" s="5">
        <v>0.93</v>
      </c>
      <c r="AT128" s="5">
        <v>6.0440567699216532E-2</v>
      </c>
    </row>
    <row r="129" spans="1:46" x14ac:dyDescent="0.3">
      <c r="A129" s="3">
        <v>43588</v>
      </c>
      <c r="B129" s="5">
        <f>VLOOKUP(A129,'Session Details'!$B$2:$H$368,7,FALSE)</f>
        <v>6.0440567699216532E-2</v>
      </c>
      <c r="C129" s="5">
        <f>VLOOKUP(A129,'Supporting Data'!$B$2:$D$368,3,FALSE)</f>
        <v>0.18</v>
      </c>
      <c r="K129" s="3">
        <v>43589</v>
      </c>
      <c r="L129" s="5">
        <f>VLOOKUP(K129,'Session Details'!$B$2:$N$368,13,FALSE)</f>
        <v>0.65279982224915944</v>
      </c>
      <c r="M129" s="47">
        <f>VLOOKUP(K129,'Supporting Data'!$B$2:$F$368,5,FALSE)</f>
        <v>19</v>
      </c>
      <c r="W129" s="4">
        <v>30</v>
      </c>
      <c r="X129" s="4">
        <v>1487205</v>
      </c>
      <c r="Y129" s="5">
        <v>-0.14743647070153953</v>
      </c>
      <c r="AH129" s="4">
        <v>39</v>
      </c>
      <c r="AI129" s="5">
        <v>3.4510592618582192E-2</v>
      </c>
      <c r="AJ129" s="5">
        <v>-6.750862993794049E-2</v>
      </c>
      <c r="AS129" s="5">
        <v>0.94</v>
      </c>
      <c r="AT129" s="5">
        <v>3.4510592618582192E-2</v>
      </c>
    </row>
    <row r="130" spans="1:46" x14ac:dyDescent="0.3">
      <c r="A130" s="3">
        <v>43589</v>
      </c>
      <c r="B130" s="5">
        <f>VLOOKUP(A130,'Session Details'!$B$2:$H$368,7,FALSE)</f>
        <v>3.4510592618582192E-2</v>
      </c>
      <c r="C130" s="5">
        <f>VLOOKUP(A130,'Supporting Data'!$B$2:$D$368,3,FALSE)</f>
        <v>0.19</v>
      </c>
      <c r="K130" s="3">
        <v>43590</v>
      </c>
      <c r="L130" s="5">
        <f>VLOOKUP(K130,'Session Details'!$B$2:$N$368,13,FALSE)</f>
        <v>0.65959980867346935</v>
      </c>
      <c r="M130" s="47">
        <f>VLOOKUP(K130,'Supporting Data'!$B$2:$F$368,5,FALSE)</f>
        <v>21</v>
      </c>
      <c r="W130" s="4">
        <v>28</v>
      </c>
      <c r="X130" s="4">
        <v>1532762</v>
      </c>
      <c r="Y130" s="5">
        <v>-6.796122408523797E-2</v>
      </c>
      <c r="AH130" s="4">
        <v>34</v>
      </c>
      <c r="AI130" s="5">
        <v>3.4841870519280171E-2</v>
      </c>
      <c r="AJ130" s="5">
        <v>-2.040821472079013E-2</v>
      </c>
      <c r="AS130" s="5">
        <v>0.93</v>
      </c>
      <c r="AT130" s="5">
        <v>3.4841870519280171E-2</v>
      </c>
    </row>
    <row r="131" spans="1:46" x14ac:dyDescent="0.3">
      <c r="A131" s="3">
        <v>43590</v>
      </c>
      <c r="B131" s="5">
        <f>VLOOKUP(A131,'Session Details'!$B$2:$H$368,7,FALSE)</f>
        <v>3.4841870519280171E-2</v>
      </c>
      <c r="C131" s="5">
        <f>VLOOKUP(A131,'Supporting Data'!$B$2:$D$368,3,FALSE)</f>
        <v>0.18</v>
      </c>
      <c r="K131" s="3">
        <v>43591</v>
      </c>
      <c r="L131" s="5">
        <f>VLOOKUP(K131,'Session Details'!$B$2:$N$368,13,FALSE)</f>
        <v>0.73000001530620839</v>
      </c>
      <c r="M131" s="47">
        <f>VLOOKUP(K131,'Supporting Data'!$B$2:$F$368,5,FALSE)</f>
        <v>18</v>
      </c>
      <c r="W131" s="4">
        <v>29</v>
      </c>
      <c r="X131" s="4">
        <v>1161517</v>
      </c>
      <c r="Y131" s="5">
        <v>-4.0209787320542922E-2</v>
      </c>
      <c r="AH131" s="4">
        <v>32</v>
      </c>
      <c r="AI131" s="5">
        <v>5.3483391612416623E-2</v>
      </c>
      <c r="AJ131" s="5">
        <v>-8.8199297954515754E-2</v>
      </c>
      <c r="AS131" s="5">
        <v>0.93</v>
      </c>
      <c r="AT131" s="5">
        <v>5.3483391612416623E-2</v>
      </c>
    </row>
    <row r="132" spans="1:46" x14ac:dyDescent="0.3">
      <c r="A132" s="3">
        <v>43591</v>
      </c>
      <c r="B132" s="5">
        <f>VLOOKUP(A132,'Session Details'!$B$2:$H$368,7,FALSE)</f>
        <v>5.3483391612416623E-2</v>
      </c>
      <c r="C132" s="5">
        <f>VLOOKUP(A132,'Supporting Data'!$B$2:$D$368,3,FALSE)</f>
        <v>0.18</v>
      </c>
      <c r="K132" s="3">
        <v>43592</v>
      </c>
      <c r="L132" s="5">
        <f>VLOOKUP(K132,'Session Details'!$B$2:$N$368,13,FALSE)</f>
        <v>0.70809987165139765</v>
      </c>
      <c r="M132" s="47">
        <f>VLOOKUP(K132,'Supporting Data'!$B$2:$F$368,5,FALSE)</f>
        <v>22</v>
      </c>
      <c r="W132" s="4">
        <v>29</v>
      </c>
      <c r="X132" s="4">
        <v>1308664</v>
      </c>
      <c r="Y132" s="5">
        <v>4.9896948901256177E-2</v>
      </c>
      <c r="AH132" s="4">
        <v>37</v>
      </c>
      <c r="AI132" s="5">
        <v>5.9077396678636714E-2</v>
      </c>
      <c r="AJ132" s="5">
        <v>-1.5685873449249321E-3</v>
      </c>
      <c r="AS132" s="5">
        <v>0.95</v>
      </c>
      <c r="AT132" s="5">
        <v>5.9077396678636714E-2</v>
      </c>
    </row>
    <row r="133" spans="1:46" x14ac:dyDescent="0.3">
      <c r="A133" s="3">
        <v>43592</v>
      </c>
      <c r="B133" s="5">
        <f>VLOOKUP(A133,'Session Details'!$B$2:$H$368,7,FALSE)</f>
        <v>5.9077396678636714E-2</v>
      </c>
      <c r="C133" s="5">
        <f>VLOOKUP(A133,'Supporting Data'!$B$2:$D$368,3,FALSE)</f>
        <v>0.18</v>
      </c>
      <c r="K133" s="3">
        <v>43593</v>
      </c>
      <c r="L133" s="5">
        <f>VLOOKUP(K133,'Session Details'!$B$2:$N$368,13,FALSE)</f>
        <v>0.71540018656588511</v>
      </c>
      <c r="M133" s="47">
        <f>VLOOKUP(K133,'Supporting Data'!$B$2:$F$368,5,FALSE)</f>
        <v>20</v>
      </c>
      <c r="W133" s="4">
        <v>29</v>
      </c>
      <c r="X133" s="4">
        <v>1334864</v>
      </c>
      <c r="Y133" s="5">
        <v>-8.6084544765537951E-2</v>
      </c>
      <c r="AH133" s="4">
        <v>35</v>
      </c>
      <c r="AI133" s="5">
        <v>5.8538432773951488E-2</v>
      </c>
      <c r="AJ133" s="5">
        <v>-8.6084544765537951E-2</v>
      </c>
      <c r="AS133" s="5">
        <v>0.91</v>
      </c>
      <c r="AT133" s="5">
        <v>5.8538432773951488E-2</v>
      </c>
    </row>
    <row r="134" spans="1:46" x14ac:dyDescent="0.3">
      <c r="A134" s="3">
        <v>43593</v>
      </c>
      <c r="B134" s="5">
        <f>VLOOKUP(A134,'Session Details'!$B$2:$H$368,7,FALSE)</f>
        <v>5.8538432773951488E-2</v>
      </c>
      <c r="C134" s="5">
        <f>VLOOKUP(A134,'Supporting Data'!$B$2:$D$368,3,FALSE)</f>
        <v>0.17</v>
      </c>
      <c r="K134" s="3">
        <v>43594</v>
      </c>
      <c r="L134" s="5">
        <f>VLOOKUP(K134,'Session Details'!$B$2:$N$368,13,FALSE)</f>
        <v>0.72999993216456105</v>
      </c>
      <c r="M134" s="47">
        <f>VLOOKUP(K134,'Supporting Data'!$B$2:$F$368,5,FALSE)</f>
        <v>19</v>
      </c>
      <c r="W134" s="4">
        <v>26</v>
      </c>
      <c r="X134" s="4">
        <v>1210693</v>
      </c>
      <c r="Y134" s="5">
        <v>-5.7604244424950046E-2</v>
      </c>
      <c r="AH134" s="4">
        <v>32</v>
      </c>
      <c r="AI134" s="5">
        <v>5.7471914219337297E-2</v>
      </c>
      <c r="AJ134" s="5">
        <v>-4.7888842250930708E-2</v>
      </c>
      <c r="AS134" s="5">
        <v>0.95</v>
      </c>
      <c r="AT134" s="5">
        <v>5.7471914219337297E-2</v>
      </c>
    </row>
    <row r="135" spans="1:46" x14ac:dyDescent="0.3">
      <c r="A135" s="3">
        <v>43594</v>
      </c>
      <c r="B135" s="5">
        <f>VLOOKUP(A135,'Session Details'!$B$2:$H$368,7,FALSE)</f>
        <v>5.7471914219337297E-2</v>
      </c>
      <c r="C135" s="5">
        <f>VLOOKUP(A135,'Supporting Data'!$B$2:$D$368,3,FALSE)</f>
        <v>0.18</v>
      </c>
      <c r="K135" s="3">
        <v>43595</v>
      </c>
      <c r="L135" s="5">
        <f>VLOOKUP(K135,'Session Details'!$B$2:$N$368,13,FALSE)</f>
        <v>0.72999987090444352</v>
      </c>
      <c r="M135" s="47">
        <f>VLOOKUP(K135,'Supporting Data'!$B$2:$F$368,5,FALSE)</f>
        <v>21</v>
      </c>
      <c r="W135" s="4">
        <v>25</v>
      </c>
      <c r="X135" s="4">
        <v>1337275</v>
      </c>
      <c r="Y135" s="5">
        <v>6.1241770520528371E-2</v>
      </c>
      <c r="AH135" s="4">
        <v>40</v>
      </c>
      <c r="AI135" s="5">
        <v>6.3480794955999814E-2</v>
      </c>
      <c r="AJ135" s="5">
        <v>5.030110358845441E-2</v>
      </c>
      <c r="AS135" s="5">
        <v>0.92</v>
      </c>
      <c r="AT135" s="5">
        <v>6.3480794955999814E-2</v>
      </c>
    </row>
    <row r="136" spans="1:46" x14ac:dyDescent="0.3">
      <c r="A136" s="3">
        <v>43595</v>
      </c>
      <c r="B136" s="5">
        <f>VLOOKUP(A136,'Session Details'!$B$2:$H$368,7,FALSE)</f>
        <v>6.3480794955999814E-2</v>
      </c>
      <c r="C136" s="5">
        <f>VLOOKUP(A136,'Supporting Data'!$B$2:$D$368,3,FALSE)</f>
        <v>0.19</v>
      </c>
      <c r="K136" s="3">
        <v>43596</v>
      </c>
      <c r="L136" s="5">
        <f>VLOOKUP(K136,'Session Details'!$B$2:$N$368,13,FALSE)</f>
        <v>0.6527998022578505</v>
      </c>
      <c r="M136" s="47">
        <f>VLOOKUP(K136,'Supporting Data'!$B$2:$F$368,5,FALSE)</f>
        <v>17</v>
      </c>
      <c r="W136" s="4">
        <v>28</v>
      </c>
      <c r="X136" s="4">
        <v>1678481</v>
      </c>
      <c r="Y136" s="5">
        <v>0.12861441428720322</v>
      </c>
      <c r="AH136" s="4">
        <v>39</v>
      </c>
      <c r="AI136" s="5">
        <v>3.6658025670518041E-2</v>
      </c>
      <c r="AJ136" s="5">
        <v>6.2225331093838321E-2</v>
      </c>
      <c r="AS136" s="5">
        <v>0.91</v>
      </c>
      <c r="AT136" s="5">
        <v>3.6658025670518041E-2</v>
      </c>
    </row>
    <row r="137" spans="1:46" x14ac:dyDescent="0.3">
      <c r="A137" s="3">
        <v>43596</v>
      </c>
      <c r="B137" s="5">
        <f>VLOOKUP(A137,'Session Details'!$B$2:$H$368,7,FALSE)</f>
        <v>3.6658025670518041E-2</v>
      </c>
      <c r="C137" s="5">
        <f>VLOOKUP(A137,'Supporting Data'!$B$2:$D$368,3,FALSE)</f>
        <v>0.17</v>
      </c>
      <c r="K137" s="3">
        <v>43597</v>
      </c>
      <c r="L137" s="5">
        <f>VLOOKUP(K137,'Session Details'!$B$2:$N$368,13,FALSE)</f>
        <v>0.65960003360000707</v>
      </c>
      <c r="M137" s="47">
        <f>VLOOKUP(K137,'Supporting Data'!$B$2:$F$368,5,FALSE)</f>
        <v>22</v>
      </c>
      <c r="W137" s="4">
        <v>27</v>
      </c>
      <c r="X137" s="4">
        <v>1564043</v>
      </c>
      <c r="Y137" s="5">
        <v>2.0408256467735919E-2</v>
      </c>
      <c r="AH137" s="4">
        <v>34</v>
      </c>
      <c r="AI137" s="5">
        <v>3.6675656098075889E-2</v>
      </c>
      <c r="AJ137" s="5">
        <v>5.2631662751314368E-2</v>
      </c>
      <c r="AS137" s="5">
        <v>0.94</v>
      </c>
      <c r="AT137" s="5">
        <v>3.6675656098075889E-2</v>
      </c>
    </row>
    <row r="138" spans="1:46" x14ac:dyDescent="0.3">
      <c r="A138" s="3">
        <v>43597</v>
      </c>
      <c r="B138" s="5">
        <f>VLOOKUP(A138,'Session Details'!$B$2:$H$368,7,FALSE)</f>
        <v>3.6675656098075889E-2</v>
      </c>
      <c r="C138" s="5">
        <f>VLOOKUP(A138,'Supporting Data'!$B$2:$D$368,3,FALSE)</f>
        <v>0.17</v>
      </c>
      <c r="K138" s="3">
        <v>43598</v>
      </c>
      <c r="L138" s="5">
        <f>VLOOKUP(K138,'Session Details'!$B$2:$N$368,13,FALSE)</f>
        <v>0.69349990241988968</v>
      </c>
      <c r="M138" s="47">
        <f>VLOOKUP(K138,'Supporting Data'!$B$2:$F$368,5,FALSE)</f>
        <v>19</v>
      </c>
      <c r="W138" s="4">
        <v>25</v>
      </c>
      <c r="X138" s="4">
        <v>1229941</v>
      </c>
      <c r="Y138" s="5">
        <v>5.8909167924360961E-2</v>
      </c>
      <c r="AH138" s="4">
        <v>37</v>
      </c>
      <c r="AI138" s="5">
        <v>5.8993807079845854E-2</v>
      </c>
      <c r="AJ138" s="5">
        <v>0.10303040441717126</v>
      </c>
      <c r="AS138" s="5">
        <v>0.93</v>
      </c>
      <c r="AT138" s="5">
        <v>5.8993807079845854E-2</v>
      </c>
    </row>
    <row r="139" spans="1:46" x14ac:dyDescent="0.3">
      <c r="A139" s="3">
        <v>43598</v>
      </c>
      <c r="B139" s="5">
        <f>VLOOKUP(A139,'Session Details'!$B$2:$H$368,7,FALSE)</f>
        <v>5.8993807079845854E-2</v>
      </c>
      <c r="C139" s="5">
        <f>VLOOKUP(A139,'Supporting Data'!$B$2:$D$368,3,FALSE)</f>
        <v>0.17</v>
      </c>
      <c r="K139" s="3">
        <v>43599</v>
      </c>
      <c r="L139" s="5">
        <f>VLOOKUP(K139,'Session Details'!$B$2:$N$368,13,FALSE)</f>
        <v>0.75920002455795677</v>
      </c>
      <c r="M139" s="47">
        <f>VLOOKUP(K139,'Supporting Data'!$B$2:$F$368,5,FALSE)</f>
        <v>20</v>
      </c>
      <c r="W139" s="4">
        <v>27</v>
      </c>
      <c r="X139" s="4">
        <v>1433796</v>
      </c>
      <c r="Y139" s="5">
        <v>9.5618126577945217E-2</v>
      </c>
      <c r="AH139" s="4">
        <v>35</v>
      </c>
      <c r="AI139" s="5">
        <v>6.287694533492591E-2</v>
      </c>
      <c r="AJ139" s="5">
        <v>6.4314761142194588E-2</v>
      </c>
      <c r="AS139" s="5">
        <v>0.91</v>
      </c>
      <c r="AT139" s="5">
        <v>6.287694533492591E-2</v>
      </c>
    </row>
    <row r="140" spans="1:46" x14ac:dyDescent="0.3">
      <c r="A140" s="3">
        <v>43599</v>
      </c>
      <c r="B140" s="5">
        <f>VLOOKUP(A140,'Session Details'!$B$2:$H$368,7,FALSE)</f>
        <v>6.287694533492591E-2</v>
      </c>
      <c r="C140" s="5">
        <f>VLOOKUP(A140,'Supporting Data'!$B$2:$D$368,3,FALSE)</f>
        <v>0.17</v>
      </c>
      <c r="K140" s="3">
        <v>43600</v>
      </c>
      <c r="L140" s="5">
        <f>VLOOKUP(K140,'Session Details'!$B$2:$N$368,13,FALSE)</f>
        <v>0.71539991567970973</v>
      </c>
      <c r="M140" s="47">
        <f>VLOOKUP(K140,'Supporting Data'!$B$2:$F$368,5,FALSE)</f>
        <v>20</v>
      </c>
      <c r="W140" s="4">
        <v>29</v>
      </c>
      <c r="X140" s="4">
        <v>1283523</v>
      </c>
      <c r="Y140" s="5">
        <v>-3.8461596087691285E-2</v>
      </c>
      <c r="AH140" s="4">
        <v>37</v>
      </c>
      <c r="AI140" s="5">
        <v>5.8516138470911118E-2</v>
      </c>
      <c r="AJ140" s="5">
        <v>-3.808489907213275E-4</v>
      </c>
      <c r="AS140" s="5">
        <v>0.95</v>
      </c>
      <c r="AT140" s="5">
        <v>5.8516138470911118E-2</v>
      </c>
    </row>
    <row r="141" spans="1:46" x14ac:dyDescent="0.3">
      <c r="A141" s="3">
        <v>43600</v>
      </c>
      <c r="B141" s="5">
        <f>VLOOKUP(A141,'Session Details'!$B$2:$H$368,7,FALSE)</f>
        <v>5.8516138470911118E-2</v>
      </c>
      <c r="C141" s="5">
        <f>VLOOKUP(A141,'Supporting Data'!$B$2:$D$368,3,FALSE)</f>
        <v>0.17</v>
      </c>
      <c r="K141" s="3">
        <v>43601</v>
      </c>
      <c r="L141" s="5">
        <f>VLOOKUP(K141,'Session Details'!$B$2:$N$368,13,FALSE)</f>
        <v>0.74459999025069024</v>
      </c>
      <c r="M141" s="47">
        <f>VLOOKUP(K141,'Supporting Data'!$B$2:$F$368,5,FALSE)</f>
        <v>22</v>
      </c>
      <c r="W141" s="4">
        <v>26</v>
      </c>
      <c r="X141" s="4">
        <v>1377798</v>
      </c>
      <c r="Y141" s="5">
        <v>0.13802425552968423</v>
      </c>
      <c r="AH141" s="4">
        <v>37</v>
      </c>
      <c r="AI141" s="5">
        <v>6.5404432393327203E-2</v>
      </c>
      <c r="AJ141" s="5">
        <v>0.13802425552968423</v>
      </c>
      <c r="AS141" s="5">
        <v>0.93</v>
      </c>
      <c r="AT141" s="5">
        <v>6.5404432393327203E-2</v>
      </c>
    </row>
    <row r="142" spans="1:46" x14ac:dyDescent="0.3">
      <c r="A142" s="3">
        <v>43601</v>
      </c>
      <c r="B142" s="5">
        <f>VLOOKUP(A142,'Session Details'!$B$2:$H$368,7,FALSE)</f>
        <v>6.5404432393327203E-2</v>
      </c>
      <c r="C142" s="5">
        <f>VLOOKUP(A142,'Supporting Data'!$B$2:$D$368,3,FALSE)</f>
        <v>0.17</v>
      </c>
      <c r="K142" s="3">
        <v>43602</v>
      </c>
      <c r="L142" s="5">
        <f>VLOOKUP(K142,'Session Details'!$B$2:$N$368,13,FALSE)</f>
        <v>0.71539994429878895</v>
      </c>
      <c r="M142" s="47">
        <f>VLOOKUP(K142,'Supporting Data'!$B$2:$F$368,5,FALSE)</f>
        <v>17</v>
      </c>
      <c r="W142" s="4">
        <v>25</v>
      </c>
      <c r="X142" s="4">
        <v>1185026</v>
      </c>
      <c r="Y142" s="5">
        <v>-0.11385018040418016</v>
      </c>
      <c r="AH142" s="4">
        <v>32</v>
      </c>
      <c r="AI142" s="5">
        <v>5.7437779648598045E-2</v>
      </c>
      <c r="AJ142" s="5">
        <v>-9.5194386138206633E-2</v>
      </c>
      <c r="AS142" s="5">
        <v>0.91</v>
      </c>
      <c r="AT142" s="5">
        <v>5.7437779648598045E-2</v>
      </c>
    </row>
    <row r="143" spans="1:46" x14ac:dyDescent="0.3">
      <c r="A143" s="3">
        <v>43602</v>
      </c>
      <c r="B143" s="5">
        <f>VLOOKUP(A143,'Session Details'!$B$2:$H$368,7,FALSE)</f>
        <v>5.7437779648598045E-2</v>
      </c>
      <c r="C143" s="5">
        <f>VLOOKUP(A143,'Supporting Data'!$B$2:$D$368,3,FALSE)</f>
        <v>0.18</v>
      </c>
      <c r="K143" s="3">
        <v>43603</v>
      </c>
      <c r="L143" s="5">
        <f>VLOOKUP(K143,'Session Details'!$B$2:$N$368,13,FALSE)</f>
        <v>0.64600012606063517</v>
      </c>
      <c r="M143" s="47">
        <f>VLOOKUP(K143,'Supporting Data'!$B$2:$F$368,5,FALSE)</f>
        <v>22</v>
      </c>
      <c r="W143" s="4">
        <v>26</v>
      </c>
      <c r="X143" s="4">
        <v>1745944</v>
      </c>
      <c r="Y143" s="5">
        <v>4.0192888689237538E-2</v>
      </c>
      <c r="AH143" s="4">
        <v>35</v>
      </c>
      <c r="AI143" s="5">
        <v>3.8894045968177589E-2</v>
      </c>
      <c r="AJ143" s="5">
        <v>6.0996746463022111E-2</v>
      </c>
      <c r="AS143" s="5">
        <v>0.93</v>
      </c>
      <c r="AT143" s="5">
        <v>3.8894045968177589E-2</v>
      </c>
    </row>
    <row r="144" spans="1:46" x14ac:dyDescent="0.3">
      <c r="A144" s="3">
        <v>43603</v>
      </c>
      <c r="B144" s="5">
        <f>VLOOKUP(A144,'Session Details'!$B$2:$H$368,7,FALSE)</f>
        <v>3.8894045968177589E-2</v>
      </c>
      <c r="C144" s="5">
        <f>VLOOKUP(A144,'Supporting Data'!$B$2:$D$368,3,FALSE)</f>
        <v>0.17</v>
      </c>
      <c r="K144" s="3">
        <v>43604</v>
      </c>
      <c r="L144" s="5">
        <f>VLOOKUP(K144,'Session Details'!$B$2:$N$368,13,FALSE)</f>
        <v>0.67320011859652096</v>
      </c>
      <c r="M144" s="47">
        <f>VLOOKUP(K144,'Supporting Data'!$B$2:$F$368,5,FALSE)</f>
        <v>20</v>
      </c>
      <c r="W144" s="4">
        <v>25</v>
      </c>
      <c r="X144" s="4">
        <v>1547175</v>
      </c>
      <c r="Y144" s="5">
        <v>-1.0784869725448676E-2</v>
      </c>
      <c r="AH144" s="4">
        <v>31</v>
      </c>
      <c r="AI144" s="5">
        <v>3.2824865016381509E-2</v>
      </c>
      <c r="AJ144" s="5">
        <v>-0.10499583351411135</v>
      </c>
      <c r="AS144" s="5">
        <v>0.92</v>
      </c>
      <c r="AT144" s="5">
        <v>3.2824865016381509E-2</v>
      </c>
    </row>
    <row r="145" spans="1:46" x14ac:dyDescent="0.3">
      <c r="A145" s="3">
        <v>43604</v>
      </c>
      <c r="B145" s="5">
        <f>VLOOKUP(A145,'Session Details'!$B$2:$H$368,7,FALSE)</f>
        <v>3.2824865016381509E-2</v>
      </c>
      <c r="C145" s="5">
        <f>VLOOKUP(A145,'Supporting Data'!$B$2:$D$368,3,FALSE)</f>
        <v>0.19</v>
      </c>
      <c r="K145" s="3">
        <v>43605</v>
      </c>
      <c r="L145" s="5">
        <f>VLOOKUP(K145,'Session Details'!$B$2:$N$368,13,FALSE)</f>
        <v>0.71539981520314855</v>
      </c>
      <c r="M145" s="47">
        <f>VLOOKUP(K145,'Supporting Data'!$B$2:$F$368,5,FALSE)</f>
        <v>22</v>
      </c>
      <c r="W145" s="4">
        <v>25</v>
      </c>
      <c r="X145" s="4">
        <v>1310666</v>
      </c>
      <c r="Y145" s="5">
        <v>6.5633229561417927E-2</v>
      </c>
      <c r="AH145" s="4">
        <v>32</v>
      </c>
      <c r="AI145" s="5">
        <v>5.8593330192061643E-2</v>
      </c>
      <c r="AJ145" s="5">
        <v>-6.7884564093682043E-3</v>
      </c>
      <c r="AS145" s="5">
        <v>0.93</v>
      </c>
      <c r="AT145" s="5">
        <v>5.8593330192061643E-2</v>
      </c>
    </row>
    <row r="146" spans="1:46" x14ac:dyDescent="0.3">
      <c r="A146" s="3">
        <v>43605</v>
      </c>
      <c r="B146" s="5">
        <f>VLOOKUP(A146,'Session Details'!$B$2:$H$368,7,FALSE)</f>
        <v>5.8593330192061643E-2</v>
      </c>
      <c r="C146" s="5">
        <f>VLOOKUP(A146,'Supporting Data'!$B$2:$D$368,3,FALSE)</f>
        <v>0.19</v>
      </c>
      <c r="K146" s="3">
        <v>43606</v>
      </c>
      <c r="L146" s="5">
        <f>VLOOKUP(K146,'Session Details'!$B$2:$N$368,13,FALSE)</f>
        <v>0.7080999273304871</v>
      </c>
      <c r="M146" s="47">
        <f>VLOOKUP(K146,'Supporting Data'!$B$2:$F$368,5,FALSE)</f>
        <v>21</v>
      </c>
      <c r="W146" s="4">
        <v>25</v>
      </c>
      <c r="X146" s="4">
        <v>1234793</v>
      </c>
      <c r="Y146" s="5">
        <v>-0.13879450075185029</v>
      </c>
      <c r="AH146" s="4">
        <v>35</v>
      </c>
      <c r="AI146" s="5">
        <v>5.5201427341402286E-2</v>
      </c>
      <c r="AJ146" s="5">
        <v>-0.12207205602369087</v>
      </c>
      <c r="AS146" s="5">
        <v>0.94</v>
      </c>
      <c r="AT146" s="5">
        <v>5.5201427341402286E-2</v>
      </c>
    </row>
    <row r="147" spans="1:46" x14ac:dyDescent="0.3">
      <c r="A147" s="3">
        <v>43606</v>
      </c>
      <c r="B147" s="5">
        <f>VLOOKUP(A147,'Session Details'!$B$2:$H$368,7,FALSE)</f>
        <v>5.5201427341402286E-2</v>
      </c>
      <c r="C147" s="5">
        <f>VLOOKUP(A147,'Supporting Data'!$B$2:$D$368,3,FALSE)</f>
        <v>0.18</v>
      </c>
      <c r="K147" s="3">
        <v>43607</v>
      </c>
      <c r="L147" s="5">
        <f>VLOOKUP(K147,'Session Details'!$B$2:$N$368,13,FALSE)</f>
        <v>0.76649986067885023</v>
      </c>
      <c r="M147" s="47">
        <f>VLOOKUP(K147,'Supporting Data'!$B$2:$F$368,5,FALSE)</f>
        <v>17</v>
      </c>
      <c r="W147" s="4">
        <v>25</v>
      </c>
      <c r="X147" s="4">
        <v>1476099</v>
      </c>
      <c r="Y147" s="5">
        <v>0.15003704647287197</v>
      </c>
      <c r="AH147" s="4">
        <v>35</v>
      </c>
      <c r="AI147" s="5">
        <v>6.7295727058084218E-2</v>
      </c>
      <c r="AJ147" s="5">
        <v>0.15003704647287197</v>
      </c>
      <c r="AS147" s="5">
        <v>0.94</v>
      </c>
      <c r="AT147" s="5">
        <v>6.7295727058084218E-2</v>
      </c>
    </row>
    <row r="148" spans="1:46" x14ac:dyDescent="0.3">
      <c r="A148" s="3">
        <v>43607</v>
      </c>
      <c r="B148" s="5">
        <f>VLOOKUP(A148,'Session Details'!$B$2:$H$368,7,FALSE)</f>
        <v>6.7295727058084218E-2</v>
      </c>
      <c r="C148" s="5">
        <f>VLOOKUP(A148,'Supporting Data'!$B$2:$D$368,3,FALSE)</f>
        <v>0.18</v>
      </c>
      <c r="K148" s="3">
        <v>43608</v>
      </c>
      <c r="L148" s="5">
        <f>VLOOKUP(K148,'Session Details'!$B$2:$N$368,13,FALSE)</f>
        <v>0.72269978469402829</v>
      </c>
      <c r="M148" s="47">
        <f>VLOOKUP(K148,'Supporting Data'!$B$2:$F$368,5,FALSE)</f>
        <v>22</v>
      </c>
      <c r="W148" s="4">
        <v>26</v>
      </c>
      <c r="X148" s="4">
        <v>1310678</v>
      </c>
      <c r="Y148" s="5">
        <v>-4.8715414015697567E-2</v>
      </c>
      <c r="AH148" s="4">
        <v>38</v>
      </c>
      <c r="AI148" s="5">
        <v>6.2218228390824568E-2</v>
      </c>
      <c r="AJ148" s="5">
        <v>-4.8715414015697567E-2</v>
      </c>
      <c r="AS148" s="5">
        <v>0.93</v>
      </c>
      <c r="AT148" s="5">
        <v>6.2218228390824568E-2</v>
      </c>
    </row>
    <row r="149" spans="1:46" x14ac:dyDescent="0.3">
      <c r="A149" s="3">
        <v>43608</v>
      </c>
      <c r="B149" s="5">
        <f>VLOOKUP(A149,'Session Details'!$B$2:$H$368,7,FALSE)</f>
        <v>6.2218228390824568E-2</v>
      </c>
      <c r="C149" s="5">
        <f>VLOOKUP(A149,'Supporting Data'!$B$2:$D$368,3,FALSE)</f>
        <v>0.17</v>
      </c>
      <c r="K149" s="3">
        <v>43609</v>
      </c>
      <c r="L149" s="5">
        <f>VLOOKUP(K149,'Session Details'!$B$2:$N$368,13,FALSE)</f>
        <v>0.72270016422253591</v>
      </c>
      <c r="M149" s="47">
        <f>VLOOKUP(K149,'Supporting Data'!$B$2:$F$368,5,FALSE)</f>
        <v>22</v>
      </c>
      <c r="W149" s="4">
        <v>26</v>
      </c>
      <c r="X149" s="4">
        <v>1295850</v>
      </c>
      <c r="Y149" s="5">
        <v>9.352031094676394E-2</v>
      </c>
      <c r="AH149" s="4">
        <v>34</v>
      </c>
      <c r="AI149" s="5">
        <v>5.7930980836752521E-2</v>
      </c>
      <c r="AJ149" s="5">
        <v>8.5867035803239844E-3</v>
      </c>
      <c r="AS149" s="5">
        <v>0.92</v>
      </c>
      <c r="AT149" s="5">
        <v>5.7930980836752521E-2</v>
      </c>
    </row>
    <row r="150" spans="1:46" x14ac:dyDescent="0.3">
      <c r="A150" s="3">
        <v>43609</v>
      </c>
      <c r="B150" s="5">
        <f>VLOOKUP(A150,'Session Details'!$B$2:$H$368,7,FALSE)</f>
        <v>5.7930980836752521E-2</v>
      </c>
      <c r="C150" s="5">
        <f>VLOOKUP(A150,'Supporting Data'!$B$2:$D$368,3,FALSE)</f>
        <v>0.17</v>
      </c>
      <c r="K150" s="3">
        <v>43610</v>
      </c>
      <c r="L150" s="5">
        <f>VLOOKUP(K150,'Session Details'!$B$2:$N$368,13,FALSE)</f>
        <v>0.70720000000000005</v>
      </c>
      <c r="M150" s="47">
        <f>VLOOKUP(K150,'Supporting Data'!$B$2:$F$368,5,FALSE)</f>
        <v>19</v>
      </c>
      <c r="W150" s="4">
        <v>30</v>
      </c>
      <c r="X150" s="4">
        <v>1853429</v>
      </c>
      <c r="Y150" s="5">
        <v>6.1562684713828197E-2</v>
      </c>
      <c r="AH150" s="4">
        <v>31</v>
      </c>
      <c r="AI150" s="5">
        <v>3.9322349923212929E-2</v>
      </c>
      <c r="AJ150" s="5">
        <v>1.1012069955020243E-2</v>
      </c>
      <c r="AS150" s="5">
        <v>0.95</v>
      </c>
      <c r="AT150" s="5">
        <v>3.9322349923212929E-2</v>
      </c>
    </row>
    <row r="151" spans="1:46" x14ac:dyDescent="0.3">
      <c r="A151" s="3">
        <v>43610</v>
      </c>
      <c r="B151" s="5">
        <f>VLOOKUP(A151,'Session Details'!$B$2:$H$368,7,FALSE)</f>
        <v>3.9322349923212929E-2</v>
      </c>
      <c r="C151" s="5">
        <f>VLOOKUP(A151,'Supporting Data'!$B$2:$D$368,3,FALSE)</f>
        <v>0.19</v>
      </c>
      <c r="K151" s="3">
        <v>43611</v>
      </c>
      <c r="L151" s="5">
        <f>VLOOKUP(K151,'Session Details'!$B$2:$N$368,13,FALSE)</f>
        <v>0.67999980980954799</v>
      </c>
      <c r="M151" s="47">
        <f>VLOOKUP(K151,'Supporting Data'!$B$2:$F$368,5,FALSE)</f>
        <v>18</v>
      </c>
      <c r="W151" s="4">
        <v>30</v>
      </c>
      <c r="X151" s="4">
        <v>1695580</v>
      </c>
      <c r="Y151" s="5">
        <v>9.5919983195178249E-2</v>
      </c>
      <c r="AH151" s="4">
        <v>35</v>
      </c>
      <c r="AI151" s="5">
        <v>3.5973425517136823E-2</v>
      </c>
      <c r="AJ151" s="5">
        <v>9.5919983195178471E-2</v>
      </c>
      <c r="AS151" s="5">
        <v>0.91</v>
      </c>
      <c r="AT151" s="5">
        <v>3.5973425517136823E-2</v>
      </c>
    </row>
    <row r="152" spans="1:46" x14ac:dyDescent="0.3">
      <c r="A152" s="3">
        <v>43611</v>
      </c>
      <c r="B152" s="5">
        <f>VLOOKUP(A152,'Session Details'!$B$2:$H$368,7,FALSE)</f>
        <v>3.5973425517136823E-2</v>
      </c>
      <c r="C152" s="5">
        <f>VLOOKUP(A152,'Supporting Data'!$B$2:$D$368,3,FALSE)</f>
        <v>0.18</v>
      </c>
      <c r="K152" s="3">
        <v>43612</v>
      </c>
      <c r="L152" s="5">
        <f>VLOOKUP(K152,'Session Details'!$B$2:$N$368,13,FALSE)</f>
        <v>0.74459997167029368</v>
      </c>
      <c r="M152" s="47">
        <f>VLOOKUP(K152,'Supporting Data'!$B$2:$F$368,5,FALSE)</f>
        <v>18</v>
      </c>
      <c r="W152" s="4">
        <v>29</v>
      </c>
      <c r="X152" s="4">
        <v>1126111</v>
      </c>
      <c r="Y152" s="5">
        <v>-0.14081009196851069</v>
      </c>
      <c r="AH152" s="4">
        <v>40</v>
      </c>
      <c r="AI152" s="5">
        <v>5.3456784497351632E-2</v>
      </c>
      <c r="AJ152" s="5">
        <v>-8.7664341280365043E-2</v>
      </c>
      <c r="AS152" s="5">
        <v>0.91</v>
      </c>
      <c r="AT152" s="5">
        <v>5.3456784497351632E-2</v>
      </c>
    </row>
    <row r="153" spans="1:46" x14ac:dyDescent="0.3">
      <c r="A153" s="3">
        <v>43612</v>
      </c>
      <c r="B153" s="5">
        <f>VLOOKUP(A153,'Session Details'!$B$2:$H$368,7,FALSE)</f>
        <v>5.3456784497351632E-2</v>
      </c>
      <c r="C153" s="5">
        <f>VLOOKUP(A153,'Supporting Data'!$B$2:$D$368,3,FALSE)</f>
        <v>0.17</v>
      </c>
      <c r="K153" s="3">
        <v>43613</v>
      </c>
      <c r="L153" s="5">
        <f>VLOOKUP(K153,'Session Details'!$B$2:$N$368,13,FALSE)</f>
        <v>0.74460018474259559</v>
      </c>
      <c r="M153" s="47">
        <f>VLOOKUP(K153,'Supporting Data'!$B$2:$F$368,5,FALSE)</f>
        <v>19</v>
      </c>
      <c r="W153" s="4">
        <v>25</v>
      </c>
      <c r="X153" s="4">
        <v>1232661</v>
      </c>
      <c r="Y153" s="5">
        <v>-1.7266051880761024E-3</v>
      </c>
      <c r="AH153" s="4">
        <v>39</v>
      </c>
      <c r="AI153" s="5">
        <v>5.457624831344892E-2</v>
      </c>
      <c r="AJ153" s="5">
        <v>-1.1325414179724769E-2</v>
      </c>
      <c r="AS153" s="5">
        <v>0.92</v>
      </c>
      <c r="AT153" s="5">
        <v>5.457624831344892E-2</v>
      </c>
    </row>
    <row r="154" spans="1:46" x14ac:dyDescent="0.3">
      <c r="A154" s="3">
        <v>43613</v>
      </c>
      <c r="B154" s="5">
        <f>VLOOKUP(A154,'Session Details'!$B$2:$H$368,7,FALSE)</f>
        <v>5.457624831344892E-2</v>
      </c>
      <c r="C154" s="5">
        <f>VLOOKUP(A154,'Supporting Data'!$B$2:$D$368,3,FALSE)</f>
        <v>0.18</v>
      </c>
      <c r="K154" s="3">
        <v>43614</v>
      </c>
      <c r="L154" s="5">
        <f>VLOOKUP(K154,'Session Details'!$B$2:$N$368,13,FALSE)</f>
        <v>0.71540015411148761</v>
      </c>
      <c r="M154" s="47">
        <f>VLOOKUP(K154,'Supporting Data'!$B$2:$F$368,5,FALSE)</f>
        <v>18</v>
      </c>
      <c r="W154" s="4">
        <v>28</v>
      </c>
      <c r="X154" s="4">
        <v>1271788</v>
      </c>
      <c r="Y154" s="5">
        <v>-0.13841280293530445</v>
      </c>
      <c r="AH154" s="4">
        <v>39</v>
      </c>
      <c r="AI154" s="5">
        <v>6.1643102264196066E-2</v>
      </c>
      <c r="AJ154" s="5">
        <v>-8.3996786140808966E-2</v>
      </c>
      <c r="AS154" s="5">
        <v>0.93</v>
      </c>
      <c r="AT154" s="5">
        <v>6.1643102264196066E-2</v>
      </c>
    </row>
    <row r="155" spans="1:46" x14ac:dyDescent="0.3">
      <c r="A155" s="3">
        <v>43614</v>
      </c>
      <c r="B155" s="5">
        <f>VLOOKUP(A155,'Session Details'!$B$2:$H$368,7,FALSE)</f>
        <v>6.1643102264196066E-2</v>
      </c>
      <c r="C155" s="5">
        <f>VLOOKUP(A155,'Supporting Data'!$B$2:$D$368,3,FALSE)</f>
        <v>0.18</v>
      </c>
      <c r="K155" s="3">
        <v>43615</v>
      </c>
      <c r="L155" s="5">
        <f>VLOOKUP(K155,'Session Details'!$B$2:$N$368,13,FALSE)</f>
        <v>0.73730009031589894</v>
      </c>
      <c r="M155" s="47">
        <f>VLOOKUP(K155,'Supporting Data'!$B$2:$F$368,5,FALSE)</f>
        <v>18</v>
      </c>
      <c r="W155" s="4">
        <v>27</v>
      </c>
      <c r="X155" s="4">
        <v>1260879</v>
      </c>
      <c r="Y155" s="5">
        <v>-3.7994839312172735E-2</v>
      </c>
      <c r="AH155" s="4">
        <v>30</v>
      </c>
      <c r="AI155" s="5">
        <v>5.8645079361476588E-2</v>
      </c>
      <c r="AJ155" s="5">
        <v>-5.7429295590083362E-2</v>
      </c>
      <c r="AS155" s="5">
        <v>0.91</v>
      </c>
      <c r="AT155" s="5">
        <v>5.8645079361476588E-2</v>
      </c>
    </row>
    <row r="156" spans="1:46" x14ac:dyDescent="0.3">
      <c r="A156" s="3">
        <v>43615</v>
      </c>
      <c r="B156" s="5">
        <f>VLOOKUP(A156,'Session Details'!$B$2:$H$368,7,FALSE)</f>
        <v>5.8645079361476588E-2</v>
      </c>
      <c r="C156" s="5">
        <f>VLOOKUP(A156,'Supporting Data'!$B$2:$D$368,3,FALSE)</f>
        <v>0.19</v>
      </c>
      <c r="K156" s="3">
        <v>43616</v>
      </c>
      <c r="L156" s="5">
        <f>VLOOKUP(K156,'Session Details'!$B$2:$N$368,13,FALSE)</f>
        <v>0.72270000614874907</v>
      </c>
      <c r="M156" s="47">
        <f>VLOOKUP(K156,'Supporting Data'!$B$2:$F$368,5,FALSE)</f>
        <v>19</v>
      </c>
      <c r="W156" s="4">
        <v>30</v>
      </c>
      <c r="X156" s="4">
        <v>1297655</v>
      </c>
      <c r="Y156" s="5">
        <v>1.3929081297989754E-3</v>
      </c>
      <c r="AH156" s="4">
        <v>34</v>
      </c>
      <c r="AI156" s="5">
        <v>5.8011673370927261E-2</v>
      </c>
      <c r="AJ156" s="5">
        <v>1.3929081297989754E-3</v>
      </c>
      <c r="AS156" s="5">
        <v>0.95</v>
      </c>
      <c r="AT156" s="5">
        <v>5.8011673370927261E-2</v>
      </c>
    </row>
    <row r="157" spans="1:46" x14ac:dyDescent="0.3">
      <c r="A157" s="3">
        <v>43616</v>
      </c>
      <c r="B157" s="5">
        <f>VLOOKUP(A157,'Session Details'!$B$2:$H$368,7,FALSE)</f>
        <v>5.8011673370927261E-2</v>
      </c>
      <c r="C157" s="5">
        <f>VLOOKUP(A157,'Supporting Data'!$B$2:$D$368,3,FALSE)</f>
        <v>0.18</v>
      </c>
      <c r="K157" s="3">
        <v>43617</v>
      </c>
      <c r="L157" s="5">
        <f>VLOOKUP(K157,'Session Details'!$B$2:$N$368,13,FALSE)</f>
        <v>0.65959991777444316</v>
      </c>
      <c r="M157" s="47">
        <f>VLOOKUP(K157,'Supporting Data'!$B$2:$F$368,5,FALSE)</f>
        <v>21</v>
      </c>
      <c r="W157" s="4">
        <v>26</v>
      </c>
      <c r="X157" s="4">
        <v>1781953</v>
      </c>
      <c r="Y157" s="5">
        <v>-3.8564196416479901E-2</v>
      </c>
      <c r="AH157" s="4">
        <v>34</v>
      </c>
      <c r="AI157" s="5">
        <v>3.8169433916514263E-2</v>
      </c>
      <c r="AJ157" s="5">
        <v>-2.9319611085045327E-2</v>
      </c>
      <c r="AS157" s="5">
        <v>0.93</v>
      </c>
      <c r="AT157" s="5">
        <v>3.8169433916514263E-2</v>
      </c>
    </row>
    <row r="158" spans="1:46" x14ac:dyDescent="0.3">
      <c r="A158" s="3">
        <v>43617</v>
      </c>
      <c r="B158" s="5">
        <f>VLOOKUP(A158,'Session Details'!$B$2:$H$368,7,FALSE)</f>
        <v>3.8169433916514263E-2</v>
      </c>
      <c r="C158" s="5">
        <f>VLOOKUP(A158,'Supporting Data'!$B$2:$D$368,3,FALSE)</f>
        <v>0.17</v>
      </c>
      <c r="K158" s="3">
        <v>43618</v>
      </c>
      <c r="L158" s="5">
        <f>VLOOKUP(K158,'Session Details'!$B$2:$N$368,13,FALSE)</f>
        <v>0.71400002756996372</v>
      </c>
      <c r="M158" s="47">
        <f>VLOOKUP(K158,'Supporting Data'!$B$2:$F$368,5,FALSE)</f>
        <v>19</v>
      </c>
      <c r="W158" s="4">
        <v>29</v>
      </c>
      <c r="X158" s="4">
        <v>1713789</v>
      </c>
      <c r="Y158" s="5">
        <v>1.0739098125715163E-2</v>
      </c>
      <c r="AH158" s="4">
        <v>31</v>
      </c>
      <c r="AI158" s="5">
        <v>3.935848970460458E-2</v>
      </c>
      <c r="AJ158" s="5">
        <v>9.4099022787118125E-2</v>
      </c>
      <c r="AS158" s="5">
        <v>0.93</v>
      </c>
      <c r="AT158" s="5">
        <v>3.935848970460458E-2</v>
      </c>
    </row>
    <row r="159" spans="1:46" x14ac:dyDescent="0.3">
      <c r="A159" s="3">
        <v>43618</v>
      </c>
      <c r="B159" s="5">
        <f>VLOOKUP(A159,'Session Details'!$B$2:$H$368,7,FALSE)</f>
        <v>3.935848970460458E-2</v>
      </c>
      <c r="C159" s="5">
        <f>VLOOKUP(A159,'Supporting Data'!$B$2:$D$368,3,FALSE)</f>
        <v>0.18</v>
      </c>
      <c r="K159" s="3">
        <v>43619</v>
      </c>
      <c r="L159" s="5">
        <f>VLOOKUP(K159,'Session Details'!$B$2:$N$368,13,FALSE)</f>
        <v>0.70079990102399237</v>
      </c>
      <c r="M159" s="47">
        <f>VLOOKUP(K159,'Supporting Data'!$B$2:$F$368,5,FALSE)</f>
        <v>19</v>
      </c>
      <c r="W159" s="4">
        <v>29</v>
      </c>
      <c r="X159" s="4">
        <v>1186099</v>
      </c>
      <c r="Y159" s="5">
        <v>5.3270059523439439E-2</v>
      </c>
      <c r="AH159" s="4">
        <v>30</v>
      </c>
      <c r="AI159" s="5">
        <v>5.5166966842629638E-2</v>
      </c>
      <c r="AJ159" s="5">
        <v>3.1991867100849225E-2</v>
      </c>
      <c r="AS159" s="5">
        <v>0.95</v>
      </c>
      <c r="AT159" s="5">
        <v>5.5166966842629638E-2</v>
      </c>
    </row>
    <row r="160" spans="1:46" x14ac:dyDescent="0.3">
      <c r="A160" s="3">
        <v>43619</v>
      </c>
      <c r="B160" s="5">
        <f>VLOOKUP(A160,'Session Details'!$B$2:$H$368,7,FALSE)</f>
        <v>5.5166966842629638E-2</v>
      </c>
      <c r="C160" s="5">
        <f>VLOOKUP(A160,'Supporting Data'!$B$2:$D$368,3,FALSE)</f>
        <v>0.18</v>
      </c>
      <c r="K160" s="3">
        <v>43620</v>
      </c>
      <c r="L160" s="5">
        <f>VLOOKUP(K160,'Session Details'!$B$2:$N$368,13,FALSE)</f>
        <v>0.75190008382464868</v>
      </c>
      <c r="M160" s="47">
        <f>VLOOKUP(K160,'Supporting Data'!$B$2:$F$368,5,FALSE)</f>
        <v>17</v>
      </c>
      <c r="W160" s="4">
        <v>25</v>
      </c>
      <c r="X160" s="4">
        <v>1392276</v>
      </c>
      <c r="Y160" s="5">
        <v>0.12948815611104747</v>
      </c>
      <c r="AH160" s="4">
        <v>30</v>
      </c>
      <c r="AI160" s="5">
        <v>6.2241705656881932E-2</v>
      </c>
      <c r="AJ160" s="5">
        <v>0.14045409093362049</v>
      </c>
      <c r="AS160" s="5">
        <v>0.95</v>
      </c>
      <c r="AT160" s="5">
        <v>6.2241705656881932E-2</v>
      </c>
    </row>
    <row r="161" spans="1:46" x14ac:dyDescent="0.3">
      <c r="A161" s="3">
        <v>43620</v>
      </c>
      <c r="B161" s="5">
        <f>VLOOKUP(A161,'Session Details'!$B$2:$H$368,7,FALSE)</f>
        <v>6.2241705656881932E-2</v>
      </c>
      <c r="C161" s="5">
        <f>VLOOKUP(A161,'Supporting Data'!$B$2:$D$368,3,FALSE)</f>
        <v>0.17</v>
      </c>
      <c r="K161" s="3">
        <v>43621</v>
      </c>
      <c r="L161" s="5">
        <f>VLOOKUP(K161,'Session Details'!$B$2:$N$368,13,FALSE)</f>
        <v>0.70809998590008594</v>
      </c>
      <c r="M161" s="47">
        <f>VLOOKUP(K161,'Supporting Data'!$B$2:$F$368,5,FALSE)</f>
        <v>21</v>
      </c>
      <c r="W161" s="4">
        <v>30</v>
      </c>
      <c r="X161" s="4">
        <v>1247523</v>
      </c>
      <c r="Y161" s="5">
        <v>-1.9079437767929863E-2</v>
      </c>
      <c r="AH161" s="4">
        <v>30</v>
      </c>
      <c r="AI161" s="5">
        <v>5.5770522056108357E-2</v>
      </c>
      <c r="AJ161" s="5">
        <v>-9.5267434512274041E-2</v>
      </c>
      <c r="AS161" s="5">
        <v>0.94</v>
      </c>
      <c r="AT161" s="5">
        <v>5.5770522056108357E-2</v>
      </c>
    </row>
    <row r="162" spans="1:46" x14ac:dyDescent="0.3">
      <c r="A162" s="3">
        <v>43621</v>
      </c>
      <c r="B162" s="5">
        <f>VLOOKUP(A162,'Session Details'!$B$2:$H$368,7,FALSE)</f>
        <v>5.5770522056108357E-2</v>
      </c>
      <c r="C162" s="5">
        <f>VLOOKUP(A162,'Supporting Data'!$B$2:$D$368,3,FALSE)</f>
        <v>0.18</v>
      </c>
      <c r="K162" s="3">
        <v>43622</v>
      </c>
      <c r="L162" s="5">
        <f>VLOOKUP(K162,'Session Details'!$B$2:$N$368,13,FALSE)</f>
        <v>0.75919988342308009</v>
      </c>
      <c r="M162" s="47">
        <f>VLOOKUP(K162,'Supporting Data'!$B$2:$F$368,5,FALSE)</f>
        <v>18</v>
      </c>
      <c r="W162" s="4">
        <v>30</v>
      </c>
      <c r="X162" s="4">
        <v>1477227</v>
      </c>
      <c r="Y162" s="5">
        <v>0.17158506089799253</v>
      </c>
      <c r="AH162" s="4">
        <v>40</v>
      </c>
      <c r="AI162" s="5">
        <v>6.6039440543684394E-2</v>
      </c>
      <c r="AJ162" s="5">
        <v>0.12608664294970828</v>
      </c>
      <c r="AS162" s="5">
        <v>0.95</v>
      </c>
      <c r="AT162" s="5">
        <v>6.6039440543684394E-2</v>
      </c>
    </row>
    <row r="163" spans="1:46" x14ac:dyDescent="0.3">
      <c r="A163" s="3">
        <v>43622</v>
      </c>
      <c r="B163" s="5">
        <f>VLOOKUP(A163,'Session Details'!$B$2:$H$368,7,FALSE)</f>
        <v>6.6039440543684394E-2</v>
      </c>
      <c r="C163" s="5">
        <f>VLOOKUP(A163,'Supporting Data'!$B$2:$D$368,3,FALSE)</f>
        <v>0.17</v>
      </c>
      <c r="K163" s="3">
        <v>43623</v>
      </c>
      <c r="L163" s="5">
        <f>VLOOKUP(K163,'Session Details'!$B$2:$N$368,13,FALSE)</f>
        <v>0.7007999634844122</v>
      </c>
      <c r="M163" s="47">
        <f>VLOOKUP(K163,'Supporting Data'!$B$2:$F$368,5,FALSE)</f>
        <v>21</v>
      </c>
      <c r="W163" s="4">
        <v>25</v>
      </c>
      <c r="X163" s="4">
        <v>1348621</v>
      </c>
      <c r="Y163" s="5">
        <v>3.9275462276182838E-2</v>
      </c>
      <c r="AH163" s="4">
        <v>35</v>
      </c>
      <c r="AI163" s="5">
        <v>6.4019392551536089E-2</v>
      </c>
      <c r="AJ163" s="5">
        <v>0.10356052207278021</v>
      </c>
      <c r="AS163" s="5">
        <v>0.95</v>
      </c>
      <c r="AT163" s="5">
        <v>6.4019392551536089E-2</v>
      </c>
    </row>
    <row r="164" spans="1:46" x14ac:dyDescent="0.3">
      <c r="A164" s="3">
        <v>43623</v>
      </c>
      <c r="B164" s="5">
        <f>VLOOKUP(A164,'Session Details'!$B$2:$H$368,7,FALSE)</f>
        <v>6.4019392551536089E-2</v>
      </c>
      <c r="C164" s="5">
        <f>VLOOKUP(A164,'Supporting Data'!$B$2:$D$368,3,FALSE)</f>
        <v>0.19</v>
      </c>
      <c r="K164" s="3">
        <v>43624</v>
      </c>
      <c r="L164" s="5">
        <f>VLOOKUP(K164,'Session Details'!$B$2:$N$368,13,FALSE)</f>
        <v>0.69359971450414726</v>
      </c>
      <c r="M164" s="47">
        <f>VLOOKUP(K164,'Supporting Data'!$B$2:$F$368,5,FALSE)</f>
        <v>17</v>
      </c>
      <c r="W164" s="4">
        <v>29</v>
      </c>
      <c r="X164" s="4">
        <v>1427220</v>
      </c>
      <c r="Y164" s="5">
        <v>-0.19906978466884373</v>
      </c>
      <c r="AH164" s="4">
        <v>35</v>
      </c>
      <c r="AI164" s="5">
        <v>3.3467257547456095E-2</v>
      </c>
      <c r="AJ164" s="5">
        <v>-0.12319219560193007</v>
      </c>
      <c r="AS164" s="5">
        <v>0.93</v>
      </c>
      <c r="AT164" s="5">
        <v>3.3467257547456095E-2</v>
      </c>
    </row>
    <row r="165" spans="1:46" x14ac:dyDescent="0.3">
      <c r="A165" s="3">
        <v>43624</v>
      </c>
      <c r="B165" s="5">
        <f>VLOOKUP(A165,'Session Details'!$B$2:$H$368,7,FALSE)</f>
        <v>3.3467257547456095E-2</v>
      </c>
      <c r="C165" s="5">
        <f>VLOOKUP(A165,'Supporting Data'!$B$2:$D$368,3,FALSE)</f>
        <v>0.19</v>
      </c>
      <c r="K165" s="3">
        <v>43625</v>
      </c>
      <c r="L165" s="5">
        <f>VLOOKUP(K165,'Session Details'!$B$2:$N$368,13,FALSE)</f>
        <v>0.64599996459999642</v>
      </c>
      <c r="M165" s="47">
        <f>VLOOKUP(K165,'Supporting Data'!$B$2:$F$368,5,FALSE)</f>
        <v>22</v>
      </c>
      <c r="W165" s="4">
        <v>26</v>
      </c>
      <c r="X165" s="4">
        <v>1646008</v>
      </c>
      <c r="Y165" s="5">
        <v>-3.9550376388225117E-2</v>
      </c>
      <c r="AH165" s="4">
        <v>35</v>
      </c>
      <c r="AI165" s="5">
        <v>3.6667791645086018E-2</v>
      </c>
      <c r="AJ165" s="5">
        <v>-6.8363854398706181E-2</v>
      </c>
      <c r="AS165" s="5">
        <v>0.95</v>
      </c>
      <c r="AT165" s="5">
        <v>3.6667791645086018E-2</v>
      </c>
    </row>
    <row r="166" spans="1:46" x14ac:dyDescent="0.3">
      <c r="A166" s="3">
        <v>43625</v>
      </c>
      <c r="B166" s="5">
        <f>VLOOKUP(A166,'Session Details'!$B$2:$H$368,7,FALSE)</f>
        <v>3.6667791645086018E-2</v>
      </c>
      <c r="C166" s="5">
        <f>VLOOKUP(A166,'Supporting Data'!$B$2:$D$368,3,FALSE)</f>
        <v>0.18</v>
      </c>
      <c r="K166" s="3">
        <v>43626</v>
      </c>
      <c r="L166" s="5">
        <f>VLOOKUP(K166,'Session Details'!$B$2:$N$368,13,FALSE)</f>
        <v>0.74460005251376904</v>
      </c>
      <c r="M166" s="47">
        <f>VLOOKUP(K166,'Supporting Data'!$B$2:$F$368,5,FALSE)</f>
        <v>21</v>
      </c>
      <c r="W166" s="4">
        <v>30</v>
      </c>
      <c r="X166" s="4">
        <v>1310514</v>
      </c>
      <c r="Y166" s="5">
        <v>0.10489427948257268</v>
      </c>
      <c r="AH166" s="4">
        <v>37</v>
      </c>
      <c r="AI166" s="5">
        <v>5.9746664993200443E-2</v>
      </c>
      <c r="AJ166" s="5">
        <v>8.3015224738292037E-2</v>
      </c>
      <c r="AS166" s="5">
        <v>0.91</v>
      </c>
      <c r="AT166" s="5">
        <v>5.9746664993200443E-2</v>
      </c>
    </row>
    <row r="167" spans="1:46" x14ac:dyDescent="0.3">
      <c r="A167" s="3">
        <v>43626</v>
      </c>
      <c r="B167" s="5">
        <f>VLOOKUP(A167,'Session Details'!$B$2:$H$368,7,FALSE)</f>
        <v>5.9746664993200443E-2</v>
      </c>
      <c r="C167" s="5">
        <f>VLOOKUP(A167,'Supporting Data'!$B$2:$D$368,3,FALSE)</f>
        <v>0.17</v>
      </c>
      <c r="K167" s="3">
        <v>43627</v>
      </c>
      <c r="L167" s="5">
        <f>VLOOKUP(K167,'Session Details'!$B$2:$N$368,13,FALSE)</f>
        <v>0.71539978349599498</v>
      </c>
      <c r="M167" s="47">
        <f>VLOOKUP(K167,'Supporting Data'!$B$2:$F$368,5,FALSE)</f>
        <v>17</v>
      </c>
      <c r="W167" s="4">
        <v>26</v>
      </c>
      <c r="X167" s="4">
        <v>1309687</v>
      </c>
      <c r="Y167" s="5">
        <v>-5.9319416552465198E-2</v>
      </c>
      <c r="AH167" s="4">
        <v>31</v>
      </c>
      <c r="AI167" s="5">
        <v>5.8549563992085427E-2</v>
      </c>
      <c r="AJ167" s="5">
        <v>-5.9319416552465198E-2</v>
      </c>
      <c r="AS167" s="5">
        <v>0.94</v>
      </c>
      <c r="AT167" s="5">
        <v>5.8549563992085427E-2</v>
      </c>
    </row>
    <row r="168" spans="1:46" x14ac:dyDescent="0.3">
      <c r="A168" s="3">
        <v>43627</v>
      </c>
      <c r="B168" s="5">
        <f>VLOOKUP(A168,'Session Details'!$B$2:$H$368,7,FALSE)</f>
        <v>5.8549563992085427E-2</v>
      </c>
      <c r="C168" s="5">
        <f>VLOOKUP(A168,'Supporting Data'!$B$2:$D$368,3,FALSE)</f>
        <v>0.17</v>
      </c>
      <c r="K168" s="3">
        <v>43628</v>
      </c>
      <c r="L168" s="5">
        <f>VLOOKUP(K168,'Session Details'!$B$2:$N$368,13,FALSE)</f>
        <v>0.76649974361943196</v>
      </c>
      <c r="M168" s="47">
        <f>VLOOKUP(K168,'Supporting Data'!$B$2:$F$368,5,FALSE)</f>
        <v>21</v>
      </c>
      <c r="W168" s="4">
        <v>30</v>
      </c>
      <c r="X168" s="4">
        <v>1443963</v>
      </c>
      <c r="Y168" s="5">
        <v>0.1574640307232813</v>
      </c>
      <c r="AH168" s="4">
        <v>36</v>
      </c>
      <c r="AI168" s="5">
        <v>6.5830638683430087E-2</v>
      </c>
      <c r="AJ168" s="5">
        <v>0.1803841215113724</v>
      </c>
      <c r="AS168" s="5">
        <v>0.95</v>
      </c>
      <c r="AT168" s="5">
        <v>6.5830638683430087E-2</v>
      </c>
    </row>
    <row r="169" spans="1:46" x14ac:dyDescent="0.3">
      <c r="A169" s="3">
        <v>43628</v>
      </c>
      <c r="B169" s="5">
        <f>VLOOKUP(A169,'Session Details'!$B$2:$H$368,7,FALSE)</f>
        <v>6.5830638683430087E-2</v>
      </c>
      <c r="C169" s="5">
        <f>VLOOKUP(A169,'Supporting Data'!$B$2:$D$368,3,FALSE)</f>
        <v>0.17</v>
      </c>
      <c r="K169" s="3">
        <v>43629</v>
      </c>
      <c r="L169" s="5">
        <f>VLOOKUP(K169,'Session Details'!$B$2:$N$368,13,FALSE)</f>
        <v>0.75189971282886126</v>
      </c>
      <c r="M169" s="47">
        <f>VLOOKUP(K169,'Supporting Data'!$B$2:$F$368,5,FALSE)</f>
        <v>17</v>
      </c>
      <c r="W169" s="4">
        <v>30</v>
      </c>
      <c r="X169" s="4">
        <v>1350226</v>
      </c>
      <c r="Y169" s="5">
        <v>-8.5972568873978084E-2</v>
      </c>
      <c r="AH169" s="4">
        <v>36</v>
      </c>
      <c r="AI169" s="5">
        <v>6.2172715443051495E-2</v>
      </c>
      <c r="AJ169" s="5">
        <v>-5.8551754357687225E-2</v>
      </c>
      <c r="AS169" s="5">
        <v>0.92</v>
      </c>
      <c r="AT169" s="5">
        <v>6.2172715443051495E-2</v>
      </c>
    </row>
    <row r="170" spans="1:46" x14ac:dyDescent="0.3">
      <c r="A170" s="3">
        <v>43629</v>
      </c>
      <c r="B170" s="5">
        <f>VLOOKUP(A170,'Session Details'!$B$2:$H$368,7,FALSE)</f>
        <v>6.2172715443051495E-2</v>
      </c>
      <c r="C170" s="5">
        <f>VLOOKUP(A170,'Supporting Data'!$B$2:$D$368,3,FALSE)</f>
        <v>0.17</v>
      </c>
      <c r="K170" s="3">
        <v>43630</v>
      </c>
      <c r="L170" s="5">
        <f>VLOOKUP(K170,'Session Details'!$B$2:$N$368,13,FALSE)</f>
        <v>0.72269998605161601</v>
      </c>
      <c r="M170" s="47">
        <f>VLOOKUP(K170,'Supporting Data'!$B$2:$F$368,5,FALSE)</f>
        <v>20</v>
      </c>
      <c r="W170" s="4">
        <v>30</v>
      </c>
      <c r="X170" s="4">
        <v>1283508</v>
      </c>
      <c r="Y170" s="5">
        <v>-4.8281170173087862E-2</v>
      </c>
      <c r="AH170" s="4">
        <v>36</v>
      </c>
      <c r="AI170" s="5">
        <v>5.7379231664018641E-2</v>
      </c>
      <c r="AJ170" s="5">
        <v>-0.1037210854847157</v>
      </c>
      <c r="AS170" s="5">
        <v>0.94</v>
      </c>
      <c r="AT170" s="5">
        <v>5.7379231664018641E-2</v>
      </c>
    </row>
    <row r="171" spans="1:46" x14ac:dyDescent="0.3">
      <c r="A171" s="3">
        <v>43630</v>
      </c>
      <c r="B171" s="5">
        <f>VLOOKUP(A171,'Session Details'!$B$2:$H$368,7,FALSE)</f>
        <v>5.7379231664018641E-2</v>
      </c>
      <c r="C171" s="5">
        <f>VLOOKUP(A171,'Supporting Data'!$B$2:$D$368,3,FALSE)</f>
        <v>0.18</v>
      </c>
      <c r="K171" s="3">
        <v>43631</v>
      </c>
      <c r="L171" s="5">
        <f>VLOOKUP(K171,'Session Details'!$B$2:$N$368,13,FALSE)</f>
        <v>0.67320000000000002</v>
      </c>
      <c r="M171" s="47">
        <f>VLOOKUP(K171,'Supporting Data'!$B$2:$F$368,5,FALSE)</f>
        <v>22</v>
      </c>
      <c r="W171" s="4">
        <v>27</v>
      </c>
      <c r="X171" s="4">
        <v>1613252</v>
      </c>
      <c r="Y171" s="5">
        <v>0.13034570703885873</v>
      </c>
      <c r="AH171" s="4">
        <v>38</v>
      </c>
      <c r="AI171" s="5">
        <v>3.6301103401413112E-2</v>
      </c>
      <c r="AJ171" s="5">
        <v>8.4675173934962045E-2</v>
      </c>
      <c r="AS171" s="5">
        <v>0.91</v>
      </c>
      <c r="AT171" s="5">
        <v>3.6301103401413112E-2</v>
      </c>
    </row>
    <row r="172" spans="1:46" x14ac:dyDescent="0.3">
      <c r="A172" s="3">
        <v>43631</v>
      </c>
      <c r="B172" s="5">
        <f>VLOOKUP(A172,'Session Details'!$B$2:$H$368,7,FALSE)</f>
        <v>3.6301103401413112E-2</v>
      </c>
      <c r="C172" s="5">
        <f>VLOOKUP(A172,'Supporting Data'!$B$2:$D$368,3,FALSE)</f>
        <v>0.17</v>
      </c>
      <c r="K172" s="3">
        <v>43632</v>
      </c>
      <c r="L172" s="5">
        <f>VLOOKUP(K172,'Session Details'!$B$2:$N$368,13,FALSE)</f>
        <v>0.66640010246061665</v>
      </c>
      <c r="M172" s="47">
        <f>VLOOKUP(K172,'Supporting Data'!$B$2:$F$368,5,FALSE)</f>
        <v>21</v>
      </c>
      <c r="W172" s="4">
        <v>27</v>
      </c>
      <c r="X172" s="4">
        <v>1697253</v>
      </c>
      <c r="Y172" s="5">
        <v>3.113289850353107E-2</v>
      </c>
      <c r="AH172" s="4">
        <v>31</v>
      </c>
      <c r="AI172" s="5">
        <v>3.7068006157569708E-2</v>
      </c>
      <c r="AJ172" s="5">
        <v>1.0914606376010827E-2</v>
      </c>
      <c r="AS172" s="5">
        <v>0.93</v>
      </c>
      <c r="AT172" s="5">
        <v>3.7068006157569708E-2</v>
      </c>
    </row>
    <row r="173" spans="1:46" x14ac:dyDescent="0.3">
      <c r="A173" s="3">
        <v>43632</v>
      </c>
      <c r="B173" s="5">
        <f>VLOOKUP(A173,'Session Details'!$B$2:$H$368,7,FALSE)</f>
        <v>3.7068006157569708E-2</v>
      </c>
      <c r="C173" s="5">
        <f>VLOOKUP(A173,'Supporting Data'!$B$2:$D$368,3,FALSE)</f>
        <v>0.19</v>
      </c>
      <c r="K173" s="3">
        <v>43633</v>
      </c>
      <c r="L173" s="5">
        <f>VLOOKUP(K173,'Session Details'!$B$2:$N$368,13,FALSE)</f>
        <v>0.71540012321589952</v>
      </c>
      <c r="M173" s="47">
        <f>VLOOKUP(K173,'Supporting Data'!$B$2:$F$368,5,FALSE)</f>
        <v>18</v>
      </c>
      <c r="W173" s="4">
        <v>26</v>
      </c>
      <c r="X173" s="4">
        <v>1361297</v>
      </c>
      <c r="Y173" s="5">
        <v>3.8750444482088753E-2</v>
      </c>
      <c r="AH173" s="4">
        <v>30</v>
      </c>
      <c r="AI173" s="5">
        <v>6.0271626262494778E-2</v>
      </c>
      <c r="AJ173" s="5">
        <v>8.786453090797286E-3</v>
      </c>
      <c r="AS173" s="5">
        <v>0.93</v>
      </c>
      <c r="AT173" s="5">
        <v>6.0271626262494778E-2</v>
      </c>
    </row>
    <row r="174" spans="1:46" x14ac:dyDescent="0.3">
      <c r="A174" s="3">
        <v>43633</v>
      </c>
      <c r="B174" s="5">
        <f>VLOOKUP(A174,'Session Details'!$B$2:$H$368,7,FALSE)</f>
        <v>6.0271626262494778E-2</v>
      </c>
      <c r="C174" s="5">
        <f>VLOOKUP(A174,'Supporting Data'!$B$2:$D$368,3,FALSE)</f>
        <v>0.17</v>
      </c>
      <c r="K174" s="3">
        <v>43634</v>
      </c>
      <c r="L174" s="5">
        <f>VLOOKUP(K174,'Session Details'!$B$2:$N$368,13,FALSE)</f>
        <v>0.75190011968695791</v>
      </c>
      <c r="M174" s="47">
        <f>VLOOKUP(K174,'Supporting Data'!$B$2:$F$368,5,FALSE)</f>
        <v>19</v>
      </c>
      <c r="W174" s="4">
        <v>25</v>
      </c>
      <c r="X174" s="4">
        <v>1256715</v>
      </c>
      <c r="Y174" s="5">
        <v>-4.0446305109541392E-2</v>
      </c>
      <c r="AH174" s="4">
        <v>40</v>
      </c>
      <c r="AI174" s="5">
        <v>5.965659062880059E-2</v>
      </c>
      <c r="AJ174" s="5">
        <v>1.8907512904191792E-2</v>
      </c>
      <c r="AS174" s="5">
        <v>0.93</v>
      </c>
      <c r="AT174" s="5">
        <v>5.965659062880059E-2</v>
      </c>
    </row>
    <row r="175" spans="1:46" x14ac:dyDescent="0.3">
      <c r="A175" s="3">
        <v>43634</v>
      </c>
      <c r="B175" s="5">
        <f>VLOOKUP(A175,'Session Details'!$B$2:$H$368,7,FALSE)</f>
        <v>5.965659062880059E-2</v>
      </c>
      <c r="C175" s="5">
        <f>VLOOKUP(A175,'Supporting Data'!$B$2:$D$368,3,FALSE)</f>
        <v>0.19</v>
      </c>
      <c r="K175" s="3">
        <v>43635</v>
      </c>
      <c r="L175" s="5">
        <f>VLOOKUP(K175,'Session Details'!$B$2:$N$368,13,FALSE)</f>
        <v>0.70809989107839844</v>
      </c>
      <c r="M175" s="47">
        <f>VLOOKUP(K175,'Supporting Data'!$B$2:$F$368,5,FALSE)</f>
        <v>19</v>
      </c>
      <c r="W175" s="4">
        <v>27</v>
      </c>
      <c r="X175" s="4">
        <v>1296201</v>
      </c>
      <c r="Y175" s="5">
        <v>-0.10233087689920028</v>
      </c>
      <c r="AH175" s="4">
        <v>32</v>
      </c>
      <c r="AI175" s="5">
        <v>5.8514775872374865E-2</v>
      </c>
      <c r="AJ175" s="5">
        <v>-0.11113157881144275</v>
      </c>
      <c r="AS175" s="5">
        <v>0.94</v>
      </c>
      <c r="AT175" s="5">
        <v>5.8514775872374865E-2</v>
      </c>
    </row>
    <row r="176" spans="1:46" x14ac:dyDescent="0.3">
      <c r="A176" s="3">
        <v>43635</v>
      </c>
      <c r="B176" s="5">
        <f>VLOOKUP(A176,'Session Details'!$B$2:$H$368,7,FALSE)</f>
        <v>5.8514775872374865E-2</v>
      </c>
      <c r="C176" s="5">
        <f>VLOOKUP(A176,'Supporting Data'!$B$2:$D$368,3,FALSE)</f>
        <v>0.18</v>
      </c>
      <c r="K176" s="3">
        <v>43636</v>
      </c>
      <c r="L176" s="5">
        <f>VLOOKUP(K176,'Session Details'!$B$2:$N$368,13,FALSE)</f>
        <v>0.70079927134584841</v>
      </c>
      <c r="M176" s="47">
        <f>VLOOKUP(K176,'Supporting Data'!$B$2:$F$368,5,FALSE)</f>
        <v>19</v>
      </c>
      <c r="W176" s="4">
        <v>25</v>
      </c>
      <c r="X176" s="4">
        <v>616058</v>
      </c>
      <c r="Y176" s="5">
        <v>-0.54373712252615491</v>
      </c>
      <c r="AH176" s="4">
        <v>34</v>
      </c>
      <c r="AI176" s="5">
        <v>6.035553509059826E-2</v>
      </c>
      <c r="AJ176" s="5">
        <v>-2.9227939289827587E-2</v>
      </c>
      <c r="AS176" s="26">
        <v>0.91</v>
      </c>
      <c r="AT176" s="5">
        <v>6.035553509059826E-2</v>
      </c>
    </row>
    <row r="177" spans="1:46" x14ac:dyDescent="0.3">
      <c r="A177" s="3">
        <v>43636</v>
      </c>
      <c r="B177" s="5">
        <f>VLOOKUP(A177,'Session Details'!$B$2:$H$368,7,FALSE)</f>
        <v>6.035553509059826E-2</v>
      </c>
      <c r="C177" s="5">
        <f>VLOOKUP(A177,'Supporting Data'!$B$2:$D$368,3,FALSE)</f>
        <v>0.17</v>
      </c>
      <c r="K177" s="3">
        <v>43637</v>
      </c>
      <c r="L177" s="5">
        <f>VLOOKUP(K177,'Session Details'!$B$2:$N$368,13,FALSE)</f>
        <v>0.76649961086831953</v>
      </c>
      <c r="M177" s="47">
        <f>VLOOKUP(K177,'Supporting Data'!$B$2:$F$368,5,FALSE)</f>
        <v>17</v>
      </c>
      <c r="W177" s="4">
        <v>30</v>
      </c>
      <c r="X177" s="4">
        <v>1336086</v>
      </c>
      <c r="Y177" s="5">
        <v>4.0964294729756157E-2</v>
      </c>
      <c r="AH177" s="4">
        <v>36</v>
      </c>
      <c r="AI177" s="5">
        <v>6.342435281417956E-2</v>
      </c>
      <c r="AJ177" s="5">
        <v>0.10535381835640178</v>
      </c>
      <c r="AS177" s="5">
        <v>0.95</v>
      </c>
      <c r="AT177" s="5">
        <v>6.342435281417956E-2</v>
      </c>
    </row>
    <row r="178" spans="1:46" x14ac:dyDescent="0.3">
      <c r="A178" s="3">
        <v>43637</v>
      </c>
      <c r="B178" s="5">
        <f>VLOOKUP(A178,'Session Details'!$B$2:$H$368,7,FALSE)</f>
        <v>6.342435281417956E-2</v>
      </c>
      <c r="C178" s="5">
        <f>VLOOKUP(A178,'Supporting Data'!$B$2:$D$368,3,FALSE)</f>
        <v>0.17</v>
      </c>
      <c r="K178" s="3">
        <v>43638</v>
      </c>
      <c r="L178" s="5">
        <f>VLOOKUP(K178,'Session Details'!$B$2:$N$368,13,FALSE)</f>
        <v>0.7072000180465714</v>
      </c>
      <c r="M178" s="47">
        <f>VLOOKUP(K178,'Supporting Data'!$B$2:$F$368,5,FALSE)</f>
        <v>21</v>
      </c>
      <c r="W178" s="4">
        <v>26</v>
      </c>
      <c r="X178" s="4">
        <v>1579663</v>
      </c>
      <c r="Y178" s="5">
        <v>-2.0820677736646198E-2</v>
      </c>
      <c r="AH178" s="4">
        <v>36</v>
      </c>
      <c r="AI178" s="5">
        <v>3.51898373236652E-2</v>
      </c>
      <c r="AJ178" s="5">
        <v>-3.0612460052788726E-2</v>
      </c>
      <c r="AS178" s="5">
        <v>0.93</v>
      </c>
      <c r="AT178" s="5">
        <v>3.51898373236652E-2</v>
      </c>
    </row>
    <row r="179" spans="1:46" x14ac:dyDescent="0.3">
      <c r="A179" s="3">
        <v>43638</v>
      </c>
      <c r="B179" s="5">
        <f>VLOOKUP(A179,'Session Details'!$B$2:$H$368,7,FALSE)</f>
        <v>3.51898373236652E-2</v>
      </c>
      <c r="C179" s="5">
        <f>VLOOKUP(A179,'Supporting Data'!$B$2:$D$368,3,FALSE)</f>
        <v>0.17</v>
      </c>
      <c r="K179" s="3">
        <v>43639</v>
      </c>
      <c r="L179" s="5">
        <f>VLOOKUP(K179,'Session Details'!$B$2:$N$368,13,FALSE)</f>
        <v>0.65959992130937628</v>
      </c>
      <c r="M179" s="47">
        <f>VLOOKUP(K179,'Supporting Data'!$B$2:$F$368,5,FALSE)</f>
        <v>21</v>
      </c>
      <c r="W179" s="4">
        <v>27</v>
      </c>
      <c r="X179" s="4">
        <v>1662014</v>
      </c>
      <c r="Y179" s="5">
        <v>-2.0762373081679608E-2</v>
      </c>
      <c r="AH179" s="4">
        <v>33</v>
      </c>
      <c r="AI179" s="5">
        <v>3.8169436790590136E-2</v>
      </c>
      <c r="AJ179" s="5">
        <v>2.9713781430229513E-2</v>
      </c>
      <c r="AS179" s="5">
        <v>0.91</v>
      </c>
      <c r="AT179" s="5">
        <v>3.8169436790590136E-2</v>
      </c>
    </row>
    <row r="180" spans="1:46" x14ac:dyDescent="0.3">
      <c r="A180" s="3">
        <v>43639</v>
      </c>
      <c r="B180" s="5">
        <f>VLOOKUP(A180,'Session Details'!$B$2:$H$368,7,FALSE)</f>
        <v>3.8169436790590136E-2</v>
      </c>
      <c r="C180" s="5">
        <f>VLOOKUP(A180,'Supporting Data'!$B$2:$D$368,3,FALSE)</f>
        <v>0.18</v>
      </c>
      <c r="K180" s="3">
        <v>43640</v>
      </c>
      <c r="L180" s="5">
        <f>VLOOKUP(K180,'Session Details'!$B$2:$N$368,13,FALSE)</f>
        <v>0.7153997619121073</v>
      </c>
      <c r="M180" s="47">
        <f>VLOOKUP(K180,'Supporting Data'!$B$2:$F$368,5,FALSE)</f>
        <v>22</v>
      </c>
      <c r="W180" s="4">
        <v>30</v>
      </c>
      <c r="X180" s="4">
        <v>1233893</v>
      </c>
      <c r="Y180" s="5">
        <v>-9.3590157034063814E-2</v>
      </c>
      <c r="AH180" s="4">
        <v>32</v>
      </c>
      <c r="AI180" s="5">
        <v>5.7975539436582062E-2</v>
      </c>
      <c r="AJ180" s="5">
        <v>-3.8095650777910106E-2</v>
      </c>
      <c r="AS180" s="5">
        <v>0.93</v>
      </c>
      <c r="AT180" s="5">
        <v>5.7975539436582062E-2</v>
      </c>
    </row>
    <row r="181" spans="1:46" x14ac:dyDescent="0.3">
      <c r="A181" s="3">
        <v>43640</v>
      </c>
      <c r="B181" s="5">
        <f>VLOOKUP(A181,'Session Details'!$B$2:$H$368,7,FALSE)</f>
        <v>5.7975539436582062E-2</v>
      </c>
      <c r="C181" s="5">
        <f>VLOOKUP(A181,'Supporting Data'!$B$2:$D$368,3,FALSE)</f>
        <v>0.19</v>
      </c>
      <c r="K181" s="3">
        <v>43641</v>
      </c>
      <c r="L181" s="5">
        <f>VLOOKUP(K181,'Session Details'!$B$2:$N$368,13,FALSE)</f>
        <v>0.72999981663824565</v>
      </c>
      <c r="M181" s="47">
        <f>VLOOKUP(K181,'Supporting Data'!$B$2:$F$368,5,FALSE)</f>
        <v>21</v>
      </c>
      <c r="W181" s="4">
        <v>28</v>
      </c>
      <c r="X181" s="4">
        <v>1271556</v>
      </c>
      <c r="Y181" s="5">
        <v>1.1809360117449152E-2</v>
      </c>
      <c r="AH181" s="4">
        <v>33</v>
      </c>
      <c r="AI181" s="5">
        <v>5.6298330198210095E-2</v>
      </c>
      <c r="AJ181" s="5">
        <v>-5.6293200720880954E-2</v>
      </c>
      <c r="AS181" s="5">
        <v>0.95</v>
      </c>
      <c r="AT181" s="5">
        <v>5.6298330198210095E-2</v>
      </c>
    </row>
    <row r="182" spans="1:46" x14ac:dyDescent="0.3">
      <c r="A182" s="3">
        <v>43641</v>
      </c>
      <c r="B182" s="5">
        <f>VLOOKUP(A182,'Session Details'!$B$2:$H$368,7,FALSE)</f>
        <v>5.6298330198210095E-2</v>
      </c>
      <c r="C182" s="5">
        <f>VLOOKUP(A182,'Supporting Data'!$B$2:$D$368,3,FALSE)</f>
        <v>0.17</v>
      </c>
      <c r="K182" s="3">
        <v>43642</v>
      </c>
      <c r="L182" s="5">
        <f>VLOOKUP(K182,'Session Details'!$B$2:$N$368,13,FALSE)</f>
        <v>0.72270000250573629</v>
      </c>
      <c r="M182" s="47">
        <f>VLOOKUP(K182,'Supporting Data'!$B$2:$F$368,5,FALSE)</f>
        <v>22</v>
      </c>
      <c r="W182" s="4">
        <v>30</v>
      </c>
      <c r="X182" s="4">
        <v>1324416</v>
      </c>
      <c r="Y182" s="5">
        <v>2.1767457361936859E-2</v>
      </c>
      <c r="AH182" s="4">
        <v>38</v>
      </c>
      <c r="AI182" s="5">
        <v>5.9208024011952333E-2</v>
      </c>
      <c r="AJ182" s="5">
        <v>1.1847403142917212E-2</v>
      </c>
      <c r="AS182" s="5">
        <v>0.92</v>
      </c>
      <c r="AT182" s="5">
        <v>5.9208024011952333E-2</v>
      </c>
    </row>
    <row r="183" spans="1:46" x14ac:dyDescent="0.3">
      <c r="A183" s="3">
        <v>43642</v>
      </c>
      <c r="B183" s="5">
        <f>VLOOKUP(A183,'Session Details'!$B$2:$H$368,7,FALSE)</f>
        <v>5.9208024011952333E-2</v>
      </c>
      <c r="C183" s="5">
        <f>VLOOKUP(A183,'Supporting Data'!$B$2:$D$368,3,FALSE)</f>
        <v>0.18</v>
      </c>
      <c r="K183" s="3">
        <v>43643</v>
      </c>
      <c r="L183" s="5">
        <f>VLOOKUP(K183,'Session Details'!$B$2:$N$368,13,FALSE)</f>
        <v>0.75189988509409045</v>
      </c>
      <c r="M183" s="47">
        <f>VLOOKUP(K183,'Supporting Data'!$B$2:$F$368,5,FALSE)</f>
        <v>17</v>
      </c>
      <c r="W183" s="4">
        <v>30</v>
      </c>
      <c r="X183" s="4">
        <v>1322811</v>
      </c>
      <c r="Y183" s="5">
        <v>1.1472182813955829</v>
      </c>
      <c r="AH183" s="4">
        <v>31</v>
      </c>
      <c r="AI183" s="5">
        <v>5.9136272478794182E-2</v>
      </c>
      <c r="AJ183" s="5">
        <v>-2.0201338783159994E-2</v>
      </c>
      <c r="AS183" s="11">
        <v>0.91</v>
      </c>
      <c r="AT183" s="5">
        <v>5.9136272478794182E-2</v>
      </c>
    </row>
    <row r="184" spans="1:46" x14ac:dyDescent="0.3">
      <c r="A184" s="3">
        <v>43643</v>
      </c>
      <c r="B184" s="5">
        <f>VLOOKUP(A184,'Session Details'!$B$2:$H$368,7,FALSE)</f>
        <v>5.9136272478794182E-2</v>
      </c>
      <c r="C184" s="5">
        <f>VLOOKUP(A184,'Supporting Data'!$B$2:$D$368,3,FALSE)</f>
        <v>0.19</v>
      </c>
      <c r="K184" s="3">
        <v>43644</v>
      </c>
      <c r="L184" s="5">
        <f>VLOOKUP(K184,'Session Details'!$B$2:$N$368,13,FALSE)</f>
        <v>0.70809978101365623</v>
      </c>
      <c r="M184" s="47">
        <f>VLOOKUP(K184,'Supporting Data'!$B$2:$F$368,5,FALSE)</f>
        <v>18</v>
      </c>
      <c r="W184" s="4">
        <v>25</v>
      </c>
      <c r="X184" s="4">
        <v>1234158</v>
      </c>
      <c r="Y184" s="5">
        <v>-7.6288502386822388E-2</v>
      </c>
      <c r="AH184" s="4">
        <v>31</v>
      </c>
      <c r="AI184" s="5">
        <v>5.7987990692850391E-2</v>
      </c>
      <c r="AJ184" s="5">
        <v>-8.5714112641505413E-2</v>
      </c>
      <c r="AS184" s="5">
        <v>0.92</v>
      </c>
      <c r="AT184" s="5">
        <v>5.7987990692850391E-2</v>
      </c>
    </row>
    <row r="185" spans="1:46" x14ac:dyDescent="0.3">
      <c r="A185" s="3">
        <v>43644</v>
      </c>
      <c r="B185" s="5">
        <f>VLOOKUP(A185,'Session Details'!$B$2:$H$368,7,FALSE)</f>
        <v>5.7987990692850391E-2</v>
      </c>
      <c r="C185" s="5">
        <f>VLOOKUP(A185,'Supporting Data'!$B$2:$D$368,3,FALSE)</f>
        <v>0.17</v>
      </c>
      <c r="K185" s="3">
        <v>43645</v>
      </c>
      <c r="L185" s="5">
        <f>VLOOKUP(K185,'Session Details'!$B$2:$N$368,13,FALSE)</f>
        <v>0.65279982866933184</v>
      </c>
      <c r="M185" s="47">
        <f>VLOOKUP(K185,'Supporting Data'!$B$2:$F$368,5,FALSE)</f>
        <v>22</v>
      </c>
      <c r="W185" s="4">
        <v>29</v>
      </c>
      <c r="X185" s="4">
        <v>1729667</v>
      </c>
      <c r="Y185" s="5">
        <v>9.4959494525097998E-2</v>
      </c>
      <c r="AH185" s="4">
        <v>38</v>
      </c>
      <c r="AI185" s="5">
        <v>3.7049467777250843E-2</v>
      </c>
      <c r="AJ185" s="5">
        <v>5.2845667812594366E-2</v>
      </c>
      <c r="AS185" s="5">
        <v>0.92</v>
      </c>
      <c r="AT185" s="5">
        <v>3.7049467777250843E-2</v>
      </c>
    </row>
    <row r="186" spans="1:46" x14ac:dyDescent="0.3">
      <c r="A186" s="3">
        <v>43645</v>
      </c>
      <c r="B186" s="5">
        <f>VLOOKUP(A186,'Session Details'!$B$2:$H$368,7,FALSE)</f>
        <v>3.7049467777250843E-2</v>
      </c>
      <c r="C186" s="5">
        <f>VLOOKUP(A186,'Supporting Data'!$B$2:$D$368,3,FALSE)</f>
        <v>0.18</v>
      </c>
      <c r="K186" s="3">
        <v>43646</v>
      </c>
      <c r="L186" s="5">
        <f>VLOOKUP(K186,'Session Details'!$B$2:$N$368,13,FALSE)</f>
        <v>0.65959970930427403</v>
      </c>
      <c r="M186" s="47">
        <f>VLOOKUP(K186,'Supporting Data'!$B$2:$F$368,5,FALSE)</f>
        <v>22</v>
      </c>
      <c r="W186" s="4">
        <v>29</v>
      </c>
      <c r="X186" s="4">
        <v>1692578</v>
      </c>
      <c r="Y186" s="5">
        <v>1.8389736789220734E-2</v>
      </c>
      <c r="AH186" s="4">
        <v>36</v>
      </c>
      <c r="AI186" s="5">
        <v>3.8474716570336555E-2</v>
      </c>
      <c r="AJ186" s="5">
        <v>7.9980163558943662E-3</v>
      </c>
      <c r="AS186" s="5">
        <v>0.91</v>
      </c>
      <c r="AT186" s="5">
        <v>3.8474716570336555E-2</v>
      </c>
    </row>
    <row r="187" spans="1:46" x14ac:dyDescent="0.3">
      <c r="A187" s="3">
        <v>43646</v>
      </c>
      <c r="B187" s="5">
        <f>VLOOKUP(A187,'Session Details'!$B$2:$H$368,7,FALSE)</f>
        <v>3.8474716570336555E-2</v>
      </c>
      <c r="C187" s="5">
        <f>VLOOKUP(A187,'Supporting Data'!$B$2:$D$368,3,FALSE)</f>
        <v>0.19</v>
      </c>
      <c r="K187" s="3">
        <v>43647</v>
      </c>
      <c r="L187" s="5">
        <f>VLOOKUP(K187,'Session Details'!$B$2:$N$368,13,FALSE)</f>
        <v>0.72269969019888647</v>
      </c>
      <c r="M187" s="47">
        <f>VLOOKUP(K187,'Supporting Data'!$B$2:$F$368,5,FALSE)</f>
        <v>20</v>
      </c>
      <c r="W187" s="4">
        <v>26</v>
      </c>
      <c r="X187" s="4">
        <v>1297701</v>
      </c>
      <c r="Y187" s="5">
        <v>5.171274980893803E-2</v>
      </c>
      <c r="AH187" s="4">
        <v>31</v>
      </c>
      <c r="AI187" s="5">
        <v>6.0357717221452278E-2</v>
      </c>
      <c r="AJ187" s="5">
        <v>4.1089359547503923E-2</v>
      </c>
      <c r="AS187" s="5">
        <v>0.93</v>
      </c>
      <c r="AT187" s="5">
        <v>6.0357717221452278E-2</v>
      </c>
    </row>
    <row r="188" spans="1:46" x14ac:dyDescent="0.3">
      <c r="A188" s="3">
        <v>43647</v>
      </c>
      <c r="B188" s="5">
        <f>VLOOKUP(A188,'Session Details'!$B$2:$H$368,7,FALSE)</f>
        <v>6.0357717221452278E-2</v>
      </c>
      <c r="C188" s="5">
        <f>VLOOKUP(A188,'Supporting Data'!$B$2:$D$368,3,FALSE)</f>
        <v>0.17</v>
      </c>
      <c r="K188" s="3">
        <v>43648</v>
      </c>
      <c r="L188" s="5">
        <f>VLOOKUP(K188,'Session Details'!$B$2:$N$368,13,FALSE)</f>
        <v>0.75189971282886126</v>
      </c>
      <c r="M188" s="47">
        <f>VLOOKUP(K188,'Supporting Data'!$B$2:$F$368,5,FALSE)</f>
        <v>19</v>
      </c>
      <c r="W188" s="4">
        <v>25</v>
      </c>
      <c r="X188" s="4">
        <v>1311277</v>
      </c>
      <c r="Y188" s="5">
        <v>3.1238105124744786E-2</v>
      </c>
      <c r="AH188" s="4">
        <v>34</v>
      </c>
      <c r="AI188" s="5">
        <v>5.9781450356340256E-2</v>
      </c>
      <c r="AJ188" s="5">
        <v>6.1868978100542371E-2</v>
      </c>
      <c r="AS188" s="5">
        <v>0.94</v>
      </c>
      <c r="AT188" s="5">
        <v>5.9781450356340256E-2</v>
      </c>
    </row>
    <row r="189" spans="1:46" x14ac:dyDescent="0.3">
      <c r="A189" s="3">
        <v>43648</v>
      </c>
      <c r="B189" s="5">
        <f>VLOOKUP(A189,'Session Details'!$B$2:$H$368,7,FALSE)</f>
        <v>5.9781450356340256E-2</v>
      </c>
      <c r="C189" s="5">
        <f>VLOOKUP(A189,'Supporting Data'!$B$2:$D$368,3,FALSE)</f>
        <v>0.17</v>
      </c>
      <c r="K189" s="3">
        <v>43649</v>
      </c>
      <c r="L189" s="5">
        <f>VLOOKUP(K189,'Session Details'!$B$2:$N$368,13,FALSE)</f>
        <v>0.75189986220326255</v>
      </c>
      <c r="M189" s="47">
        <f>VLOOKUP(K189,'Supporting Data'!$B$2:$F$368,5,FALSE)</f>
        <v>20</v>
      </c>
      <c r="W189" s="4">
        <v>30</v>
      </c>
      <c r="X189" s="4">
        <v>1462320</v>
      </c>
      <c r="Y189" s="5">
        <v>0.10412438387938527</v>
      </c>
      <c r="AH189" s="4">
        <v>39</v>
      </c>
      <c r="AI189" s="5">
        <v>6.6013933837183597E-2</v>
      </c>
      <c r="AJ189" s="5">
        <v>0.11494911270569252</v>
      </c>
      <c r="AS189" s="5">
        <v>0.94</v>
      </c>
      <c r="AT189" s="5">
        <v>6.6013933837183597E-2</v>
      </c>
    </row>
    <row r="190" spans="1:46" x14ac:dyDescent="0.3">
      <c r="A190" s="3">
        <v>43649</v>
      </c>
      <c r="B190" s="5">
        <f>VLOOKUP(A190,'Session Details'!$B$2:$H$368,7,FALSE)</f>
        <v>6.6013933837183597E-2</v>
      </c>
      <c r="C190" s="5">
        <f>VLOOKUP(A190,'Supporting Data'!$B$2:$D$368,3,FALSE)</f>
        <v>0.17</v>
      </c>
      <c r="K190" s="3">
        <v>43650</v>
      </c>
      <c r="L190" s="5">
        <f>VLOOKUP(K190,'Session Details'!$B$2:$N$368,13,FALSE)</f>
        <v>0.69349992752133061</v>
      </c>
      <c r="M190" s="47">
        <f>VLOOKUP(K190,'Supporting Data'!$B$2:$F$368,5,FALSE)</f>
        <v>20</v>
      </c>
      <c r="W190" s="4">
        <v>26</v>
      </c>
      <c r="X190" s="4">
        <v>1349517</v>
      </c>
      <c r="Y190" s="5">
        <v>2.0188825160964097E-2</v>
      </c>
      <c r="AH190" s="4">
        <v>36</v>
      </c>
      <c r="AI190" s="5">
        <v>6.0330164344539687E-2</v>
      </c>
      <c r="AJ190" s="5">
        <v>2.0188825160964097E-2</v>
      </c>
      <c r="AS190" s="5">
        <v>0.91</v>
      </c>
      <c r="AT190" s="5">
        <v>6.0330164344539687E-2</v>
      </c>
    </row>
    <row r="191" spans="1:46" x14ac:dyDescent="0.3">
      <c r="A191" s="3">
        <v>43650</v>
      </c>
      <c r="B191" s="5">
        <f>VLOOKUP(A191,'Session Details'!$B$2:$H$368,7,FALSE)</f>
        <v>6.0330164344539687E-2</v>
      </c>
      <c r="C191" s="5">
        <f>VLOOKUP(A191,'Supporting Data'!$B$2:$D$368,3,FALSE)</f>
        <v>0.18</v>
      </c>
      <c r="K191" s="3">
        <v>43651</v>
      </c>
      <c r="L191" s="5">
        <f>VLOOKUP(K191,'Session Details'!$B$2:$N$368,13,FALSE)</f>
        <v>0.7664999173366811</v>
      </c>
      <c r="M191" s="47">
        <f>VLOOKUP(K191,'Supporting Data'!$B$2:$F$368,5,FALSE)</f>
        <v>19</v>
      </c>
      <c r="W191" s="4">
        <v>27</v>
      </c>
      <c r="X191" s="4">
        <v>1255565</v>
      </c>
      <c r="Y191" s="5">
        <v>1.7345429029346215E-2</v>
      </c>
      <c r="AH191" s="4">
        <v>40</v>
      </c>
      <c r="AI191" s="5">
        <v>6.0856779348716403E-2</v>
      </c>
      <c r="AJ191" s="5">
        <v>4.9472116926095211E-2</v>
      </c>
      <c r="AS191" s="5">
        <v>0.92</v>
      </c>
      <c r="AT191" s="5">
        <v>6.0856779348716403E-2</v>
      </c>
    </row>
    <row r="192" spans="1:46" x14ac:dyDescent="0.3">
      <c r="A192" s="3">
        <v>43651</v>
      </c>
      <c r="B192" s="5">
        <f>VLOOKUP(A192,'Session Details'!$B$2:$H$368,7,FALSE)</f>
        <v>6.0856779348716403E-2</v>
      </c>
      <c r="C192" s="5">
        <f>VLOOKUP(A192,'Supporting Data'!$B$2:$D$368,3,FALSE)</f>
        <v>0.19</v>
      </c>
      <c r="K192" s="3">
        <v>43652</v>
      </c>
      <c r="L192" s="5">
        <f>VLOOKUP(K192,'Session Details'!$B$2:$N$368,13,FALSE)</f>
        <v>0.68000007488750491</v>
      </c>
      <c r="M192" s="47">
        <f>VLOOKUP(K192,'Supporting Data'!$B$2:$F$368,5,FALSE)</f>
        <v>22</v>
      </c>
      <c r="W192" s="4">
        <v>26</v>
      </c>
      <c r="X192" s="4">
        <v>1750824</v>
      </c>
      <c r="Y192" s="5">
        <v>1.2231834220112869E-2</v>
      </c>
      <c r="AH192" s="4">
        <v>35</v>
      </c>
      <c r="AI192" s="5">
        <v>3.9002756754047414E-2</v>
      </c>
      <c r="AJ192" s="5">
        <v>5.2721107588917349E-2</v>
      </c>
      <c r="AS192" s="5">
        <v>0.94</v>
      </c>
      <c r="AT192" s="5">
        <v>3.9002756754047414E-2</v>
      </c>
    </row>
    <row r="193" spans="1:46" x14ac:dyDescent="0.3">
      <c r="A193" s="3">
        <v>43652</v>
      </c>
      <c r="B193" s="5">
        <f>VLOOKUP(A193,'Session Details'!$B$2:$H$368,7,FALSE)</f>
        <v>3.9002756754047414E-2</v>
      </c>
      <c r="C193" s="5">
        <f>VLOOKUP(A193,'Supporting Data'!$B$2:$D$368,3,FALSE)</f>
        <v>0.18</v>
      </c>
      <c r="K193" s="3">
        <v>43653</v>
      </c>
      <c r="L193" s="5">
        <f>VLOOKUP(K193,'Session Details'!$B$2:$N$368,13,FALSE)</f>
        <v>0.67999983439827982</v>
      </c>
      <c r="M193" s="47">
        <f>VLOOKUP(K193,'Supporting Data'!$B$2:$F$368,5,FALSE)</f>
        <v>21</v>
      </c>
      <c r="W193" s="4">
        <v>28</v>
      </c>
      <c r="X193" s="4">
        <v>1632180</v>
      </c>
      <c r="Y193" s="5">
        <v>-3.5684027560325182E-2</v>
      </c>
      <c r="AH193" s="4">
        <v>32</v>
      </c>
      <c r="AI193" s="5">
        <v>3.748427590914722E-2</v>
      </c>
      <c r="AJ193" s="5">
        <v>-2.5742636969883437E-2</v>
      </c>
      <c r="AS193" s="5">
        <v>0.94</v>
      </c>
      <c r="AT193" s="5">
        <v>3.748427590914722E-2</v>
      </c>
    </row>
    <row r="194" spans="1:46" x14ac:dyDescent="0.3">
      <c r="A194" s="3">
        <v>43653</v>
      </c>
      <c r="B194" s="5">
        <f>VLOOKUP(A194,'Session Details'!$B$2:$H$368,7,FALSE)</f>
        <v>3.748427590914722E-2</v>
      </c>
      <c r="C194" s="5">
        <f>VLOOKUP(A194,'Supporting Data'!$B$2:$D$368,3,FALSE)</f>
        <v>0.18</v>
      </c>
      <c r="K194" s="3">
        <v>43654</v>
      </c>
      <c r="L194" s="5">
        <f>VLOOKUP(K194,'Session Details'!$B$2:$N$368,13,FALSE)</f>
        <v>0.75919979631538481</v>
      </c>
      <c r="M194" s="47">
        <f>VLOOKUP(K194,'Supporting Data'!$B$2:$F$368,5,FALSE)</f>
        <v>19</v>
      </c>
      <c r="W194" s="4">
        <v>28</v>
      </c>
      <c r="X194" s="4">
        <v>1284426</v>
      </c>
      <c r="Y194" s="5">
        <v>-1.0229629167273546E-2</v>
      </c>
      <c r="AH194" s="4">
        <v>40</v>
      </c>
      <c r="AI194" s="5">
        <v>6.0349876542270156E-2</v>
      </c>
      <c r="AJ194" s="5">
        <v>-1.2990350767172476E-4</v>
      </c>
      <c r="AS194" s="5">
        <v>0.92</v>
      </c>
      <c r="AT194" s="5">
        <v>6.0349876542270156E-2</v>
      </c>
    </row>
    <row r="195" spans="1:46" x14ac:dyDescent="0.3">
      <c r="A195" s="3">
        <v>43654</v>
      </c>
      <c r="B195" s="5">
        <f>VLOOKUP(A195,'Session Details'!$B$2:$H$368,7,FALSE)</f>
        <v>6.0349876542270156E-2</v>
      </c>
      <c r="C195" s="5">
        <f>VLOOKUP(A195,'Supporting Data'!$B$2:$D$368,3,FALSE)</f>
        <v>0.18</v>
      </c>
      <c r="K195" s="3">
        <v>43655</v>
      </c>
      <c r="L195" s="5">
        <f>VLOOKUP(K195,'Session Details'!$B$2:$N$368,13,FALSE)</f>
        <v>0.73730011785540739</v>
      </c>
      <c r="M195" s="47">
        <f>VLOOKUP(K195,'Supporting Data'!$B$2:$F$368,5,FALSE)</f>
        <v>22</v>
      </c>
      <c r="W195" s="4">
        <v>27</v>
      </c>
      <c r="X195" s="4">
        <v>1351214</v>
      </c>
      <c r="Y195" s="5">
        <v>3.0456570198363897E-2</v>
      </c>
      <c r="AH195" s="4">
        <v>39</v>
      </c>
      <c r="AI195" s="5">
        <v>5.9255437184778437E-2</v>
      </c>
      <c r="AJ195" s="5">
        <v>-8.7989362657882042E-3</v>
      </c>
      <c r="AS195" s="5">
        <v>0.91</v>
      </c>
      <c r="AT195" s="5">
        <v>5.9255437184778437E-2</v>
      </c>
    </row>
    <row r="196" spans="1:46" x14ac:dyDescent="0.3">
      <c r="A196" s="3">
        <v>43655</v>
      </c>
      <c r="B196" s="5">
        <f>VLOOKUP(A196,'Session Details'!$B$2:$H$368,7,FALSE)</f>
        <v>5.9255437184778437E-2</v>
      </c>
      <c r="C196" s="5">
        <f>VLOOKUP(A196,'Supporting Data'!$B$2:$D$368,3,FALSE)</f>
        <v>0.17</v>
      </c>
      <c r="K196" s="3">
        <v>43656</v>
      </c>
      <c r="L196" s="5">
        <f>VLOOKUP(K196,'Session Details'!$B$2:$N$368,13,FALSE)</f>
        <v>0.75920021839091978</v>
      </c>
      <c r="M196" s="47">
        <f>VLOOKUP(K196,'Supporting Data'!$B$2:$F$368,5,FALSE)</f>
        <v>22</v>
      </c>
      <c r="W196" s="4">
        <v>29</v>
      </c>
      <c r="X196" s="4">
        <v>1506346</v>
      </c>
      <c r="Y196" s="5">
        <v>3.0106953334427589E-2</v>
      </c>
      <c r="AH196" s="4">
        <v>40</v>
      </c>
      <c r="AI196" s="5">
        <v>6.6058515365843062E-2</v>
      </c>
      <c r="AJ196" s="5">
        <v>6.7533513105622056E-4</v>
      </c>
      <c r="AS196" s="5">
        <v>0.94</v>
      </c>
      <c r="AT196" s="5">
        <v>6.6058515365843062E-2</v>
      </c>
    </row>
    <row r="197" spans="1:46" x14ac:dyDescent="0.3">
      <c r="A197" s="3">
        <v>43656</v>
      </c>
      <c r="B197" s="5">
        <f>VLOOKUP(A197,'Session Details'!$B$2:$H$368,7,FALSE)</f>
        <v>6.6058515365843062E-2</v>
      </c>
      <c r="C197" s="5">
        <f>VLOOKUP(A197,'Supporting Data'!$B$2:$D$368,3,FALSE)</f>
        <v>0.19</v>
      </c>
      <c r="K197" s="3">
        <v>43657</v>
      </c>
      <c r="L197" s="5">
        <f>VLOOKUP(K197,'Session Details'!$B$2:$N$368,13,FALSE)</f>
        <v>0.74460008158894708</v>
      </c>
      <c r="M197" s="47">
        <f>VLOOKUP(K197,'Supporting Data'!$B$2:$F$368,5,FALSE)</f>
        <v>20</v>
      </c>
      <c r="W197" s="4">
        <v>27</v>
      </c>
      <c r="X197" s="4">
        <v>1338860</v>
      </c>
      <c r="Y197" s="5">
        <v>-7.8968994091960232E-3</v>
      </c>
      <c r="AH197" s="4">
        <v>32</v>
      </c>
      <c r="AI197" s="5">
        <v>6.2272074444817103E-2</v>
      </c>
      <c r="AJ197" s="5">
        <v>3.2188045919904207E-2</v>
      </c>
      <c r="AS197" s="5">
        <v>0.91</v>
      </c>
      <c r="AT197" s="5">
        <v>6.2272074444817103E-2</v>
      </c>
    </row>
    <row r="198" spans="1:46" x14ac:dyDescent="0.3">
      <c r="A198" s="3">
        <v>43657</v>
      </c>
      <c r="B198" s="5">
        <f>VLOOKUP(A198,'Session Details'!$B$2:$H$368,7,FALSE)</f>
        <v>6.2272074444817103E-2</v>
      </c>
      <c r="C198" s="5">
        <f>VLOOKUP(A198,'Supporting Data'!$B$2:$D$368,3,FALSE)</f>
        <v>0.19</v>
      </c>
      <c r="K198" s="3">
        <v>43658</v>
      </c>
      <c r="L198" s="5">
        <f>VLOOKUP(K198,'Session Details'!$B$2:$N$368,13,FALSE)</f>
        <v>0.75189986904591677</v>
      </c>
      <c r="M198" s="47">
        <f>VLOOKUP(K198,'Supporting Data'!$B$2:$F$368,5,FALSE)</f>
        <v>21</v>
      </c>
      <c r="W198" s="4">
        <v>27</v>
      </c>
      <c r="X198" s="4">
        <v>1376301</v>
      </c>
      <c r="Y198" s="5">
        <v>9.6160692596560127E-2</v>
      </c>
      <c r="AH198" s="4">
        <v>37</v>
      </c>
      <c r="AI198" s="5">
        <v>6.6013927235370584E-2</v>
      </c>
      <c r="AJ198" s="5">
        <v>8.4742372860435511E-2</v>
      </c>
      <c r="AS198" s="5">
        <v>0.95</v>
      </c>
      <c r="AT198" s="5">
        <v>6.6013927235370584E-2</v>
      </c>
    </row>
    <row r="199" spans="1:46" x14ac:dyDescent="0.3">
      <c r="A199" s="3">
        <v>43658</v>
      </c>
      <c r="B199" s="5">
        <f>VLOOKUP(A199,'Session Details'!$B$2:$H$368,7,FALSE)</f>
        <v>6.6013927235370584E-2</v>
      </c>
      <c r="C199" s="5">
        <f>VLOOKUP(A199,'Supporting Data'!$B$2:$D$368,3,FALSE)</f>
        <v>0.18</v>
      </c>
      <c r="K199" s="3">
        <v>43659</v>
      </c>
      <c r="L199" s="5">
        <f>VLOOKUP(K199,'Session Details'!$B$2:$N$368,13,FALSE)</f>
        <v>0.6935998310612963</v>
      </c>
      <c r="M199" s="47">
        <f>VLOOKUP(K199,'Supporting Data'!$B$2:$F$368,5,FALSE)</f>
        <v>19</v>
      </c>
      <c r="W199" s="4">
        <v>27</v>
      </c>
      <c r="X199" s="4">
        <v>1912827</v>
      </c>
      <c r="Y199" s="5">
        <v>9.2529574645995316E-2</v>
      </c>
      <c r="AH199" s="4">
        <v>34</v>
      </c>
      <c r="AI199" s="5">
        <v>4.2611665246520644E-2</v>
      </c>
      <c r="AJ199" s="5">
        <v>9.2529574645995316E-2</v>
      </c>
      <c r="AS199" s="5">
        <v>0.91</v>
      </c>
      <c r="AT199" s="5">
        <v>4.2611665246520644E-2</v>
      </c>
    </row>
    <row r="200" spans="1:46" x14ac:dyDescent="0.3">
      <c r="A200" s="3">
        <v>43659</v>
      </c>
      <c r="B200" s="5">
        <f>VLOOKUP(A200,'Session Details'!$B$2:$H$368,7,FALSE)</f>
        <v>4.2611665246520644E-2</v>
      </c>
      <c r="C200" s="5">
        <f>VLOOKUP(A200,'Supporting Data'!$B$2:$D$368,3,FALSE)</f>
        <v>0.17</v>
      </c>
      <c r="K200" s="3">
        <v>43660</v>
      </c>
      <c r="L200" s="5">
        <f>VLOOKUP(K200,'Session Details'!$B$2:$N$368,13,FALSE)</f>
        <v>0.70039983109649617</v>
      </c>
      <c r="M200" s="47">
        <f>VLOOKUP(K200,'Supporting Data'!$B$2:$F$368,5,FALSE)</f>
        <v>22</v>
      </c>
      <c r="W200" s="4">
        <v>26</v>
      </c>
      <c r="X200" s="4">
        <v>1801336</v>
      </c>
      <c r="Y200" s="5">
        <v>0.10363807913342882</v>
      </c>
      <c r="AH200" s="4">
        <v>38</v>
      </c>
      <c r="AI200" s="5">
        <v>4.1800002598960044E-2</v>
      </c>
      <c r="AJ200" s="5">
        <v>0.11513432192936301</v>
      </c>
      <c r="AS200" s="5">
        <v>0.92</v>
      </c>
      <c r="AT200" s="5">
        <v>4.1800002598960044E-2</v>
      </c>
    </row>
    <row r="201" spans="1:46" x14ac:dyDescent="0.3">
      <c r="A201" s="3">
        <v>43660</v>
      </c>
      <c r="B201" s="5">
        <f>VLOOKUP(A201,'Session Details'!$B$2:$H$368,7,FALSE)</f>
        <v>4.1800002598960044E-2</v>
      </c>
      <c r="C201" s="5">
        <f>VLOOKUP(A201,'Supporting Data'!$B$2:$D$368,3,FALSE)</f>
        <v>0.17</v>
      </c>
      <c r="K201" s="3">
        <v>43661</v>
      </c>
      <c r="L201" s="5">
        <f>VLOOKUP(K201,'Session Details'!$B$2:$N$368,13,FALSE)</f>
        <v>0.71539974874967405</v>
      </c>
      <c r="M201" s="47">
        <f>VLOOKUP(K201,'Supporting Data'!$B$2:$F$368,5,FALSE)</f>
        <v>22</v>
      </c>
      <c r="W201" s="4">
        <v>27</v>
      </c>
      <c r="X201" s="4">
        <v>1298593</v>
      </c>
      <c r="Y201" s="5">
        <v>1.1029829667104307E-2</v>
      </c>
      <c r="AH201" s="4">
        <v>39</v>
      </c>
      <c r="AI201" s="5">
        <v>6.0399205271289287E-2</v>
      </c>
      <c r="AJ201" s="5">
        <v>8.1737912064450136E-4</v>
      </c>
      <c r="AS201" s="5">
        <v>0.94</v>
      </c>
      <c r="AT201" s="5">
        <v>6.0399205271289287E-2</v>
      </c>
    </row>
    <row r="202" spans="1:46" x14ac:dyDescent="0.3">
      <c r="A202" s="3">
        <v>43661</v>
      </c>
      <c r="B202" s="5">
        <f>VLOOKUP(A202,'Session Details'!$B$2:$H$368,7,FALSE)</f>
        <v>6.0399205271289287E-2</v>
      </c>
      <c r="C202" s="5">
        <f>VLOOKUP(A202,'Supporting Data'!$B$2:$D$368,3,FALSE)</f>
        <v>0.18</v>
      </c>
      <c r="K202" s="3">
        <v>43662</v>
      </c>
      <c r="L202" s="5">
        <f>VLOOKUP(K202,'Session Details'!$B$2:$N$368,13,FALSE)</f>
        <v>0.72999953488713665</v>
      </c>
      <c r="M202" s="47">
        <f>VLOOKUP(K202,'Supporting Data'!$B$2:$F$368,5,FALSE)</f>
        <v>20</v>
      </c>
      <c r="W202" s="4">
        <v>30</v>
      </c>
      <c r="X202" s="4">
        <v>498841</v>
      </c>
      <c r="Y202" s="5">
        <v>-0.63082013655867986</v>
      </c>
      <c r="AH202" s="4">
        <v>38</v>
      </c>
      <c r="AI202" s="5">
        <v>2.4178642019404045E-2</v>
      </c>
      <c r="AJ202" s="5">
        <v>-0.59195909830169868</v>
      </c>
      <c r="AS202" s="26">
        <v>0.95</v>
      </c>
      <c r="AT202" s="5">
        <v>2.4178642019404045E-2</v>
      </c>
    </row>
    <row r="203" spans="1:46" x14ac:dyDescent="0.3">
      <c r="A203" s="3">
        <v>43662</v>
      </c>
      <c r="B203" s="5">
        <f>VLOOKUP(A203,'Session Details'!$B$2:$H$368,7,FALSE)</f>
        <v>2.4178642019404045E-2</v>
      </c>
      <c r="C203" s="5">
        <f>VLOOKUP(A203,'Supporting Data'!$B$2:$D$368,3,FALSE)</f>
        <v>0.17</v>
      </c>
      <c r="K203" s="3">
        <v>43663</v>
      </c>
      <c r="L203" s="5">
        <f>VLOOKUP(K203,'Session Details'!$B$2:$N$368,13,FALSE)</f>
        <v>0.75189987195357011</v>
      </c>
      <c r="M203" s="47">
        <f>VLOOKUP(K203,'Supporting Data'!$B$2:$F$368,5,FALSE)</f>
        <v>17</v>
      </c>
      <c r="W203" s="4">
        <v>29</v>
      </c>
      <c r="X203" s="4">
        <v>1285847</v>
      </c>
      <c r="Y203" s="5">
        <v>-0.14638004814298977</v>
      </c>
      <c r="AH203" s="4">
        <v>30</v>
      </c>
      <c r="AI203" s="5">
        <v>5.9806372666779753E-2</v>
      </c>
      <c r="AJ203" s="5">
        <v>-9.4645522449875008E-2</v>
      </c>
      <c r="AS203" s="5">
        <v>0.93</v>
      </c>
      <c r="AT203" s="5">
        <v>5.9806372666779753E-2</v>
      </c>
    </row>
    <row r="204" spans="1:46" x14ac:dyDescent="0.3">
      <c r="A204" s="3">
        <v>43663</v>
      </c>
      <c r="B204" s="5">
        <f>VLOOKUP(A204,'Session Details'!$B$2:$H$368,7,FALSE)</f>
        <v>5.9806372666779753E-2</v>
      </c>
      <c r="C204" s="5">
        <f>VLOOKUP(A204,'Supporting Data'!$B$2:$D$368,3,FALSE)</f>
        <v>0.18</v>
      </c>
      <c r="K204" s="3">
        <v>43664</v>
      </c>
      <c r="L204" s="5">
        <f>VLOOKUP(K204,'Session Details'!$B$2:$N$368,13,FALSE)</f>
        <v>0.76650009223991056</v>
      </c>
      <c r="M204" s="47">
        <f>VLOOKUP(K204,'Supporting Data'!$B$2:$F$368,5,FALSE)</f>
        <v>18</v>
      </c>
      <c r="W204" s="4">
        <v>29</v>
      </c>
      <c r="X204" s="4">
        <v>1445675</v>
      </c>
      <c r="Y204" s="5">
        <v>7.9780559580538757E-2</v>
      </c>
      <c r="AH204" s="4">
        <v>36</v>
      </c>
      <c r="AI204" s="5">
        <v>6.5262523797848901E-2</v>
      </c>
      <c r="AJ204" s="5">
        <v>4.8022317863873454E-2</v>
      </c>
      <c r="AS204" s="5">
        <v>0.94</v>
      </c>
      <c r="AT204" s="5">
        <v>6.5262523797848901E-2</v>
      </c>
    </row>
    <row r="205" spans="1:46" x14ac:dyDescent="0.3">
      <c r="A205" s="3">
        <v>43664</v>
      </c>
      <c r="B205" s="5">
        <f>VLOOKUP(A205,'Session Details'!$B$2:$H$368,7,FALSE)</f>
        <v>6.5262523797848901E-2</v>
      </c>
      <c r="C205" s="5">
        <f>VLOOKUP(A205,'Supporting Data'!$B$2:$D$368,3,FALSE)</f>
        <v>0.17</v>
      </c>
      <c r="K205" s="3">
        <v>43665</v>
      </c>
      <c r="L205" s="5">
        <f>VLOOKUP(K205,'Session Details'!$B$2:$N$368,13,FALSE)</f>
        <v>0.72999973392334128</v>
      </c>
      <c r="M205" s="47">
        <f>VLOOKUP(K205,'Supporting Data'!$B$2:$F$368,5,FALSE)</f>
        <v>19</v>
      </c>
      <c r="W205" s="4">
        <v>30</v>
      </c>
      <c r="X205" s="4">
        <v>1491569</v>
      </c>
      <c r="Y205" s="5">
        <v>8.3752028081066632E-2</v>
      </c>
      <c r="AH205" s="4">
        <v>32</v>
      </c>
      <c r="AI205" s="5">
        <v>6.6039438353807489E-2</v>
      </c>
      <c r="AJ205" s="5">
        <v>3.8645054922947786E-4</v>
      </c>
      <c r="AS205" s="5">
        <v>0.94</v>
      </c>
      <c r="AT205" s="5">
        <v>6.6039438353807489E-2</v>
      </c>
    </row>
    <row r="206" spans="1:46" x14ac:dyDescent="0.3">
      <c r="A206" s="3">
        <v>43665</v>
      </c>
      <c r="B206" s="5">
        <f>VLOOKUP(A206,'Session Details'!$B$2:$H$368,7,FALSE)</f>
        <v>6.6039438353807489E-2</v>
      </c>
      <c r="C206" s="5">
        <f>VLOOKUP(A206,'Supporting Data'!$B$2:$D$368,3,FALSE)</f>
        <v>0.19</v>
      </c>
      <c r="K206" s="3">
        <v>43666</v>
      </c>
      <c r="L206" s="5">
        <f>VLOOKUP(K206,'Session Details'!$B$2:$N$368,13,FALSE)</f>
        <v>0.64600012606063517</v>
      </c>
      <c r="M206" s="47">
        <f>VLOOKUP(K206,'Supporting Data'!$B$2:$F$368,5,FALSE)</f>
        <v>22</v>
      </c>
      <c r="W206" s="4">
        <v>30</v>
      </c>
      <c r="X206" s="4">
        <v>1729156</v>
      </c>
      <c r="Y206" s="5">
        <v>-9.6020706524949762E-2</v>
      </c>
      <c r="AH206" s="4">
        <v>34</v>
      </c>
      <c r="AI206" s="5">
        <v>3.8909154151474099E-2</v>
      </c>
      <c r="AJ206" s="5">
        <v>-8.6889612823776385E-2</v>
      </c>
      <c r="AS206" s="5">
        <v>0.95</v>
      </c>
      <c r="AT206" s="5">
        <v>3.8909154151474099E-2</v>
      </c>
    </row>
    <row r="207" spans="1:46" x14ac:dyDescent="0.3">
      <c r="A207" s="3">
        <v>43666</v>
      </c>
      <c r="B207" s="5">
        <f>VLOOKUP(A207,'Session Details'!$B$2:$H$368,7,FALSE)</f>
        <v>3.8909154151474099E-2</v>
      </c>
      <c r="C207" s="5">
        <f>VLOOKUP(A207,'Supporting Data'!$B$2:$D$368,3,FALSE)</f>
        <v>0.17</v>
      </c>
      <c r="K207" s="3">
        <v>43667</v>
      </c>
      <c r="L207" s="5">
        <f>VLOOKUP(K207,'Session Details'!$B$2:$N$368,13,FALSE)</f>
        <v>0.65279988340880124</v>
      </c>
      <c r="M207" s="47">
        <f>VLOOKUP(K207,'Supporting Data'!$B$2:$F$368,5,FALSE)</f>
        <v>22</v>
      </c>
      <c r="W207" s="4">
        <v>28</v>
      </c>
      <c r="X207" s="4">
        <v>1547407</v>
      </c>
      <c r="Y207" s="5">
        <v>-0.14096703779861175</v>
      </c>
      <c r="AH207" s="4">
        <v>35</v>
      </c>
      <c r="AI207" s="5">
        <v>3.6285554154045198E-2</v>
      </c>
      <c r="AJ207" s="5">
        <v>-0.13192459574277737</v>
      </c>
      <c r="AS207" s="5">
        <v>0.93</v>
      </c>
      <c r="AT207" s="5">
        <v>3.6285554154045198E-2</v>
      </c>
    </row>
    <row r="208" spans="1:46" x14ac:dyDescent="0.3">
      <c r="A208" s="3">
        <v>43667</v>
      </c>
      <c r="B208" s="5">
        <f>VLOOKUP(A208,'Session Details'!$B$2:$H$368,7,FALSE)</f>
        <v>3.6285554154045198E-2</v>
      </c>
      <c r="C208" s="5">
        <f>VLOOKUP(A208,'Supporting Data'!$B$2:$D$368,3,FALSE)</f>
        <v>0.19</v>
      </c>
      <c r="K208" s="3">
        <v>43668</v>
      </c>
      <c r="L208" s="5">
        <f>VLOOKUP(K208,'Session Details'!$B$2:$N$368,13,FALSE)</f>
        <v>0.7300001503394854</v>
      </c>
      <c r="M208" s="47">
        <f>VLOOKUP(K208,'Supporting Data'!$B$2:$F$368,5,FALSE)</f>
        <v>17</v>
      </c>
      <c r="W208" s="4">
        <v>28</v>
      </c>
      <c r="X208" s="4">
        <v>1286871</v>
      </c>
      <c r="Y208" s="5">
        <v>-9.0266927359072824E-3</v>
      </c>
      <c r="AH208" s="4">
        <v>33</v>
      </c>
      <c r="AI208" s="5">
        <v>5.9854000203812367E-2</v>
      </c>
      <c r="AJ208" s="5">
        <v>-9.0266927359072824E-3</v>
      </c>
      <c r="AS208" s="5">
        <v>0.94</v>
      </c>
      <c r="AT208" s="5">
        <v>5.9854000203812367E-2</v>
      </c>
    </row>
    <row r="209" spans="1:46" x14ac:dyDescent="0.3">
      <c r="A209" s="3">
        <v>43668</v>
      </c>
      <c r="B209" s="5">
        <f>VLOOKUP(A209,'Session Details'!$B$2:$H$368,7,FALSE)</f>
        <v>5.9854000203812367E-2</v>
      </c>
      <c r="C209" s="5">
        <f>VLOOKUP(A209,'Supporting Data'!$B$2:$D$368,3,FALSE)</f>
        <v>0.19</v>
      </c>
      <c r="K209" s="3">
        <v>43669</v>
      </c>
      <c r="L209" s="5">
        <f>VLOOKUP(K209,'Session Details'!$B$2:$N$368,13,FALSE)</f>
        <v>0.75190004321402437</v>
      </c>
      <c r="M209" s="47">
        <f>VLOOKUP(K209,'Supporting Data'!$B$2:$F$368,5,FALSE)</f>
        <v>18</v>
      </c>
      <c r="W209" s="4">
        <v>25</v>
      </c>
      <c r="X209" s="4">
        <v>1172435</v>
      </c>
      <c r="Y209" s="5">
        <v>1.3503180372102532</v>
      </c>
      <c r="AH209" s="4">
        <v>32</v>
      </c>
      <c r="AI209" s="5">
        <v>5.5087881671529941E-2</v>
      </c>
      <c r="AJ209" s="5">
        <v>1.2783695472773182</v>
      </c>
      <c r="AS209" s="11">
        <v>0.93</v>
      </c>
      <c r="AT209" s="5">
        <v>5.5087881671529941E-2</v>
      </c>
    </row>
    <row r="210" spans="1:46" x14ac:dyDescent="0.3">
      <c r="A210" s="3">
        <v>43669</v>
      </c>
      <c r="B210" s="5">
        <f>VLOOKUP(A210,'Session Details'!$B$2:$H$368,7,FALSE)</f>
        <v>5.5087881671529941E-2</v>
      </c>
      <c r="C210" s="5">
        <f>VLOOKUP(A210,'Supporting Data'!$B$2:$D$368,3,FALSE)</f>
        <v>0.19</v>
      </c>
      <c r="K210" s="3">
        <v>43670</v>
      </c>
      <c r="L210" s="5">
        <f>VLOOKUP(K210,'Session Details'!$B$2:$N$368,13,FALSE)</f>
        <v>0.70079960813181219</v>
      </c>
      <c r="M210" s="47">
        <f>VLOOKUP(K210,'Supporting Data'!$B$2:$F$368,5,FALSE)</f>
        <v>22</v>
      </c>
      <c r="W210" s="4">
        <v>29</v>
      </c>
      <c r="X210" s="4">
        <v>1297775</v>
      </c>
      <c r="Y210" s="5">
        <v>9.2763758052085699E-3</v>
      </c>
      <c r="AH210" s="4">
        <v>39</v>
      </c>
      <c r="AI210" s="5">
        <v>5.9165890758550235E-2</v>
      </c>
      <c r="AJ210" s="5">
        <v>-1.0709258556743761E-2</v>
      </c>
      <c r="AS210" s="5">
        <v>0.93</v>
      </c>
      <c r="AT210" s="5">
        <v>5.9165890758550235E-2</v>
      </c>
    </row>
    <row r="211" spans="1:46" x14ac:dyDescent="0.3">
      <c r="A211" s="3">
        <v>43670</v>
      </c>
      <c r="B211" s="5">
        <f>VLOOKUP(A211,'Session Details'!$B$2:$H$368,7,FALSE)</f>
        <v>5.9165890758550235E-2</v>
      </c>
      <c r="C211" s="5">
        <f>VLOOKUP(A211,'Supporting Data'!$B$2:$D$368,3,FALSE)</f>
        <v>0.19</v>
      </c>
      <c r="K211" s="3">
        <v>43671</v>
      </c>
      <c r="L211" s="5">
        <f>VLOOKUP(K211,'Session Details'!$B$2:$N$368,13,FALSE)</f>
        <v>0.74459980272993875</v>
      </c>
      <c r="M211" s="47">
        <f>VLOOKUP(K211,'Supporting Data'!$B$2:$F$368,5,FALSE)</f>
        <v>21</v>
      </c>
      <c r="W211" s="4">
        <v>27</v>
      </c>
      <c r="X211" s="4">
        <v>1296231</v>
      </c>
      <c r="Y211" s="5">
        <v>-0.10337316478461622</v>
      </c>
      <c r="AH211" s="4">
        <v>31</v>
      </c>
      <c r="AI211" s="5">
        <v>6.2827845592992801E-2</v>
      </c>
      <c r="AJ211" s="5">
        <v>-3.730591560322627E-2</v>
      </c>
      <c r="AS211" s="5">
        <v>0.94</v>
      </c>
      <c r="AT211" s="5">
        <v>6.2827845592992801E-2</v>
      </c>
    </row>
    <row r="212" spans="1:46" x14ac:dyDescent="0.3">
      <c r="A212" s="3">
        <v>43671</v>
      </c>
      <c r="B212" s="5">
        <f>VLOOKUP(A212,'Session Details'!$B$2:$H$368,7,FALSE)</f>
        <v>6.2827845592992801E-2</v>
      </c>
      <c r="C212" s="5">
        <f>VLOOKUP(A212,'Supporting Data'!$B$2:$D$368,3,FALSE)</f>
        <v>0.19</v>
      </c>
      <c r="K212" s="3">
        <v>43672</v>
      </c>
      <c r="L212" s="5">
        <f>VLOOKUP(K212,'Session Details'!$B$2:$N$368,13,FALSE)</f>
        <v>0.75919969687249556</v>
      </c>
      <c r="M212" s="47">
        <f>VLOOKUP(K212,'Supporting Data'!$B$2:$F$368,5,FALSE)</f>
        <v>17</v>
      </c>
      <c r="W212" s="4">
        <v>25</v>
      </c>
      <c r="X212" s="4">
        <v>1246273</v>
      </c>
      <c r="Y212" s="5">
        <v>-0.16445501347909486</v>
      </c>
      <c r="AH212" s="4">
        <v>32</v>
      </c>
      <c r="AI212" s="5">
        <v>5.916090615034212E-2</v>
      </c>
      <c r="AJ212" s="5">
        <v>-0.10415794523589839</v>
      </c>
      <c r="AS212" s="5">
        <v>0.91</v>
      </c>
      <c r="AT212" s="5">
        <v>5.916090615034212E-2</v>
      </c>
    </row>
    <row r="213" spans="1:46" x14ac:dyDescent="0.3">
      <c r="A213" s="3">
        <v>43672</v>
      </c>
      <c r="B213" s="5">
        <f>VLOOKUP(A213,'Session Details'!$B$2:$H$368,7,FALSE)</f>
        <v>5.916090615034212E-2</v>
      </c>
      <c r="C213" s="5">
        <f>VLOOKUP(A213,'Supporting Data'!$B$2:$D$368,3,FALSE)</f>
        <v>0.19</v>
      </c>
      <c r="K213" s="3">
        <v>43673</v>
      </c>
      <c r="L213" s="5">
        <f>VLOOKUP(K213,'Session Details'!$B$2:$N$368,13,FALSE)</f>
        <v>0.6799999873862913</v>
      </c>
      <c r="M213" s="47">
        <f>VLOOKUP(K213,'Supporting Data'!$B$2:$F$368,5,FALSE)</f>
        <v>19</v>
      </c>
      <c r="W213" s="4">
        <v>29</v>
      </c>
      <c r="X213" s="4">
        <v>1698799</v>
      </c>
      <c r="Y213" s="5">
        <v>-1.7555963718715928E-2</v>
      </c>
      <c r="AH213" s="4">
        <v>38</v>
      </c>
      <c r="AI213" s="5">
        <v>3.7843806214113464E-2</v>
      </c>
      <c r="AJ213" s="5">
        <v>-2.7380393138674131E-2</v>
      </c>
      <c r="AS213" s="5">
        <v>0.95</v>
      </c>
      <c r="AT213" s="5">
        <v>3.7843806214113464E-2</v>
      </c>
    </row>
    <row r="214" spans="1:46" x14ac:dyDescent="0.3">
      <c r="A214" s="3">
        <v>43673</v>
      </c>
      <c r="B214" s="5">
        <f>VLOOKUP(A214,'Session Details'!$B$2:$H$368,7,FALSE)</f>
        <v>3.7843806214113464E-2</v>
      </c>
      <c r="C214" s="5">
        <f>VLOOKUP(A214,'Supporting Data'!$B$2:$D$368,3,FALSE)</f>
        <v>0.17</v>
      </c>
      <c r="K214" s="3">
        <v>43674</v>
      </c>
      <c r="L214" s="5">
        <f>VLOOKUP(K214,'Session Details'!$B$2:$N$368,13,FALSE)</f>
        <v>0.65959989629663851</v>
      </c>
      <c r="M214" s="47">
        <f>VLOOKUP(K214,'Supporting Data'!$B$2:$F$368,5,FALSE)</f>
        <v>18</v>
      </c>
      <c r="W214" s="4">
        <v>26</v>
      </c>
      <c r="X214" s="4">
        <v>1660696</v>
      </c>
      <c r="Y214" s="5">
        <v>7.3212154268398777E-2</v>
      </c>
      <c r="AH214" s="4">
        <v>40</v>
      </c>
      <c r="AI214" s="5">
        <v>3.8139167901344917E-2</v>
      </c>
      <c r="AJ214" s="5">
        <v>5.1084068867474519E-2</v>
      </c>
      <c r="AS214" s="5">
        <v>0.91</v>
      </c>
      <c r="AT214" s="5">
        <v>3.8139167901344917E-2</v>
      </c>
    </row>
    <row r="215" spans="1:46" x14ac:dyDescent="0.3">
      <c r="A215" s="3">
        <v>43674</v>
      </c>
      <c r="B215" s="5">
        <f>VLOOKUP(A215,'Session Details'!$B$2:$H$368,7,FALSE)</f>
        <v>3.8139167901344917E-2</v>
      </c>
      <c r="C215" s="5">
        <f>VLOOKUP(A215,'Supporting Data'!$B$2:$D$368,3,FALSE)</f>
        <v>0.17</v>
      </c>
      <c r="K215" s="3">
        <v>43675</v>
      </c>
      <c r="L215" s="5">
        <f>VLOOKUP(K215,'Session Details'!$B$2:$N$368,13,FALSE)</f>
        <v>0.70079976807583777</v>
      </c>
      <c r="M215" s="47">
        <f>VLOOKUP(K215,'Supporting Data'!$B$2:$F$368,5,FALSE)</f>
        <v>22</v>
      </c>
      <c r="W215" s="4">
        <v>25</v>
      </c>
      <c r="X215" s="4">
        <v>1298037</v>
      </c>
      <c r="Y215" s="5">
        <v>8.6768603846072434E-3</v>
      </c>
      <c r="AH215" s="4">
        <v>35</v>
      </c>
      <c r="AI215" s="5">
        <v>6.0373345007041106E-2</v>
      </c>
      <c r="AJ215" s="5">
        <v>8.6768603846072434E-3</v>
      </c>
      <c r="AS215" s="5">
        <v>0.92</v>
      </c>
      <c r="AT215" s="5">
        <v>6.0373345007041106E-2</v>
      </c>
    </row>
    <row r="216" spans="1:46" x14ac:dyDescent="0.3">
      <c r="A216" s="3">
        <v>43675</v>
      </c>
      <c r="B216" s="5">
        <f>VLOOKUP(A216,'Session Details'!$B$2:$H$368,7,FALSE)</f>
        <v>6.0373345007041106E-2</v>
      </c>
      <c r="C216" s="5">
        <f>VLOOKUP(A216,'Supporting Data'!$B$2:$D$368,3,FALSE)</f>
        <v>0.17</v>
      </c>
      <c r="K216" s="3">
        <v>43676</v>
      </c>
      <c r="L216" s="5">
        <f>VLOOKUP(K216,'Session Details'!$B$2:$N$368,13,FALSE)</f>
        <v>0.69349984607229853</v>
      </c>
      <c r="M216" s="47">
        <f>VLOOKUP(K216,'Supporting Data'!$B$2:$F$368,5,FALSE)</f>
        <v>18</v>
      </c>
      <c r="W216" s="4">
        <v>29</v>
      </c>
      <c r="X216" s="4">
        <v>1208363</v>
      </c>
      <c r="Y216" s="5">
        <v>3.064391629386698E-2</v>
      </c>
      <c r="AH216" s="4">
        <v>34</v>
      </c>
      <c r="AI216" s="5">
        <v>5.7958823800835793E-2</v>
      </c>
      <c r="AJ216" s="5">
        <v>5.2115674848858706E-2</v>
      </c>
      <c r="AS216" s="5">
        <v>0.92</v>
      </c>
      <c r="AT216" s="5">
        <v>5.7958823800835793E-2</v>
      </c>
    </row>
    <row r="217" spans="1:46" x14ac:dyDescent="0.3">
      <c r="A217" s="3">
        <v>43676</v>
      </c>
      <c r="B217" s="5">
        <f>VLOOKUP(A217,'Session Details'!$B$2:$H$368,7,FALSE)</f>
        <v>5.7958823800835793E-2</v>
      </c>
      <c r="C217" s="5">
        <f>VLOOKUP(A217,'Supporting Data'!$B$2:$D$368,3,FALSE)</f>
        <v>0.19</v>
      </c>
      <c r="K217" s="3">
        <v>43677</v>
      </c>
      <c r="L217" s="5">
        <f>VLOOKUP(K217,'Session Details'!$B$2:$N$368,13,FALSE)</f>
        <v>0.69349975638028516</v>
      </c>
      <c r="M217" s="47">
        <f>VLOOKUP(K217,'Supporting Data'!$B$2:$F$368,5,FALSE)</f>
        <v>18</v>
      </c>
      <c r="W217" s="4">
        <v>29</v>
      </c>
      <c r="X217" s="4">
        <v>1322295</v>
      </c>
      <c r="Y217" s="5">
        <v>1.8893876057097803E-2</v>
      </c>
      <c r="AH217" s="4">
        <v>33</v>
      </c>
      <c r="AI217" s="5">
        <v>5.9113204696171373E-2</v>
      </c>
      <c r="AJ217" s="5">
        <v>-8.9048033763017287E-4</v>
      </c>
      <c r="AS217" s="5">
        <v>0.95</v>
      </c>
      <c r="AT217" s="5">
        <v>5.9113204696171373E-2</v>
      </c>
    </row>
    <row r="218" spans="1:46" x14ac:dyDescent="0.3">
      <c r="A218" s="3">
        <v>43677</v>
      </c>
      <c r="B218" s="5">
        <f>VLOOKUP(A218,'Session Details'!$B$2:$H$368,7,FALSE)</f>
        <v>5.9113204696171373E-2</v>
      </c>
      <c r="C218" s="5">
        <f>VLOOKUP(A218,'Supporting Data'!$B$2:$D$368,3,FALSE)</f>
        <v>0.17</v>
      </c>
      <c r="K218" s="3">
        <v>43678</v>
      </c>
      <c r="L218" s="5">
        <f>VLOOKUP(K218,'Session Details'!$B$2:$N$368,13,FALSE)</f>
        <v>0.75189966209132131</v>
      </c>
      <c r="M218" s="47">
        <f>VLOOKUP(K218,'Supporting Data'!$B$2:$F$368,5,FALSE)</f>
        <v>20</v>
      </c>
      <c r="W218" s="4">
        <v>25</v>
      </c>
      <c r="X218" s="4">
        <v>1506632</v>
      </c>
      <c r="Y218" s="5">
        <v>0.16231751902245817</v>
      </c>
      <c r="AH218" s="4">
        <v>32</v>
      </c>
      <c r="AI218" s="5">
        <v>6.8014323243191371E-2</v>
      </c>
      <c r="AJ218" s="5">
        <v>8.2550620688114362E-2</v>
      </c>
      <c r="AS218" s="5">
        <v>0.94</v>
      </c>
      <c r="AT218" s="5">
        <v>6.8014323243191371E-2</v>
      </c>
    </row>
    <row r="219" spans="1:46" x14ac:dyDescent="0.3">
      <c r="A219" s="3">
        <v>43678</v>
      </c>
      <c r="B219" s="5">
        <f>VLOOKUP(A219,'Session Details'!$B$2:$H$368,7,FALSE)</f>
        <v>6.8014323243191371E-2</v>
      </c>
      <c r="C219" s="5">
        <f>VLOOKUP(A219,'Supporting Data'!$B$2:$D$368,3,FALSE)</f>
        <v>0.19</v>
      </c>
      <c r="K219" s="3">
        <v>43679</v>
      </c>
      <c r="L219" s="5">
        <f>VLOOKUP(K219,'Session Details'!$B$2:$N$368,13,FALSE)</f>
        <v>0.7007999028432963</v>
      </c>
      <c r="M219" s="47">
        <f>VLOOKUP(K219,'Supporting Data'!$B$2:$F$368,5,FALSE)</f>
        <v>21</v>
      </c>
      <c r="W219" s="4">
        <v>26</v>
      </c>
      <c r="X219" s="4">
        <v>1322439</v>
      </c>
      <c r="Y219" s="5">
        <v>6.1115020545257748E-2</v>
      </c>
      <c r="AH219" s="4">
        <v>37</v>
      </c>
      <c r="AI219" s="5">
        <v>5.7993553275203794E-2</v>
      </c>
      <c r="AJ219" s="5">
        <v>-1.9731828856234923E-2</v>
      </c>
      <c r="AS219" s="5">
        <v>0.93</v>
      </c>
      <c r="AT219" s="5">
        <v>5.7993553275203794E-2</v>
      </c>
    </row>
    <row r="220" spans="1:46" x14ac:dyDescent="0.3">
      <c r="A220" s="3">
        <v>43679</v>
      </c>
      <c r="B220" s="5">
        <f>VLOOKUP(A220,'Session Details'!$B$2:$H$368,7,FALSE)</f>
        <v>5.7993553275203794E-2</v>
      </c>
      <c r="C220" s="5">
        <f>VLOOKUP(A220,'Supporting Data'!$B$2:$D$368,3,FALSE)</f>
        <v>0.17</v>
      </c>
      <c r="K220" s="3">
        <v>43680</v>
      </c>
      <c r="L220" s="5">
        <f>VLOOKUP(K220,'Session Details'!$B$2:$N$368,13,FALSE)</f>
        <v>0.70719981815771027</v>
      </c>
      <c r="M220" s="47">
        <f>VLOOKUP(K220,'Supporting Data'!$B$2:$F$368,5,FALSE)</f>
        <v>19</v>
      </c>
      <c r="W220" s="4">
        <v>27</v>
      </c>
      <c r="X220" s="4">
        <v>1782233</v>
      </c>
      <c r="Y220" s="5">
        <v>4.9113520787332776E-2</v>
      </c>
      <c r="AH220" s="4">
        <v>30</v>
      </c>
      <c r="AI220" s="5">
        <v>3.930935479152356E-2</v>
      </c>
      <c r="AJ220" s="5">
        <v>3.8726246750083293E-2</v>
      </c>
      <c r="AS220" s="5">
        <v>0.92</v>
      </c>
      <c r="AT220" s="5">
        <v>3.930935479152356E-2</v>
      </c>
    </row>
    <row r="221" spans="1:46" x14ac:dyDescent="0.3">
      <c r="A221" s="3">
        <v>43680</v>
      </c>
      <c r="B221" s="5">
        <f>VLOOKUP(A221,'Session Details'!$B$2:$H$368,7,FALSE)</f>
        <v>3.930935479152356E-2</v>
      </c>
      <c r="C221" s="5">
        <f>VLOOKUP(A221,'Supporting Data'!$B$2:$D$368,3,FALSE)</f>
        <v>0.19</v>
      </c>
      <c r="K221" s="3">
        <v>43681</v>
      </c>
      <c r="L221" s="5">
        <f>VLOOKUP(K221,'Session Details'!$B$2:$N$368,13,FALSE)</f>
        <v>0.70720009684388774</v>
      </c>
      <c r="M221" s="47">
        <f>VLOOKUP(K221,'Supporting Data'!$B$2:$F$368,5,FALSE)</f>
        <v>22</v>
      </c>
      <c r="W221" s="4">
        <v>30</v>
      </c>
      <c r="X221" s="4">
        <v>1677611</v>
      </c>
      <c r="Y221" s="5">
        <v>1.0185488493980932E-2</v>
      </c>
      <c r="AH221" s="4">
        <v>35</v>
      </c>
      <c r="AI221" s="5">
        <v>3.8134495273056179E-2</v>
      </c>
      <c r="AJ221" s="5">
        <v>-1.2251521325334913E-4</v>
      </c>
      <c r="AS221" s="5">
        <v>0.95</v>
      </c>
      <c r="AT221" s="5">
        <v>3.8134495273056179E-2</v>
      </c>
    </row>
    <row r="222" spans="1:46" x14ac:dyDescent="0.3">
      <c r="A222" s="3">
        <v>43681</v>
      </c>
      <c r="B222" s="5">
        <f>VLOOKUP(A222,'Session Details'!$B$2:$H$368,7,FALSE)</f>
        <v>3.8134495273056179E-2</v>
      </c>
      <c r="C222" s="5">
        <f>VLOOKUP(A222,'Supporting Data'!$B$2:$D$368,3,FALSE)</f>
        <v>0.18</v>
      </c>
      <c r="K222" s="3">
        <v>43682</v>
      </c>
      <c r="L222" s="5">
        <f>VLOOKUP(K222,'Session Details'!$B$2:$N$368,13,FALSE)</f>
        <v>0.70079976807583777</v>
      </c>
      <c r="M222" s="47">
        <f>VLOOKUP(K222,'Supporting Data'!$B$2:$F$368,5,FALSE)</f>
        <v>22</v>
      </c>
      <c r="W222" s="4">
        <v>25</v>
      </c>
      <c r="X222" s="4">
        <v>1208956</v>
      </c>
      <c r="Y222" s="5">
        <v>-6.8627473639041092E-2</v>
      </c>
      <c r="AH222" s="4">
        <v>39</v>
      </c>
      <c r="AI222" s="5">
        <v>5.4046384125073878E-2</v>
      </c>
      <c r="AJ222" s="5">
        <v>-0.10479725582919641</v>
      </c>
      <c r="AS222" s="5">
        <v>0.92</v>
      </c>
      <c r="AT222" s="5">
        <v>5.4046384125073878E-2</v>
      </c>
    </row>
    <row r="223" spans="1:46" x14ac:dyDescent="0.3">
      <c r="A223" s="3">
        <v>43682</v>
      </c>
      <c r="B223" s="5">
        <f>VLOOKUP(A223,'Session Details'!$B$2:$H$368,7,FALSE)</f>
        <v>5.4046384125073878E-2</v>
      </c>
      <c r="C223" s="5">
        <f>VLOOKUP(A223,'Supporting Data'!$B$2:$D$368,3,FALSE)</f>
        <v>0.17</v>
      </c>
      <c r="K223" s="3">
        <v>43683</v>
      </c>
      <c r="L223" s="5">
        <f>VLOOKUP(K223,'Session Details'!$B$2:$N$368,13,FALSE)</f>
        <v>0.72269957936725315</v>
      </c>
      <c r="M223" s="47">
        <f>VLOOKUP(K223,'Supporting Data'!$B$2:$F$368,5,FALSE)</f>
        <v>18</v>
      </c>
      <c r="W223" s="4">
        <v>29</v>
      </c>
      <c r="X223" s="4">
        <v>1221464</v>
      </c>
      <c r="Y223" s="5">
        <v>1.0841940708214315E-2</v>
      </c>
      <c r="AH223" s="4">
        <v>31</v>
      </c>
      <c r="AI223" s="5">
        <v>5.4080499480342589E-2</v>
      </c>
      <c r="AJ223" s="5">
        <v>-6.6915166081014887E-2</v>
      </c>
      <c r="AS223" s="5">
        <v>0.95</v>
      </c>
      <c r="AT223" s="5">
        <v>5.4080499480342589E-2</v>
      </c>
    </row>
    <row r="224" spans="1:46" x14ac:dyDescent="0.3">
      <c r="A224" s="3">
        <v>43683</v>
      </c>
      <c r="B224" s="5">
        <f>VLOOKUP(A224,'Session Details'!$B$2:$H$368,7,FALSE)</f>
        <v>5.4080499480342589E-2</v>
      </c>
      <c r="C224" s="5">
        <f>VLOOKUP(A224,'Supporting Data'!$B$2:$D$368,3,FALSE)</f>
        <v>0.17</v>
      </c>
      <c r="K224" s="3">
        <v>43684</v>
      </c>
      <c r="L224" s="5">
        <f>VLOOKUP(K224,'Session Details'!$B$2:$N$368,13,FALSE)</f>
        <v>0.70079973034757292</v>
      </c>
      <c r="M224" s="47">
        <f>VLOOKUP(K224,'Supporting Data'!$B$2:$F$368,5,FALSE)</f>
        <v>22</v>
      </c>
      <c r="W224" s="4">
        <v>29</v>
      </c>
      <c r="X224" s="4">
        <v>1184072</v>
      </c>
      <c r="Y224" s="5">
        <v>-0.10453264967348441</v>
      </c>
      <c r="AH224" s="4">
        <v>34</v>
      </c>
      <c r="AI224" s="5">
        <v>5.2424963143152974E-2</v>
      </c>
      <c r="AJ224" s="5">
        <v>-0.1131429362930747</v>
      </c>
      <c r="AS224" s="5">
        <v>0.91</v>
      </c>
      <c r="AT224" s="5">
        <v>5.2424963143152974E-2</v>
      </c>
    </row>
    <row r="225" spans="1:46" x14ac:dyDescent="0.3">
      <c r="A225" s="3">
        <v>43684</v>
      </c>
      <c r="B225" s="5">
        <f>VLOOKUP(A225,'Session Details'!$B$2:$H$368,7,FALSE)</f>
        <v>5.2424963143152974E-2</v>
      </c>
      <c r="C225" s="5">
        <f>VLOOKUP(A225,'Supporting Data'!$B$2:$D$368,3,FALSE)</f>
        <v>0.19</v>
      </c>
      <c r="K225" s="3">
        <v>43685</v>
      </c>
      <c r="L225" s="5">
        <f>VLOOKUP(K225,'Session Details'!$B$2:$N$368,13,FALSE)</f>
        <v>0.70080004278698171</v>
      </c>
      <c r="M225" s="47">
        <f>VLOOKUP(K225,'Supporting Data'!$B$2:$F$368,5,FALSE)</f>
        <v>17</v>
      </c>
      <c r="W225" s="4">
        <v>29</v>
      </c>
      <c r="X225" s="4">
        <v>1233898</v>
      </c>
      <c r="Y225" s="5">
        <v>-0.18102230670794195</v>
      </c>
      <c r="AH225" s="4">
        <v>32</v>
      </c>
      <c r="AI225" s="5">
        <v>5.9183603577901416E-2</v>
      </c>
      <c r="AJ225" s="5">
        <v>-0.12983617632590294</v>
      </c>
      <c r="AS225" s="5">
        <v>0.92</v>
      </c>
      <c r="AT225" s="5">
        <v>5.9183603577901416E-2</v>
      </c>
    </row>
    <row r="226" spans="1:46" x14ac:dyDescent="0.3">
      <c r="A226" s="3">
        <v>43685</v>
      </c>
      <c r="B226" s="5">
        <f>VLOOKUP(A226,'Session Details'!$B$2:$H$368,7,FALSE)</f>
        <v>5.9183603577901416E-2</v>
      </c>
      <c r="C226" s="5">
        <f>VLOOKUP(A226,'Supporting Data'!$B$2:$D$368,3,FALSE)</f>
        <v>0.18</v>
      </c>
      <c r="K226" s="3">
        <v>43686</v>
      </c>
      <c r="L226" s="5">
        <f>VLOOKUP(K226,'Session Details'!$B$2:$N$368,13,FALSE)</f>
        <v>0.7372997849559555</v>
      </c>
      <c r="M226" s="47">
        <f>VLOOKUP(K226,'Supporting Data'!$B$2:$F$368,5,FALSE)</f>
        <v>21</v>
      </c>
      <c r="W226" s="4">
        <v>30</v>
      </c>
      <c r="X226" s="4">
        <v>1322799</v>
      </c>
      <c r="Y226" s="5">
        <v>2.7222427650719361E-4</v>
      </c>
      <c r="AH226" s="4">
        <v>32</v>
      </c>
      <c r="AI226" s="5">
        <v>5.8567121611523297E-2</v>
      </c>
      <c r="AJ226" s="5">
        <v>9.8902085477963197E-3</v>
      </c>
      <c r="AS226" s="5">
        <v>0.93</v>
      </c>
      <c r="AT226" s="5">
        <v>5.8567121611523297E-2</v>
      </c>
    </row>
    <row r="227" spans="1:46" x14ac:dyDescent="0.3">
      <c r="A227" s="3">
        <v>43686</v>
      </c>
      <c r="B227" s="5">
        <f>VLOOKUP(A227,'Session Details'!$B$2:$H$368,7,FALSE)</f>
        <v>5.8567121611523297E-2</v>
      </c>
      <c r="C227" s="5">
        <f>VLOOKUP(A227,'Supporting Data'!$B$2:$D$368,3,FALSE)</f>
        <v>0.17</v>
      </c>
      <c r="K227" s="3">
        <v>43687</v>
      </c>
      <c r="L227" s="5">
        <f>VLOOKUP(K227,'Session Details'!$B$2:$N$368,13,FALSE)</f>
        <v>0.70039993990384619</v>
      </c>
      <c r="M227" s="47">
        <f>VLOOKUP(K227,'Supporting Data'!$B$2:$F$368,5,FALSE)</f>
        <v>22</v>
      </c>
      <c r="W227" s="4">
        <v>27</v>
      </c>
      <c r="X227" s="4">
        <v>1890851</v>
      </c>
      <c r="Y227" s="5">
        <v>6.0944893288363611E-2</v>
      </c>
      <c r="AH227" s="4">
        <v>30</v>
      </c>
      <c r="AI227" s="5">
        <v>4.0502029116634898E-2</v>
      </c>
      <c r="AJ227" s="5">
        <v>3.034072503699603E-2</v>
      </c>
      <c r="AS227" s="5">
        <v>0.93</v>
      </c>
      <c r="AT227" s="5">
        <v>4.0502029116634898E-2</v>
      </c>
    </row>
    <row r="228" spans="1:46" x14ac:dyDescent="0.3">
      <c r="A228" s="3">
        <v>43687</v>
      </c>
      <c r="B228" s="5">
        <f>VLOOKUP(A228,'Session Details'!$B$2:$H$368,7,FALSE)</f>
        <v>4.0502029116634898E-2</v>
      </c>
      <c r="C228" s="5">
        <f>VLOOKUP(A228,'Supporting Data'!$B$2:$D$368,3,FALSE)</f>
        <v>0.19</v>
      </c>
      <c r="K228" s="3">
        <v>43688</v>
      </c>
      <c r="L228" s="5">
        <f>VLOOKUP(K228,'Session Details'!$B$2:$N$368,13,FALSE)</f>
        <v>0.32639989286683241</v>
      </c>
      <c r="M228" s="47">
        <f>VLOOKUP(K228,'Supporting Data'!$B$2:$F$368,5,FALSE)</f>
        <v>29</v>
      </c>
      <c r="W228" s="4">
        <v>27</v>
      </c>
      <c r="X228" s="4">
        <v>765773</v>
      </c>
      <c r="Y228" s="5">
        <v>-0.54353363205176886</v>
      </c>
      <c r="AH228" s="4">
        <v>34</v>
      </c>
      <c r="AI228" s="5">
        <v>1.7407114550830941E-2</v>
      </c>
      <c r="AJ228" s="5">
        <v>-0.54353363205176897</v>
      </c>
      <c r="AS228" s="26">
        <v>0.95</v>
      </c>
      <c r="AT228" s="5">
        <v>1.7407114550830941E-2</v>
      </c>
    </row>
    <row r="229" spans="1:46" x14ac:dyDescent="0.3">
      <c r="A229" s="3">
        <v>43688</v>
      </c>
      <c r="B229" s="5">
        <f>VLOOKUP(A229,'Session Details'!$B$2:$H$368,7,FALSE)</f>
        <v>1.7407114550830941E-2</v>
      </c>
      <c r="C229" s="5">
        <f>VLOOKUP(A229,'Supporting Data'!$B$2:$D$368,3,FALSE)</f>
        <v>0.19</v>
      </c>
      <c r="K229" s="3">
        <v>43689</v>
      </c>
      <c r="L229" s="5">
        <f>VLOOKUP(K229,'Session Details'!$B$2:$N$368,13,FALSE)</f>
        <v>0.70079979759076794</v>
      </c>
      <c r="M229" s="47">
        <f>VLOOKUP(K229,'Supporting Data'!$B$2:$F$368,5,FALSE)</f>
        <v>21</v>
      </c>
      <c r="W229" s="4">
        <v>30</v>
      </c>
      <c r="X229" s="4">
        <v>1244880</v>
      </c>
      <c r="Y229" s="5">
        <v>2.971489450401843E-2</v>
      </c>
      <c r="AH229" s="4">
        <v>36</v>
      </c>
      <c r="AI229" s="5">
        <v>6.0338881281040861E-2</v>
      </c>
      <c r="AJ229" s="5">
        <v>0.11642771774342786</v>
      </c>
      <c r="AS229" s="5">
        <v>0.91</v>
      </c>
      <c r="AT229" s="5">
        <v>6.0338881281040861E-2</v>
      </c>
    </row>
    <row r="230" spans="1:46" x14ac:dyDescent="0.3">
      <c r="A230" s="3">
        <v>43689</v>
      </c>
      <c r="B230" s="5">
        <f>VLOOKUP(A230,'Session Details'!$B$2:$H$368,7,FALSE)</f>
        <v>6.0338881281040861E-2</v>
      </c>
      <c r="C230" s="5">
        <f>VLOOKUP(A230,'Supporting Data'!$B$2:$D$368,3,FALSE)</f>
        <v>0.18</v>
      </c>
      <c r="K230" s="3">
        <v>43690</v>
      </c>
      <c r="L230" s="5">
        <f>VLOOKUP(K230,'Session Details'!$B$2:$N$368,13,FALSE)</f>
        <v>0.70079995514608273</v>
      </c>
      <c r="M230" s="47">
        <f>VLOOKUP(K230,'Supporting Data'!$B$2:$F$368,5,FALSE)</f>
        <v>19</v>
      </c>
      <c r="W230" s="4">
        <v>25</v>
      </c>
      <c r="X230" s="4">
        <v>1334469</v>
      </c>
      <c r="Y230" s="5">
        <v>9.2516029944394562E-2</v>
      </c>
      <c r="AH230" s="4">
        <v>30</v>
      </c>
      <c r="AI230" s="5">
        <v>6.4007466000429961E-2</v>
      </c>
      <c r="AJ230" s="5">
        <v>0.18355907610830524</v>
      </c>
      <c r="AS230" s="5">
        <v>0.93</v>
      </c>
      <c r="AT230" s="5">
        <v>6.4007466000429961E-2</v>
      </c>
    </row>
    <row r="231" spans="1:46" x14ac:dyDescent="0.3">
      <c r="A231" s="3">
        <v>43690</v>
      </c>
      <c r="B231" s="5">
        <f>VLOOKUP(A231,'Session Details'!$B$2:$H$368,7,FALSE)</f>
        <v>6.4007466000429961E-2</v>
      </c>
      <c r="C231" s="5">
        <f>VLOOKUP(A231,'Supporting Data'!$B$2:$D$368,3,FALSE)</f>
        <v>0.19</v>
      </c>
      <c r="K231" s="3">
        <v>43691</v>
      </c>
      <c r="L231" s="5">
        <f>VLOOKUP(K231,'Session Details'!$B$2:$N$368,13,FALSE)</f>
        <v>0.72269993684292888</v>
      </c>
      <c r="M231" s="47">
        <f>VLOOKUP(K231,'Supporting Data'!$B$2:$F$368,5,FALSE)</f>
        <v>17</v>
      </c>
      <c r="W231" s="4">
        <v>25</v>
      </c>
      <c r="X231" s="4">
        <v>1335977</v>
      </c>
      <c r="Y231" s="5">
        <v>0.12829034045226972</v>
      </c>
      <c r="AH231" s="4">
        <v>32</v>
      </c>
      <c r="AI231" s="5">
        <v>5.9150579512985767E-2</v>
      </c>
      <c r="AJ231" s="5">
        <v>0.12829034045226972</v>
      </c>
      <c r="AS231" s="5">
        <v>0.91</v>
      </c>
      <c r="AT231" s="5">
        <v>5.9150579512985767E-2</v>
      </c>
    </row>
    <row r="232" spans="1:46" x14ac:dyDescent="0.3">
      <c r="A232" s="3">
        <v>43691</v>
      </c>
      <c r="B232" s="5">
        <f>VLOOKUP(A232,'Session Details'!$B$2:$H$368,7,FALSE)</f>
        <v>5.9150579512985767E-2</v>
      </c>
      <c r="C232" s="5">
        <f>VLOOKUP(A232,'Supporting Data'!$B$2:$D$368,3,FALSE)</f>
        <v>0.17</v>
      </c>
      <c r="K232" s="3">
        <v>43692</v>
      </c>
      <c r="L232" s="5">
        <f>VLOOKUP(K232,'Session Details'!$B$2:$N$368,13,FALSE)</f>
        <v>0.7227000780563303</v>
      </c>
      <c r="M232" s="47">
        <f>VLOOKUP(K232,'Supporting Data'!$B$2:$F$368,5,FALSE)</f>
        <v>21</v>
      </c>
      <c r="W232" s="4">
        <v>28</v>
      </c>
      <c r="X232" s="4">
        <v>1298330</v>
      </c>
      <c r="Y232" s="5">
        <v>5.2218254669348596E-2</v>
      </c>
      <c r="AH232" s="4">
        <v>36</v>
      </c>
      <c r="AI232" s="5">
        <v>5.9191193349038565E-2</v>
      </c>
      <c r="AJ232" s="5">
        <v>1.282411120364646E-4</v>
      </c>
      <c r="AS232" s="5">
        <v>0.92</v>
      </c>
      <c r="AT232" s="5">
        <v>5.9191193349038565E-2</v>
      </c>
    </row>
    <row r="233" spans="1:46" x14ac:dyDescent="0.3">
      <c r="A233" s="3">
        <v>43692</v>
      </c>
      <c r="B233" s="5">
        <f>VLOOKUP(A233,'Session Details'!$B$2:$H$368,7,FALSE)</f>
        <v>5.9191193349038565E-2</v>
      </c>
      <c r="C233" s="5">
        <f>VLOOKUP(A233,'Supporting Data'!$B$2:$D$368,3,FALSE)</f>
        <v>0.17</v>
      </c>
      <c r="K233" s="3">
        <v>43693</v>
      </c>
      <c r="L233" s="5">
        <f>VLOOKUP(K233,'Session Details'!$B$2:$N$368,13,FALSE)</f>
        <v>0.69350005307403961</v>
      </c>
      <c r="M233" s="47">
        <f>VLOOKUP(K233,'Supporting Data'!$B$2:$F$368,5,FALSE)</f>
        <v>17</v>
      </c>
      <c r="W233" s="4">
        <v>29</v>
      </c>
      <c r="X233" s="4">
        <v>1257579</v>
      </c>
      <c r="Y233" s="5">
        <v>-4.9304542867056877E-2</v>
      </c>
      <c r="AH233" s="4">
        <v>35</v>
      </c>
      <c r="AI233" s="5">
        <v>5.9088446817606902E-2</v>
      </c>
      <c r="AJ233" s="5">
        <v>8.9013287957289133E-3</v>
      </c>
      <c r="AS233" s="5">
        <v>0.95</v>
      </c>
      <c r="AT233" s="5">
        <v>5.9088446817606902E-2</v>
      </c>
    </row>
    <row r="234" spans="1:46" x14ac:dyDescent="0.3">
      <c r="A234" s="3">
        <v>43693</v>
      </c>
      <c r="B234" s="5">
        <f>VLOOKUP(A234,'Session Details'!$B$2:$H$368,7,FALSE)</f>
        <v>5.9088446817606902E-2</v>
      </c>
      <c r="C234" s="5">
        <f>VLOOKUP(A234,'Supporting Data'!$B$2:$D$368,3,FALSE)</f>
        <v>0.19</v>
      </c>
      <c r="K234" s="3">
        <v>43694</v>
      </c>
      <c r="L234" s="5">
        <f>VLOOKUP(K234,'Session Details'!$B$2:$N$368,13,FALSE)</f>
        <v>0.69359988231832892</v>
      </c>
      <c r="M234" s="47">
        <f>VLOOKUP(K234,'Supporting Data'!$B$2:$F$368,5,FALSE)</f>
        <v>17</v>
      </c>
      <c r="W234" s="4">
        <v>29</v>
      </c>
      <c r="X234" s="4">
        <v>1857275</v>
      </c>
      <c r="Y234" s="5">
        <v>-1.7757083979647259E-2</v>
      </c>
      <c r="AH234" s="4">
        <v>35</v>
      </c>
      <c r="AI234" s="5">
        <v>3.9782831184264698E-2</v>
      </c>
      <c r="AJ234" s="5">
        <v>-1.7757083979647148E-2</v>
      </c>
      <c r="AS234" s="5">
        <v>0.94</v>
      </c>
      <c r="AT234" s="5">
        <v>3.9782831184264698E-2</v>
      </c>
    </row>
    <row r="235" spans="1:46" x14ac:dyDescent="0.3">
      <c r="A235" s="3">
        <v>43694</v>
      </c>
      <c r="B235" s="5">
        <f>VLOOKUP(A235,'Session Details'!$B$2:$H$368,7,FALSE)</f>
        <v>3.9782831184264698E-2</v>
      </c>
      <c r="C235" s="5">
        <f>VLOOKUP(A235,'Supporting Data'!$B$2:$D$368,3,FALSE)</f>
        <v>0.17</v>
      </c>
      <c r="K235" s="3">
        <v>43695</v>
      </c>
      <c r="L235" s="5">
        <f>VLOOKUP(K235,'Session Details'!$B$2:$N$368,13,FALSE)</f>
        <v>0.64599989044809281</v>
      </c>
      <c r="M235" s="47">
        <f>VLOOKUP(K235,'Supporting Data'!$B$2:$F$368,5,FALSE)</f>
        <v>20</v>
      </c>
      <c r="W235" s="4">
        <v>30</v>
      </c>
      <c r="X235" s="4">
        <v>1582215</v>
      </c>
      <c r="Y235" s="5">
        <v>1.0661671278564273</v>
      </c>
      <c r="AH235" s="4">
        <v>38</v>
      </c>
      <c r="AI235" s="5">
        <v>3.4897710227265712E-2</v>
      </c>
      <c r="AJ235" s="5">
        <v>1.0047958049198824</v>
      </c>
      <c r="AS235" s="11">
        <v>0.94</v>
      </c>
      <c r="AT235" s="5">
        <v>3.4897710227265712E-2</v>
      </c>
    </row>
    <row r="236" spans="1:46" x14ac:dyDescent="0.3">
      <c r="A236" s="3">
        <v>43695</v>
      </c>
      <c r="B236" s="5">
        <f>VLOOKUP(A236,'Session Details'!$B$2:$H$368,7,FALSE)</f>
        <v>3.4897710227265712E-2</v>
      </c>
      <c r="C236" s="5">
        <f>VLOOKUP(A236,'Supporting Data'!$B$2:$D$368,3,FALSE)</f>
        <v>0.17</v>
      </c>
      <c r="K236" s="3">
        <v>43696</v>
      </c>
      <c r="L236" s="5">
        <f>VLOOKUP(K236,'Session Details'!$B$2:$N$368,13,FALSE)</f>
        <v>0.75189991363249575</v>
      </c>
      <c r="M236" s="47">
        <f>VLOOKUP(K236,'Supporting Data'!$B$2:$F$368,5,FALSE)</f>
        <v>20</v>
      </c>
      <c r="W236" s="4">
        <v>30</v>
      </c>
      <c r="X236" s="4">
        <v>1233394</v>
      </c>
      <c r="Y236" s="5">
        <v>-9.2265921213289248E-3</v>
      </c>
      <c r="AH236" s="4">
        <v>35</v>
      </c>
      <c r="AI236" s="5">
        <v>5.8549536642770135E-2</v>
      </c>
      <c r="AJ236" s="5">
        <v>-2.9654919022056192E-2</v>
      </c>
      <c r="AS236" s="5">
        <v>0.93</v>
      </c>
      <c r="AT236" s="5">
        <v>5.8549536642770135E-2</v>
      </c>
    </row>
    <row r="237" spans="1:46" x14ac:dyDescent="0.3">
      <c r="A237" s="3">
        <v>43696</v>
      </c>
      <c r="B237" s="5">
        <f>VLOOKUP(A237,'Session Details'!$B$2:$H$368,7,FALSE)</f>
        <v>5.8549536642770135E-2</v>
      </c>
      <c r="C237" s="5">
        <f>VLOOKUP(A237,'Supporting Data'!$B$2:$D$368,3,FALSE)</f>
        <v>0.18</v>
      </c>
      <c r="K237" s="3">
        <v>43697</v>
      </c>
      <c r="L237" s="5">
        <f>VLOOKUP(K237,'Session Details'!$B$2:$N$368,13,FALSE)</f>
        <v>0.74460026668137136</v>
      </c>
      <c r="M237" s="47">
        <f>VLOOKUP(K237,'Supporting Data'!$B$2:$F$368,5,FALSE)</f>
        <v>22</v>
      </c>
      <c r="W237" s="4">
        <v>30</v>
      </c>
      <c r="X237" s="4">
        <v>1392160</v>
      </c>
      <c r="Y237" s="5">
        <v>4.3231427631514885E-2</v>
      </c>
      <c r="AH237" s="4">
        <v>35</v>
      </c>
      <c r="AI237" s="5">
        <v>6.3468926800426345E-2</v>
      </c>
      <c r="AJ237" s="5">
        <v>-8.4136934900688187E-3</v>
      </c>
      <c r="AS237" s="5">
        <v>0.92</v>
      </c>
      <c r="AT237" s="5">
        <v>6.3468926800426345E-2</v>
      </c>
    </row>
    <row r="238" spans="1:46" x14ac:dyDescent="0.3">
      <c r="A238" s="3">
        <v>43697</v>
      </c>
      <c r="B238" s="5">
        <f>VLOOKUP(A238,'Session Details'!$B$2:$H$368,7,FALSE)</f>
        <v>6.3468926800426345E-2</v>
      </c>
      <c r="C238" s="5">
        <f>VLOOKUP(A238,'Supporting Data'!$B$2:$D$368,3,FALSE)</f>
        <v>0.18</v>
      </c>
      <c r="K238" s="3">
        <v>43698</v>
      </c>
      <c r="L238" s="5">
        <f>VLOOKUP(K238,'Session Details'!$B$2:$N$368,13,FALSE)</f>
        <v>0.70810010738057783</v>
      </c>
      <c r="M238" s="47">
        <f>VLOOKUP(K238,'Supporting Data'!$B$2:$F$368,5,FALSE)</f>
        <v>18</v>
      </c>
      <c r="W238" s="4">
        <v>28</v>
      </c>
      <c r="X238" s="4">
        <v>1351172</v>
      </c>
      <c r="Y238" s="5">
        <v>1.1373698798706755E-2</v>
      </c>
      <c r="AH238" s="4">
        <v>36</v>
      </c>
      <c r="AI238" s="5">
        <v>6.0404151127951985E-2</v>
      </c>
      <c r="AJ238" s="5">
        <v>2.1192888138839239E-2</v>
      </c>
      <c r="AS238" s="5">
        <v>0.93</v>
      </c>
      <c r="AT238" s="5">
        <v>6.0404151127951985E-2</v>
      </c>
    </row>
    <row r="239" spans="1:46" x14ac:dyDescent="0.3">
      <c r="A239" s="3">
        <v>43698</v>
      </c>
      <c r="B239" s="5">
        <f>VLOOKUP(A239,'Session Details'!$B$2:$H$368,7,FALSE)</f>
        <v>6.0404151127951985E-2</v>
      </c>
      <c r="C239" s="5">
        <f>VLOOKUP(A239,'Supporting Data'!$B$2:$D$368,3,FALSE)</f>
        <v>0.19</v>
      </c>
      <c r="K239" s="3">
        <v>43699</v>
      </c>
      <c r="L239" s="5">
        <f>VLOOKUP(K239,'Session Details'!$B$2:$N$368,13,FALSE)</f>
        <v>0.7372998074723347</v>
      </c>
      <c r="M239" s="47">
        <f>VLOOKUP(K239,'Supporting Data'!$B$2:$F$368,5,FALSE)</f>
        <v>18</v>
      </c>
      <c r="W239" s="4">
        <v>29</v>
      </c>
      <c r="X239" s="4">
        <v>1392436</v>
      </c>
      <c r="Y239" s="5">
        <v>7.2482342701778446E-2</v>
      </c>
      <c r="AH239" s="4">
        <v>36</v>
      </c>
      <c r="AI239" s="5">
        <v>6.3481509710290804E-2</v>
      </c>
      <c r="AJ239" s="5">
        <v>7.2482342701778446E-2</v>
      </c>
      <c r="AS239" s="5">
        <v>0.95</v>
      </c>
      <c r="AT239" s="5">
        <v>6.3481509710290804E-2</v>
      </c>
    </row>
    <row r="240" spans="1:46" x14ac:dyDescent="0.3">
      <c r="A240" s="3">
        <v>43699</v>
      </c>
      <c r="B240" s="5">
        <f>VLOOKUP(A240,'Session Details'!$B$2:$H$368,7,FALSE)</f>
        <v>6.3481509710290804E-2</v>
      </c>
      <c r="C240" s="5">
        <f>VLOOKUP(A240,'Supporting Data'!$B$2:$D$368,3,FALSE)</f>
        <v>0.19</v>
      </c>
      <c r="K240" s="3">
        <v>43700</v>
      </c>
      <c r="L240" s="5">
        <f>VLOOKUP(K240,'Session Details'!$B$2:$N$368,13,FALSE)</f>
        <v>0.70809978309642896</v>
      </c>
      <c r="M240" s="47">
        <f>VLOOKUP(K240,'Supporting Data'!$B$2:$F$368,5,FALSE)</f>
        <v>21</v>
      </c>
      <c r="W240" s="4">
        <v>27</v>
      </c>
      <c r="X240" s="4">
        <v>1296248</v>
      </c>
      <c r="Y240" s="5">
        <v>3.0748764093547987E-2</v>
      </c>
      <c r="AH240" s="4">
        <v>39</v>
      </c>
      <c r="AI240" s="5">
        <v>6.2174205461592087E-2</v>
      </c>
      <c r="AJ240" s="5">
        <v>5.2222706978747313E-2</v>
      </c>
      <c r="AS240" s="5">
        <v>0.93</v>
      </c>
      <c r="AT240" s="5">
        <v>6.2174205461592087E-2</v>
      </c>
    </row>
    <row r="241" spans="1:46" x14ac:dyDescent="0.3">
      <c r="A241" s="3">
        <v>43700</v>
      </c>
      <c r="B241" s="5">
        <f>VLOOKUP(A241,'Session Details'!$B$2:$H$368,7,FALSE)</f>
        <v>6.2174205461592087E-2</v>
      </c>
      <c r="C241" s="5">
        <f>VLOOKUP(A241,'Supporting Data'!$B$2:$D$368,3,FALSE)</f>
        <v>0.19</v>
      </c>
      <c r="K241" s="3">
        <v>43701</v>
      </c>
      <c r="L241" s="5">
        <f>VLOOKUP(K241,'Session Details'!$B$2:$N$368,13,FALSE)</f>
        <v>0.64599990135731722</v>
      </c>
      <c r="M241" s="47">
        <f>VLOOKUP(K241,'Supporting Data'!$B$2:$F$368,5,FALSE)</f>
        <v>18</v>
      </c>
      <c r="W241" s="4">
        <v>29</v>
      </c>
      <c r="X241" s="4">
        <v>1628371</v>
      </c>
      <c r="Y241" s="5">
        <v>-0.12324723048552311</v>
      </c>
      <c r="AH241" s="4">
        <v>36</v>
      </c>
      <c r="AI241" s="5">
        <v>3.7786349704925212E-2</v>
      </c>
      <c r="AJ241" s="5">
        <v>-5.0184499692650153E-2</v>
      </c>
      <c r="AS241" s="5">
        <v>0.94</v>
      </c>
      <c r="AT241" s="5">
        <v>3.7786349704925212E-2</v>
      </c>
    </row>
    <row r="242" spans="1:46" x14ac:dyDescent="0.3">
      <c r="A242" s="3">
        <v>43701</v>
      </c>
      <c r="B242" s="5">
        <f>VLOOKUP(A242,'Session Details'!$B$2:$H$368,7,FALSE)</f>
        <v>3.7786349704925212E-2</v>
      </c>
      <c r="C242" s="5">
        <f>VLOOKUP(A242,'Supporting Data'!$B$2:$D$368,3,FALSE)</f>
        <v>0.19</v>
      </c>
      <c r="K242" s="3">
        <v>43702</v>
      </c>
      <c r="L242" s="5">
        <f>VLOOKUP(K242,'Session Details'!$B$2:$N$368,13,FALSE)</f>
        <v>0.68679995077632339</v>
      </c>
      <c r="M242" s="47">
        <f>VLOOKUP(K242,'Supporting Data'!$B$2:$F$368,5,FALSE)</f>
        <v>18</v>
      </c>
      <c r="W242" s="4">
        <v>27</v>
      </c>
      <c r="X242" s="4">
        <v>1784821</v>
      </c>
      <c r="Y242" s="5">
        <v>0.12805212945143363</v>
      </c>
      <c r="AH242" s="4">
        <v>31</v>
      </c>
      <c r="AI242" s="5">
        <v>4.0161717868016616E-2</v>
      </c>
      <c r="AJ242" s="5">
        <v>0.15084106110314699</v>
      </c>
      <c r="AS242" s="5">
        <v>0.95</v>
      </c>
      <c r="AT242" s="5">
        <v>4.0161717868016616E-2</v>
      </c>
    </row>
    <row r="243" spans="1:46" x14ac:dyDescent="0.3">
      <c r="A243" s="3">
        <v>43702</v>
      </c>
      <c r="B243" s="5">
        <f>VLOOKUP(A243,'Session Details'!$B$2:$H$368,7,FALSE)</f>
        <v>4.0161717868016616E-2</v>
      </c>
      <c r="C243" s="5">
        <f>VLOOKUP(A243,'Supporting Data'!$B$2:$D$368,3,FALSE)</f>
        <v>0.19</v>
      </c>
      <c r="K243" s="3">
        <v>43703</v>
      </c>
      <c r="L243" s="5">
        <f>VLOOKUP(K243,'Session Details'!$B$2:$N$368,13,FALSE)</f>
        <v>0.72269986943370734</v>
      </c>
      <c r="M243" s="47">
        <f>VLOOKUP(K243,'Supporting Data'!$B$2:$F$368,5,FALSE)</f>
        <v>20</v>
      </c>
      <c r="W243" s="4">
        <v>30</v>
      </c>
      <c r="X243" s="4">
        <v>1260124</v>
      </c>
      <c r="Y243" s="5">
        <v>2.1671906949441988E-2</v>
      </c>
      <c r="AH243" s="4">
        <v>32</v>
      </c>
      <c r="AI243" s="5">
        <v>5.6333849825158724E-2</v>
      </c>
      <c r="AJ243" s="5">
        <v>-3.7842943679128327E-2</v>
      </c>
      <c r="AS243" s="5">
        <v>0.94</v>
      </c>
      <c r="AT243" s="5">
        <v>5.6333849825158724E-2</v>
      </c>
    </row>
    <row r="244" spans="1:46" x14ac:dyDescent="0.3">
      <c r="A244" s="3">
        <v>43703</v>
      </c>
      <c r="B244" s="5">
        <f>VLOOKUP(A244,'Session Details'!$B$2:$H$368,7,FALSE)</f>
        <v>5.6333849825158724E-2</v>
      </c>
      <c r="C244" s="5">
        <f>VLOOKUP(A244,'Supporting Data'!$B$2:$D$368,3,FALSE)</f>
        <v>0.17</v>
      </c>
      <c r="K244" s="3">
        <v>43704</v>
      </c>
      <c r="L244" s="5">
        <f>VLOOKUP(K244,'Session Details'!$B$2:$N$368,13,FALSE)</f>
        <v>0.73730014683089973</v>
      </c>
      <c r="M244" s="47">
        <f>VLOOKUP(K244,'Supporting Data'!$B$2:$F$368,5,FALSE)</f>
        <v>22</v>
      </c>
      <c r="W244" s="4">
        <v>29</v>
      </c>
      <c r="X244" s="4">
        <v>1150283</v>
      </c>
      <c r="Y244" s="5">
        <v>-0.17374224227100332</v>
      </c>
      <c r="AH244" s="4">
        <v>39</v>
      </c>
      <c r="AI244" s="5">
        <v>5.5173031380551046E-2</v>
      </c>
      <c r="AJ244" s="5">
        <v>-0.13070798323030053</v>
      </c>
      <c r="AS244" s="5">
        <v>0.94</v>
      </c>
      <c r="AT244" s="5">
        <v>5.5173031380551046E-2</v>
      </c>
    </row>
    <row r="245" spans="1:46" x14ac:dyDescent="0.3">
      <c r="A245" s="3">
        <v>43704</v>
      </c>
      <c r="B245" s="5">
        <f>VLOOKUP(A245,'Session Details'!$B$2:$H$368,7,FALSE)</f>
        <v>5.5173031380551046E-2</v>
      </c>
      <c r="C245" s="5">
        <f>VLOOKUP(A245,'Supporting Data'!$B$2:$D$368,3,FALSE)</f>
        <v>0.19</v>
      </c>
      <c r="K245" s="3">
        <v>43705</v>
      </c>
      <c r="L245" s="5">
        <f>VLOOKUP(K245,'Session Details'!$B$2:$N$368,13,FALSE)</f>
        <v>0.73729973442571728</v>
      </c>
      <c r="M245" s="47">
        <f>VLOOKUP(K245,'Supporting Data'!$B$2:$F$368,5,FALSE)</f>
        <v>19</v>
      </c>
      <c r="W245" s="4">
        <v>28</v>
      </c>
      <c r="X245" s="4">
        <v>1421096</v>
      </c>
      <c r="Y245" s="5">
        <v>5.1750628343393723E-2</v>
      </c>
      <c r="AH245" s="4">
        <v>31</v>
      </c>
      <c r="AI245" s="5">
        <v>6.4788126365057666E-2</v>
      </c>
      <c r="AJ245" s="5">
        <v>7.2577383428818587E-2</v>
      </c>
      <c r="AS245" s="5">
        <v>0.95</v>
      </c>
      <c r="AT245" s="5">
        <v>6.4788126365057666E-2</v>
      </c>
    </row>
    <row r="246" spans="1:46" x14ac:dyDescent="0.3">
      <c r="A246" s="3">
        <v>43705</v>
      </c>
      <c r="B246" s="5">
        <f>VLOOKUP(A246,'Session Details'!$B$2:$H$368,7,FALSE)</f>
        <v>6.4788126365057666E-2</v>
      </c>
      <c r="C246" s="5">
        <f>VLOOKUP(A246,'Supporting Data'!$B$2:$D$368,3,FALSE)</f>
        <v>0.19</v>
      </c>
      <c r="K246" s="3">
        <v>43706</v>
      </c>
      <c r="L246" s="5">
        <f>VLOOKUP(K246,'Session Details'!$B$2:$N$368,13,FALSE)</f>
        <v>0.76650009931419394</v>
      </c>
      <c r="M246" s="47">
        <f>VLOOKUP(K246,'Supporting Data'!$B$2:$F$368,5,FALSE)</f>
        <v>22</v>
      </c>
      <c r="W246" s="4">
        <v>29</v>
      </c>
      <c r="X246" s="4">
        <v>1310421</v>
      </c>
      <c r="Y246" s="5">
        <v>-5.8900373158981778E-2</v>
      </c>
      <c r="AH246" s="4">
        <v>35</v>
      </c>
      <c r="AI246" s="5">
        <v>6.1571274303383924E-2</v>
      </c>
      <c r="AJ246" s="5">
        <v>-3.0091209481699188E-2</v>
      </c>
      <c r="AS246" s="5">
        <v>0.92</v>
      </c>
      <c r="AT246" s="5">
        <v>6.1571274303383924E-2</v>
      </c>
    </row>
    <row r="247" spans="1:46" x14ac:dyDescent="0.3">
      <c r="A247" s="3">
        <v>43706</v>
      </c>
      <c r="B247" s="5">
        <f>VLOOKUP(A247,'Session Details'!$B$2:$H$368,7,FALSE)</f>
        <v>6.1571274303383924E-2</v>
      </c>
      <c r="C247" s="5">
        <f>VLOOKUP(A247,'Supporting Data'!$B$2:$D$368,3,FALSE)</f>
        <v>0.17</v>
      </c>
      <c r="K247" s="3">
        <v>43707</v>
      </c>
      <c r="L247" s="5">
        <f>VLOOKUP(K247,'Session Details'!$B$2:$N$368,13,FALSE)</f>
        <v>0.71540015801493384</v>
      </c>
      <c r="M247" s="47">
        <f>VLOOKUP(K247,'Supporting Data'!$B$2:$F$368,5,FALSE)</f>
        <v>20</v>
      </c>
      <c r="W247" s="4">
        <v>27</v>
      </c>
      <c r="X247" s="4">
        <v>1210693</v>
      </c>
      <c r="Y247" s="5">
        <v>-6.6002030475649676E-2</v>
      </c>
      <c r="AH247" s="4">
        <v>30</v>
      </c>
      <c r="AI247" s="5">
        <v>5.5195800335298077E-2</v>
      </c>
      <c r="AJ247" s="5">
        <v>-0.11223955456262158</v>
      </c>
      <c r="AS247" s="5">
        <v>0.91</v>
      </c>
      <c r="AT247" s="5">
        <v>5.5195800335298077E-2</v>
      </c>
    </row>
    <row r="248" spans="1:46" x14ac:dyDescent="0.3">
      <c r="A248" s="3">
        <v>43707</v>
      </c>
      <c r="B248" s="5">
        <f>VLOOKUP(A248,'Session Details'!$B$2:$H$368,7,FALSE)</f>
        <v>5.5195800335298077E-2</v>
      </c>
      <c r="C248" s="5">
        <f>VLOOKUP(A248,'Supporting Data'!$B$2:$D$368,3,FALSE)</f>
        <v>0.19</v>
      </c>
      <c r="K248" s="3">
        <v>43708</v>
      </c>
      <c r="L248" s="5">
        <f>VLOOKUP(K248,'Session Details'!$B$2:$N$368,13,FALSE)</f>
        <v>0.66640005438400618</v>
      </c>
      <c r="M248" s="47">
        <f>VLOOKUP(K248,'Supporting Data'!$B$2:$F$368,5,FALSE)</f>
        <v>19</v>
      </c>
      <c r="W248" s="4">
        <v>26</v>
      </c>
      <c r="X248" s="4">
        <v>1663518</v>
      </c>
      <c r="Y248" s="5">
        <v>2.158414759290106E-2</v>
      </c>
      <c r="AH248" s="4">
        <v>38</v>
      </c>
      <c r="AI248" s="5">
        <v>3.6690948525858115E-2</v>
      </c>
      <c r="AJ248" s="5">
        <v>-2.8989335768633939E-2</v>
      </c>
      <c r="AS248" s="5">
        <v>0.95</v>
      </c>
      <c r="AT248" s="5">
        <v>3.6690948525858115E-2</v>
      </c>
    </row>
    <row r="249" spans="1:46" x14ac:dyDescent="0.3">
      <c r="A249" s="3">
        <v>43708</v>
      </c>
      <c r="B249" s="5">
        <f>VLOOKUP(A249,'Session Details'!$B$2:$H$368,7,FALSE)</f>
        <v>3.6690948525858115E-2</v>
      </c>
      <c r="C249" s="5">
        <f>VLOOKUP(A249,'Supporting Data'!$B$2:$D$368,3,FALSE)</f>
        <v>0.19</v>
      </c>
      <c r="K249" s="3">
        <v>43709</v>
      </c>
      <c r="L249" s="5">
        <f>VLOOKUP(K249,'Session Details'!$B$2:$N$368,13,FALSE)</f>
        <v>0.68000003679101417</v>
      </c>
      <c r="M249" s="47">
        <f>VLOOKUP(K249,'Supporting Data'!$B$2:$F$368,5,FALSE)</f>
        <v>22</v>
      </c>
      <c r="W249" s="4">
        <v>29</v>
      </c>
      <c r="X249" s="4">
        <v>1660788</v>
      </c>
      <c r="Y249" s="5">
        <v>-6.9493243300028373E-2</v>
      </c>
      <c r="AH249" s="4">
        <v>35</v>
      </c>
      <c r="AI249" s="5">
        <v>3.8944255074707827E-2</v>
      </c>
      <c r="AJ249" s="5">
        <v>-3.0314011898338933E-2</v>
      </c>
      <c r="AS249" s="5">
        <v>0.94</v>
      </c>
      <c r="AT249" s="5">
        <v>3.8944255074707827E-2</v>
      </c>
    </row>
    <row r="250" spans="1:46" x14ac:dyDescent="0.3">
      <c r="A250" s="3">
        <v>43709</v>
      </c>
      <c r="B250" s="5">
        <f>VLOOKUP(A250,'Session Details'!$B$2:$H$368,7,FALSE)</f>
        <v>3.8944255074707827E-2</v>
      </c>
      <c r="C250" s="5">
        <f>VLOOKUP(A250,'Supporting Data'!$B$2:$D$368,3,FALSE)</f>
        <v>0.18</v>
      </c>
      <c r="K250" s="3">
        <v>43710</v>
      </c>
      <c r="L250" s="5">
        <f>VLOOKUP(K250,'Session Details'!$B$2:$N$368,13,FALSE)</f>
        <v>0.7445998451455228</v>
      </c>
      <c r="M250" s="47">
        <f>VLOOKUP(K250,'Supporting Data'!$B$2:$F$368,5,FALSE)</f>
        <v>22</v>
      </c>
      <c r="W250" s="4">
        <v>28</v>
      </c>
      <c r="X250" s="4">
        <v>1335405</v>
      </c>
      <c r="Y250" s="5">
        <v>5.9740946129111183E-2</v>
      </c>
      <c r="AH250" s="4">
        <v>31</v>
      </c>
      <c r="AI250" s="5">
        <v>5.8562157507055915E-2</v>
      </c>
      <c r="AJ250" s="5">
        <v>3.9555395003414651E-2</v>
      </c>
      <c r="AS250" s="5">
        <v>0.92</v>
      </c>
      <c r="AT250" s="5">
        <v>5.8562157507055915E-2</v>
      </c>
    </row>
    <row r="251" spans="1:46" x14ac:dyDescent="0.3">
      <c r="A251" s="3">
        <v>43710</v>
      </c>
      <c r="B251" s="5">
        <f>VLOOKUP(A251,'Session Details'!$B$2:$H$368,7,FALSE)</f>
        <v>5.8562157507055915E-2</v>
      </c>
      <c r="C251" s="5">
        <f>VLOOKUP(A251,'Supporting Data'!$B$2:$D$368,3,FALSE)</f>
        <v>0.17</v>
      </c>
      <c r="K251" s="3">
        <v>43711</v>
      </c>
      <c r="L251" s="5">
        <f>VLOOKUP(K251,'Session Details'!$B$2:$N$368,13,FALSE)</f>
        <v>0.6935000177654399</v>
      </c>
      <c r="M251" s="47">
        <f>VLOOKUP(K251,'Supporting Data'!$B$2:$F$368,5,FALSE)</f>
        <v>17</v>
      </c>
      <c r="W251" s="4">
        <v>30</v>
      </c>
      <c r="X251" s="4">
        <v>1170762</v>
      </c>
      <c r="Y251" s="5">
        <v>1.7803444891387521E-2</v>
      </c>
      <c r="AH251" s="4">
        <v>38</v>
      </c>
      <c r="AI251" s="5">
        <v>5.1835660922143305E-2</v>
      </c>
      <c r="AJ251" s="5">
        <v>-6.048916245671776E-2</v>
      </c>
      <c r="AS251" s="5">
        <v>0.95</v>
      </c>
      <c r="AT251" s="5">
        <v>5.1835660922143305E-2</v>
      </c>
    </row>
    <row r="252" spans="1:46" x14ac:dyDescent="0.3">
      <c r="A252" s="3">
        <v>43711</v>
      </c>
      <c r="B252" s="5">
        <f>VLOOKUP(A252,'Session Details'!$B$2:$H$368,7,FALSE)</f>
        <v>5.1835660922143305E-2</v>
      </c>
      <c r="C252" s="5">
        <f>VLOOKUP(A252,'Supporting Data'!$B$2:$D$368,3,FALSE)</f>
        <v>0.18</v>
      </c>
      <c r="K252" s="3">
        <v>43712</v>
      </c>
      <c r="L252" s="5">
        <f>VLOOKUP(K252,'Session Details'!$B$2:$N$368,13,FALSE)</f>
        <v>0.69350015536101739</v>
      </c>
      <c r="M252" s="47">
        <f>VLOOKUP(K252,'Supporting Data'!$B$2:$F$368,5,FALSE)</f>
        <v>20</v>
      </c>
      <c r="W252" s="4">
        <v>26</v>
      </c>
      <c r="X252" s="4">
        <v>1310465</v>
      </c>
      <c r="Y252" s="5">
        <v>-7.7849068606202554E-2</v>
      </c>
      <c r="AH252" s="4">
        <v>39</v>
      </c>
      <c r="AI252" s="5">
        <v>5.8584344486039969E-2</v>
      </c>
      <c r="AJ252" s="5">
        <v>-9.575492033928612E-2</v>
      </c>
      <c r="AS252" s="5">
        <v>0.93</v>
      </c>
      <c r="AT252" s="5">
        <v>5.8584344486039969E-2</v>
      </c>
    </row>
    <row r="253" spans="1:46" x14ac:dyDescent="0.3">
      <c r="A253" s="3">
        <v>43712</v>
      </c>
      <c r="B253" s="5">
        <f>VLOOKUP(A253,'Session Details'!$B$2:$H$368,7,FALSE)</f>
        <v>5.8584344486039969E-2</v>
      </c>
      <c r="C253" s="5">
        <f>VLOOKUP(A253,'Supporting Data'!$B$2:$D$368,3,FALSE)</f>
        <v>0.19</v>
      </c>
      <c r="K253" s="3">
        <v>43713</v>
      </c>
      <c r="L253" s="5">
        <f>VLOOKUP(K253,'Session Details'!$B$2:$N$368,13,FALSE)</f>
        <v>0.74459980861850328</v>
      </c>
      <c r="M253" s="47">
        <f>VLOOKUP(K253,'Supporting Data'!$B$2:$F$368,5,FALSE)</f>
        <v>22</v>
      </c>
      <c r="W253" s="4">
        <v>26</v>
      </c>
      <c r="X253" s="4">
        <v>1284380</v>
      </c>
      <c r="Y253" s="5">
        <v>-1.9872239532180869E-2</v>
      </c>
      <c r="AH253" s="4">
        <v>32</v>
      </c>
      <c r="AI253" s="5">
        <v>6.22534319289757E-2</v>
      </c>
      <c r="AJ253" s="5">
        <v>1.1079153928673646E-2</v>
      </c>
      <c r="AS253" s="5">
        <v>0.93</v>
      </c>
      <c r="AT253" s="5">
        <v>6.22534319289757E-2</v>
      </c>
    </row>
    <row r="254" spans="1:46" x14ac:dyDescent="0.3">
      <c r="A254" s="3">
        <v>43713</v>
      </c>
      <c r="B254" s="5">
        <f>VLOOKUP(A254,'Session Details'!$B$2:$H$368,7,FALSE)</f>
        <v>6.22534319289757E-2</v>
      </c>
      <c r="C254" s="5">
        <f>VLOOKUP(A254,'Supporting Data'!$B$2:$D$368,3,FALSE)</f>
        <v>0.17</v>
      </c>
      <c r="K254" s="3">
        <v>43714</v>
      </c>
      <c r="L254" s="5">
        <f>VLOOKUP(K254,'Session Details'!$B$2:$N$368,13,FALSE)</f>
        <v>0.70080003607309793</v>
      </c>
      <c r="M254" s="47">
        <f>VLOOKUP(K254,'Supporting Data'!$B$2:$F$368,5,FALSE)</f>
        <v>17</v>
      </c>
      <c r="W254" s="4">
        <v>30</v>
      </c>
      <c r="X254" s="4">
        <v>1233898</v>
      </c>
      <c r="Y254" s="5">
        <v>1.9166708653638898E-2</v>
      </c>
      <c r="AH254" s="4">
        <v>33</v>
      </c>
      <c r="AI254" s="5">
        <v>5.9183603577901416E-2</v>
      </c>
      <c r="AJ254" s="5">
        <v>7.2248309081100803E-2</v>
      </c>
      <c r="AS254" s="5">
        <v>0.92</v>
      </c>
      <c r="AT254" s="5">
        <v>5.9183603577901416E-2</v>
      </c>
    </row>
    <row r="255" spans="1:46" x14ac:dyDescent="0.3">
      <c r="A255" s="3">
        <v>43714</v>
      </c>
      <c r="B255" s="5">
        <f>VLOOKUP(A255,'Session Details'!$B$2:$H$368,7,FALSE)</f>
        <v>5.9183603577901416E-2</v>
      </c>
      <c r="C255" s="5">
        <f>VLOOKUP(A255,'Supporting Data'!$B$2:$D$368,3,FALSE)</f>
        <v>0.18</v>
      </c>
      <c r="K255" s="3">
        <v>43715</v>
      </c>
      <c r="L255" s="5">
        <f>VLOOKUP(K255,'Session Details'!$B$2:$N$368,13,FALSE)</f>
        <v>0.64600000000000002</v>
      </c>
      <c r="M255" s="47">
        <f>VLOOKUP(K255,'Supporting Data'!$B$2:$F$368,5,FALSE)</f>
        <v>18</v>
      </c>
      <c r="W255" s="4">
        <v>26</v>
      </c>
      <c r="X255" s="4">
        <v>1500680</v>
      </c>
      <c r="Y255" s="5">
        <v>-9.7887729498568721E-2</v>
      </c>
      <c r="AH255" s="4">
        <v>34</v>
      </c>
      <c r="AI255" s="5">
        <v>3.2144566152886536E-2</v>
      </c>
      <c r="AJ255" s="5">
        <v>-0.12391018917833363</v>
      </c>
      <c r="AS255" s="5">
        <v>0.95</v>
      </c>
      <c r="AT255" s="5">
        <v>3.2144566152886536E-2</v>
      </c>
    </row>
    <row r="256" spans="1:46" x14ac:dyDescent="0.3">
      <c r="A256" s="3">
        <v>43715</v>
      </c>
      <c r="B256" s="5">
        <f>VLOOKUP(A256,'Session Details'!$B$2:$H$368,7,FALSE)</f>
        <v>3.2144566152886536E-2</v>
      </c>
      <c r="C256" s="5">
        <f>VLOOKUP(A256,'Supporting Data'!$B$2:$D$368,3,FALSE)</f>
        <v>0.17</v>
      </c>
      <c r="K256" s="3">
        <v>43716</v>
      </c>
      <c r="L256" s="5">
        <f>VLOOKUP(K256,'Session Details'!$B$2:$N$368,13,FALSE)</f>
        <v>0.67319989677731973</v>
      </c>
      <c r="M256" s="47">
        <f>VLOOKUP(K256,'Supporting Data'!$B$2:$F$368,5,FALSE)</f>
        <v>18</v>
      </c>
      <c r="W256" s="4">
        <v>30</v>
      </c>
      <c r="X256" s="4">
        <v>1697763</v>
      </c>
      <c r="Y256" s="5">
        <v>2.2263527915664216E-2</v>
      </c>
      <c r="AH256" s="4">
        <v>35</v>
      </c>
      <c r="AI256" s="5">
        <v>3.9396591092621364E-2</v>
      </c>
      <c r="AJ256" s="5">
        <v>1.1614961360688625E-2</v>
      </c>
      <c r="AS256" s="5">
        <v>0.91</v>
      </c>
      <c r="AT256" s="5">
        <v>3.9396591092621364E-2</v>
      </c>
    </row>
    <row r="257" spans="1:46" x14ac:dyDescent="0.3">
      <c r="A257" s="3">
        <v>43716</v>
      </c>
      <c r="B257" s="5">
        <f>VLOOKUP(A257,'Session Details'!$B$2:$H$368,7,FALSE)</f>
        <v>3.9396591092621364E-2</v>
      </c>
      <c r="C257" s="5">
        <f>VLOOKUP(A257,'Supporting Data'!$B$2:$D$368,3,FALSE)</f>
        <v>0.18</v>
      </c>
      <c r="K257" s="3">
        <v>43717</v>
      </c>
      <c r="L257" s="5">
        <f>VLOOKUP(K257,'Session Details'!$B$2:$N$368,13,FALSE)</f>
        <v>0.75189998569224503</v>
      </c>
      <c r="M257" s="47">
        <f>VLOOKUP(K257,'Supporting Data'!$B$2:$F$368,5,FALSE)</f>
        <v>21</v>
      </c>
      <c r="W257" s="4">
        <v>26</v>
      </c>
      <c r="X257" s="4">
        <v>1419728</v>
      </c>
      <c r="Y257" s="5">
        <v>6.3144139792796983E-2</v>
      </c>
      <c r="AH257" s="4">
        <v>35</v>
      </c>
      <c r="AI257" s="5">
        <v>6.5373015295611708E-2</v>
      </c>
      <c r="AJ257" s="5">
        <v>0.11630134678243675</v>
      </c>
      <c r="AS257" s="5">
        <v>0.94</v>
      </c>
      <c r="AT257" s="5">
        <v>6.5373015295611708E-2</v>
      </c>
    </row>
    <row r="258" spans="1:46" x14ac:dyDescent="0.3">
      <c r="A258" s="3">
        <v>43717</v>
      </c>
      <c r="B258" s="5">
        <f>VLOOKUP(A258,'Session Details'!$B$2:$H$368,7,FALSE)</f>
        <v>6.5373015295611708E-2</v>
      </c>
      <c r="C258" s="5">
        <f>VLOOKUP(A258,'Supporting Data'!$B$2:$D$368,3,FALSE)</f>
        <v>0.18</v>
      </c>
      <c r="K258" s="3">
        <v>43718</v>
      </c>
      <c r="L258" s="5">
        <f>VLOOKUP(K258,'Session Details'!$B$2:$N$368,13,FALSE)</f>
        <v>0.70810009297478393</v>
      </c>
      <c r="M258" s="47">
        <f>VLOOKUP(K258,'Supporting Data'!$B$2:$F$368,5,FALSE)</f>
        <v>18</v>
      </c>
      <c r="W258" s="4">
        <v>27</v>
      </c>
      <c r="X258" s="4">
        <v>1185281</v>
      </c>
      <c r="Y258" s="5">
        <v>1.2401324949050219E-2</v>
      </c>
      <c r="AH258" s="4">
        <v>35</v>
      </c>
      <c r="AI258" s="5">
        <v>5.2987993129734817E-2</v>
      </c>
      <c r="AJ258" s="5">
        <v>2.2230491269751518E-2</v>
      </c>
      <c r="AS258" s="5">
        <v>0.91</v>
      </c>
      <c r="AT258" s="5">
        <v>5.2987993129734817E-2</v>
      </c>
    </row>
    <row r="259" spans="1:46" x14ac:dyDescent="0.3">
      <c r="A259" s="3">
        <v>43718</v>
      </c>
      <c r="B259" s="5">
        <f>VLOOKUP(A259,'Session Details'!$B$2:$H$368,7,FALSE)</f>
        <v>5.2987993129734817E-2</v>
      </c>
      <c r="C259" s="5">
        <f>VLOOKUP(A259,'Supporting Data'!$B$2:$D$368,3,FALSE)</f>
        <v>0.18</v>
      </c>
      <c r="K259" s="3">
        <v>43719</v>
      </c>
      <c r="L259" s="5">
        <f>VLOOKUP(K259,'Session Details'!$B$2:$N$368,13,FALSE)</f>
        <v>0.75919988778286385</v>
      </c>
      <c r="M259" s="47">
        <f>VLOOKUP(K259,'Supporting Data'!$B$2:$F$368,5,FALSE)</f>
        <v>17</v>
      </c>
      <c r="W259" s="4">
        <v>26</v>
      </c>
      <c r="X259" s="4">
        <v>1246140</v>
      </c>
      <c r="Y259" s="5">
        <v>-4.9085629909993767E-2</v>
      </c>
      <c r="AH259" s="4">
        <v>40</v>
      </c>
      <c r="AI259" s="5">
        <v>5.9154592605462311E-2</v>
      </c>
      <c r="AJ259" s="5">
        <v>9.7337970480873004E-3</v>
      </c>
      <c r="AS259" s="5">
        <v>0.94</v>
      </c>
      <c r="AT259" s="5">
        <v>5.9154592605462311E-2</v>
      </c>
    </row>
    <row r="260" spans="1:46" x14ac:dyDescent="0.3">
      <c r="A260" s="3">
        <v>43719</v>
      </c>
      <c r="B260" s="5">
        <f>VLOOKUP(A260,'Session Details'!$B$2:$H$368,7,FALSE)</f>
        <v>5.9154592605462311E-2</v>
      </c>
      <c r="C260" s="5">
        <f>VLOOKUP(A260,'Supporting Data'!$B$2:$D$368,3,FALSE)</f>
        <v>0.18</v>
      </c>
      <c r="K260" s="3">
        <v>43720</v>
      </c>
      <c r="L260" s="5">
        <f>VLOOKUP(K260,'Session Details'!$B$2:$N$368,13,FALSE)</f>
        <v>0.75919979631538481</v>
      </c>
      <c r="M260" s="47">
        <f>VLOOKUP(K260,'Supporting Data'!$B$2:$F$368,5,FALSE)</f>
        <v>20</v>
      </c>
      <c r="W260" s="4">
        <v>25</v>
      </c>
      <c r="X260" s="4">
        <v>1309611</v>
      </c>
      <c r="Y260" s="5">
        <v>1.9644497734315314E-2</v>
      </c>
      <c r="AH260" s="4">
        <v>34</v>
      </c>
      <c r="AI260" s="5">
        <v>6.2815158356087003E-2</v>
      </c>
      <c r="AJ260" s="5">
        <v>9.0232202419324725E-3</v>
      </c>
      <c r="AS260" s="5">
        <v>0.91</v>
      </c>
      <c r="AT260" s="5">
        <v>6.2815158356087003E-2</v>
      </c>
    </row>
    <row r="261" spans="1:46" x14ac:dyDescent="0.3">
      <c r="A261" s="3">
        <v>43720</v>
      </c>
      <c r="B261" s="5">
        <f>VLOOKUP(A261,'Session Details'!$B$2:$H$368,7,FALSE)</f>
        <v>6.2815158356087003E-2</v>
      </c>
      <c r="C261" s="5">
        <f>VLOOKUP(A261,'Supporting Data'!$B$2:$D$368,3,FALSE)</f>
        <v>0.18</v>
      </c>
      <c r="K261" s="3">
        <v>43721</v>
      </c>
      <c r="L261" s="5">
        <f>VLOOKUP(K261,'Session Details'!$B$2:$N$368,13,FALSE)</f>
        <v>0.69350003832067608</v>
      </c>
      <c r="M261" s="47">
        <f>VLOOKUP(K261,'Supporting Data'!$B$2:$F$368,5,FALSE)</f>
        <v>19</v>
      </c>
      <c r="W261" s="4">
        <v>29</v>
      </c>
      <c r="X261" s="4">
        <v>1360362</v>
      </c>
      <c r="Y261" s="5">
        <v>0.10249145391272219</v>
      </c>
      <c r="AH261" s="4">
        <v>30</v>
      </c>
      <c r="AI261" s="5">
        <v>5.9656608826995257E-2</v>
      </c>
      <c r="AJ261" s="5">
        <v>7.9921670952536328E-3</v>
      </c>
      <c r="AS261" s="5">
        <v>0.92</v>
      </c>
      <c r="AT261" s="5">
        <v>5.9656608826995257E-2</v>
      </c>
    </row>
    <row r="262" spans="1:46" x14ac:dyDescent="0.3">
      <c r="A262" s="3">
        <v>43721</v>
      </c>
      <c r="B262" s="5">
        <f>VLOOKUP(A262,'Session Details'!$B$2:$H$368,7,FALSE)</f>
        <v>5.9656608826995257E-2</v>
      </c>
      <c r="C262" s="5">
        <f>VLOOKUP(A262,'Supporting Data'!$B$2:$D$368,3,FALSE)</f>
        <v>0.19</v>
      </c>
      <c r="K262" s="3">
        <v>43722</v>
      </c>
      <c r="L262" s="5">
        <f>VLOOKUP(K262,'Session Details'!$B$2:$N$368,13,FALSE)</f>
        <v>0.67319985703572605</v>
      </c>
      <c r="M262" s="47">
        <f>VLOOKUP(K262,'Supporting Data'!$B$2:$F$368,5,FALSE)</f>
        <v>22</v>
      </c>
      <c r="W262" s="4">
        <v>30</v>
      </c>
      <c r="X262" s="4">
        <v>696459</v>
      </c>
      <c r="Y262" s="5">
        <v>-0.53590439000986212</v>
      </c>
      <c r="AH262" s="4">
        <v>64</v>
      </c>
      <c r="AI262" s="5">
        <v>1.5671593882322647E-2</v>
      </c>
      <c r="AJ262" s="5">
        <v>-0.51246522327334754</v>
      </c>
      <c r="AS262" s="26">
        <v>0.93</v>
      </c>
      <c r="AT262" s="5">
        <v>1.5671593882322647E-2</v>
      </c>
    </row>
    <row r="263" spans="1:46" x14ac:dyDescent="0.3">
      <c r="A263" s="3">
        <v>43722</v>
      </c>
      <c r="B263" s="5">
        <f>VLOOKUP(A263,'Session Details'!$B$2:$H$368,7,FALSE)</f>
        <v>1.5671593882322647E-2</v>
      </c>
      <c r="C263" s="5">
        <f>VLOOKUP(A263,'Supporting Data'!$B$2:$D$368,3,FALSE)</f>
        <v>0.17</v>
      </c>
      <c r="K263" s="3">
        <v>43723</v>
      </c>
      <c r="L263" s="5">
        <f>VLOOKUP(K263,'Session Details'!$B$2:$N$368,13,FALSE)</f>
        <v>0.69359989966314639</v>
      </c>
      <c r="M263" s="47">
        <f>VLOOKUP(K263,'Supporting Data'!$B$2:$F$368,5,FALSE)</f>
        <v>18</v>
      </c>
      <c r="W263" s="4">
        <v>29</v>
      </c>
      <c r="X263" s="4">
        <v>1856717</v>
      </c>
      <c r="Y263" s="5">
        <v>9.3625553154356611E-2</v>
      </c>
      <c r="AH263" s="4">
        <v>31</v>
      </c>
      <c r="AI263" s="5">
        <v>4.0157003426928843E-2</v>
      </c>
      <c r="AJ263" s="5">
        <v>1.9301475412422109E-2</v>
      </c>
      <c r="AS263" s="5">
        <v>0.94</v>
      </c>
      <c r="AT263" s="5">
        <v>4.0157003426928843E-2</v>
      </c>
    </row>
    <row r="264" spans="1:46" x14ac:dyDescent="0.3">
      <c r="A264" s="3">
        <v>43723</v>
      </c>
      <c r="B264" s="5">
        <f>VLOOKUP(A264,'Session Details'!$B$2:$H$368,7,FALSE)</f>
        <v>4.0157003426928843E-2</v>
      </c>
      <c r="C264" s="5">
        <f>VLOOKUP(A264,'Supporting Data'!$B$2:$D$368,3,FALSE)</f>
        <v>0.19</v>
      </c>
      <c r="K264" s="3">
        <v>43724</v>
      </c>
      <c r="L264" s="5">
        <f>VLOOKUP(K264,'Session Details'!$B$2:$N$368,13,FALSE)</f>
        <v>0.73730005125419784</v>
      </c>
      <c r="M264" s="47">
        <f>VLOOKUP(K264,'Supporting Data'!$B$2:$F$368,5,FALSE)</f>
        <v>21</v>
      </c>
      <c r="W264" s="4">
        <v>25</v>
      </c>
      <c r="X264" s="4">
        <v>1161771</v>
      </c>
      <c r="Y264" s="5">
        <v>-0.18169466263960421</v>
      </c>
      <c r="AH264" s="4">
        <v>33</v>
      </c>
      <c r="AI264" s="5">
        <v>5.631061824814932E-2</v>
      </c>
      <c r="AJ264" s="5">
        <v>-0.1386259606732676</v>
      </c>
      <c r="AS264" s="5">
        <v>0.95</v>
      </c>
      <c r="AT264" s="5">
        <v>5.631061824814932E-2</v>
      </c>
    </row>
    <row r="265" spans="1:46" x14ac:dyDescent="0.3">
      <c r="A265" s="3">
        <v>43724</v>
      </c>
      <c r="B265" s="5">
        <f>VLOOKUP(A265,'Session Details'!$B$2:$H$368,7,FALSE)</f>
        <v>5.631061824814932E-2</v>
      </c>
      <c r="C265" s="5">
        <f>VLOOKUP(A265,'Supporting Data'!$B$2:$D$368,3,FALSE)</f>
        <v>0.19</v>
      </c>
      <c r="K265" s="3">
        <v>43725</v>
      </c>
      <c r="L265" s="5">
        <f>VLOOKUP(K265,'Session Details'!$B$2:$N$368,13,FALSE)</f>
        <v>0.72269967968647564</v>
      </c>
      <c r="M265" s="47">
        <f>VLOOKUP(K265,'Supporting Data'!$B$2:$F$368,5,FALSE)</f>
        <v>18</v>
      </c>
      <c r="W265" s="4">
        <v>29</v>
      </c>
      <c r="X265" s="4">
        <v>1361964</v>
      </c>
      <c r="Y265" s="5">
        <v>0.14906423033862848</v>
      </c>
      <c r="AH265" s="4">
        <v>32</v>
      </c>
      <c r="AI265" s="5">
        <v>6.0886607542807281E-2</v>
      </c>
      <c r="AJ265" s="5">
        <v>0.1490642303386287</v>
      </c>
      <c r="AS265" s="5">
        <v>0.94</v>
      </c>
      <c r="AT265" s="5">
        <v>6.0886607542807281E-2</v>
      </c>
    </row>
    <row r="266" spans="1:46" x14ac:dyDescent="0.3">
      <c r="A266" s="3">
        <v>43725</v>
      </c>
      <c r="B266" s="5">
        <f>VLOOKUP(A266,'Session Details'!$B$2:$H$368,7,FALSE)</f>
        <v>6.0886607542807281E-2</v>
      </c>
      <c r="C266" s="5">
        <f>VLOOKUP(A266,'Supporting Data'!$B$2:$D$368,3,FALSE)</f>
        <v>0.17</v>
      </c>
      <c r="K266" s="3">
        <v>43726</v>
      </c>
      <c r="L266" s="5">
        <f>VLOOKUP(K266,'Session Details'!$B$2:$N$368,13,FALSE)</f>
        <v>0.70079980752023296</v>
      </c>
      <c r="M266" s="47">
        <f>VLOOKUP(K266,'Supporting Data'!$B$2:$F$368,5,FALSE)</f>
        <v>20</v>
      </c>
      <c r="W266" s="4">
        <v>28</v>
      </c>
      <c r="X266" s="4">
        <v>1195458</v>
      </c>
      <c r="Y266" s="5">
        <v>-4.0671192642881215E-2</v>
      </c>
      <c r="AH266" s="4">
        <v>32</v>
      </c>
      <c r="AI266" s="5">
        <v>5.5602265787051797E-2</v>
      </c>
      <c r="AJ266" s="5">
        <v>-6.0051581152846811E-2</v>
      </c>
      <c r="AS266" s="5">
        <v>0.93</v>
      </c>
      <c r="AT266" s="5">
        <v>5.5602265787051797E-2</v>
      </c>
    </row>
    <row r="267" spans="1:46" x14ac:dyDescent="0.3">
      <c r="A267" s="3">
        <v>43726</v>
      </c>
      <c r="B267" s="5">
        <f>VLOOKUP(A267,'Session Details'!$B$2:$H$368,7,FALSE)</f>
        <v>5.5602265787051797E-2</v>
      </c>
      <c r="C267" s="5">
        <f>VLOOKUP(A267,'Supporting Data'!$B$2:$D$368,3,FALSE)</f>
        <v>0.18</v>
      </c>
      <c r="K267" s="3">
        <v>43727</v>
      </c>
      <c r="L267" s="5">
        <f>VLOOKUP(K267,'Session Details'!$B$2:$N$368,13,FALSE)</f>
        <v>0.74460001881374493</v>
      </c>
      <c r="M267" s="47">
        <f>VLOOKUP(K267,'Supporting Data'!$B$2:$F$368,5,FALSE)</f>
        <v>21</v>
      </c>
      <c r="W267" s="4">
        <v>30</v>
      </c>
      <c r="X267" s="4">
        <v>1259196</v>
      </c>
      <c r="Y267" s="5">
        <v>-3.849616412812662E-2</v>
      </c>
      <c r="AH267" s="4">
        <v>33</v>
      </c>
      <c r="AI267" s="5">
        <v>5.9164422973780051E-2</v>
      </c>
      <c r="AJ267" s="5">
        <v>-5.8118700610633511E-2</v>
      </c>
      <c r="AS267" s="5">
        <v>0.95</v>
      </c>
      <c r="AT267" s="5">
        <v>5.9164422973780051E-2</v>
      </c>
    </row>
    <row r="268" spans="1:46" x14ac:dyDescent="0.3">
      <c r="A268" s="3">
        <v>43727</v>
      </c>
      <c r="B268" s="5">
        <f>VLOOKUP(A268,'Session Details'!$B$2:$H$368,7,FALSE)</f>
        <v>5.9164422973780051E-2</v>
      </c>
      <c r="C268" s="5">
        <f>VLOOKUP(A268,'Supporting Data'!$B$2:$D$368,3,FALSE)</f>
        <v>0.19</v>
      </c>
      <c r="K268" s="3">
        <v>43728</v>
      </c>
      <c r="L268" s="5">
        <f>VLOOKUP(K268,'Session Details'!$B$2:$N$368,13,FALSE)</f>
        <v>0.73729998575740507</v>
      </c>
      <c r="M268" s="47">
        <f>VLOOKUP(K268,'Supporting Data'!$B$2:$F$368,5,FALSE)</f>
        <v>21</v>
      </c>
      <c r="W268" s="4">
        <v>27</v>
      </c>
      <c r="X268" s="4">
        <v>1235270</v>
      </c>
      <c r="Y268" s="5">
        <v>-9.1954935524514836E-2</v>
      </c>
      <c r="AH268" s="4">
        <v>39</v>
      </c>
      <c r="AI268" s="5">
        <v>5.8040238983304654E-2</v>
      </c>
      <c r="AJ268" s="5">
        <v>-2.7094564633703744E-2</v>
      </c>
      <c r="AS268" s="5">
        <v>0.93</v>
      </c>
      <c r="AT268" s="5">
        <v>5.8040238983304654E-2</v>
      </c>
    </row>
    <row r="269" spans="1:46" x14ac:dyDescent="0.3">
      <c r="A269" s="3">
        <v>43728</v>
      </c>
      <c r="B269" s="5">
        <f>VLOOKUP(A269,'Session Details'!$B$2:$H$368,7,FALSE)</f>
        <v>5.8040238983304654E-2</v>
      </c>
      <c r="C269" s="5">
        <f>VLOOKUP(A269,'Supporting Data'!$B$2:$D$368,3,FALSE)</f>
        <v>0.19</v>
      </c>
      <c r="K269" s="3">
        <v>43729</v>
      </c>
      <c r="L269" s="5">
        <f>VLOOKUP(K269,'Session Details'!$B$2:$N$368,13,FALSE)</f>
        <v>0.6459998200646323</v>
      </c>
      <c r="M269" s="47">
        <f>VLOOKUP(K269,'Supporting Data'!$B$2:$F$368,5,FALSE)</f>
        <v>20</v>
      </c>
      <c r="W269" s="4">
        <v>25</v>
      </c>
      <c r="X269" s="4">
        <v>1473202</v>
      </c>
      <c r="Y269" s="5">
        <v>1.1152745531323451</v>
      </c>
      <c r="AH269" s="4">
        <v>37</v>
      </c>
      <c r="AI269" s="5">
        <v>3.3487986610279082E-2</v>
      </c>
      <c r="AJ269" s="5">
        <v>1.1368590113895878</v>
      </c>
      <c r="AS269" s="11">
        <v>0.91</v>
      </c>
      <c r="AT269" s="5">
        <v>3.3487986610279082E-2</v>
      </c>
    </row>
    <row r="270" spans="1:46" x14ac:dyDescent="0.3">
      <c r="A270" s="3">
        <v>43729</v>
      </c>
      <c r="B270" s="5">
        <f>VLOOKUP(A270,'Session Details'!$B$2:$H$368,7,FALSE)</f>
        <v>3.3487986610279082E-2</v>
      </c>
      <c r="C270" s="5">
        <f>VLOOKUP(A270,'Supporting Data'!$B$2:$D$368,3,FALSE)</f>
        <v>0.17</v>
      </c>
      <c r="K270" s="3">
        <v>43730</v>
      </c>
      <c r="L270" s="5">
        <f>VLOOKUP(K270,'Session Details'!$B$2:$N$368,13,FALSE)</f>
        <v>0.71399996076144201</v>
      </c>
      <c r="M270" s="47">
        <f>VLOOKUP(K270,'Supporting Data'!$B$2:$F$368,5,FALSE)</f>
        <v>20</v>
      </c>
      <c r="W270" s="4">
        <v>25</v>
      </c>
      <c r="X270" s="4">
        <v>1892235</v>
      </c>
      <c r="Y270" s="5">
        <v>1.9129463456197149E-2</v>
      </c>
      <c r="AH270" s="4">
        <v>31</v>
      </c>
      <c r="AI270" s="5">
        <v>4.1326413110814308E-2</v>
      </c>
      <c r="AJ270" s="5">
        <v>2.9120939913092947E-2</v>
      </c>
      <c r="AS270" s="5">
        <v>0.95</v>
      </c>
      <c r="AT270" s="5">
        <v>4.1326413110814308E-2</v>
      </c>
    </row>
    <row r="271" spans="1:46" x14ac:dyDescent="0.3">
      <c r="A271" s="3">
        <v>43730</v>
      </c>
      <c r="B271" s="5">
        <f>VLOOKUP(A271,'Session Details'!$B$2:$H$368,7,FALSE)</f>
        <v>4.1326413110814308E-2</v>
      </c>
      <c r="C271" s="5">
        <f>VLOOKUP(A271,'Supporting Data'!$B$2:$D$368,3,FALSE)</f>
        <v>0.19</v>
      </c>
      <c r="K271" s="3">
        <v>43731</v>
      </c>
      <c r="L271" s="5">
        <f>VLOOKUP(K271,'Session Details'!$B$2:$N$368,13,FALSE)</f>
        <v>0.69349996187111895</v>
      </c>
      <c r="M271" s="47">
        <f>VLOOKUP(K271,'Supporting Data'!$B$2:$F$368,5,FALSE)</f>
        <v>22</v>
      </c>
      <c r="W271" s="4">
        <v>27</v>
      </c>
      <c r="X271" s="4">
        <v>1220447</v>
      </c>
      <c r="Y271" s="5">
        <v>5.0505650425083815E-2</v>
      </c>
      <c r="AH271" s="4">
        <v>35</v>
      </c>
      <c r="AI271" s="5">
        <v>5.8538429785799997E-2</v>
      </c>
      <c r="AJ271" s="5">
        <v>3.9562903178103515E-2</v>
      </c>
      <c r="AS271" s="5">
        <v>0.91</v>
      </c>
      <c r="AT271" s="5">
        <v>5.8538429785799997E-2</v>
      </c>
    </row>
    <row r="272" spans="1:46" x14ac:dyDescent="0.3">
      <c r="A272" s="3">
        <v>43731</v>
      </c>
      <c r="B272" s="5">
        <f>VLOOKUP(A272,'Session Details'!$B$2:$H$368,7,FALSE)</f>
        <v>5.8538429785799997E-2</v>
      </c>
      <c r="C272" s="5">
        <f>VLOOKUP(A272,'Supporting Data'!$B$2:$D$368,3,FALSE)</f>
        <v>0.19</v>
      </c>
      <c r="K272" s="3">
        <v>43732</v>
      </c>
      <c r="L272" s="5">
        <f>VLOOKUP(K272,'Session Details'!$B$2:$N$368,13,FALSE)</f>
        <v>0.7227000780563303</v>
      </c>
      <c r="M272" s="47">
        <f>VLOOKUP(K272,'Supporting Data'!$B$2:$F$368,5,FALSE)</f>
        <v>17</v>
      </c>
      <c r="W272" s="4">
        <v>30</v>
      </c>
      <c r="X272" s="4">
        <v>1338075</v>
      </c>
      <c r="Y272" s="5">
        <v>-1.7540111192366314E-2</v>
      </c>
      <c r="AH272" s="4">
        <v>38</v>
      </c>
      <c r="AI272" s="5">
        <v>6.1003177959775085E-2</v>
      </c>
      <c r="AJ272" s="5">
        <v>1.9145493840471151E-3</v>
      </c>
      <c r="AS272" s="5">
        <v>0.95</v>
      </c>
      <c r="AT272" s="5">
        <v>6.1003177959775085E-2</v>
      </c>
    </row>
    <row r="273" spans="1:46" x14ac:dyDescent="0.3">
      <c r="A273" s="3">
        <v>43732</v>
      </c>
      <c r="B273" s="5">
        <f>VLOOKUP(A273,'Session Details'!$B$2:$H$368,7,FALSE)</f>
        <v>6.1003177959775085E-2</v>
      </c>
      <c r="C273" s="5">
        <f>VLOOKUP(A273,'Supporting Data'!$B$2:$D$368,3,FALSE)</f>
        <v>0.19</v>
      </c>
      <c r="K273" s="3">
        <v>43733</v>
      </c>
      <c r="L273" s="5">
        <f>VLOOKUP(K273,'Session Details'!$B$2:$N$368,13,FALSE)</f>
        <v>0.76649989821918674</v>
      </c>
      <c r="M273" s="47">
        <f>VLOOKUP(K273,'Supporting Data'!$B$2:$F$368,5,FALSE)</f>
        <v>21</v>
      </c>
      <c r="W273" s="4">
        <v>28</v>
      </c>
      <c r="X273" s="4">
        <v>1404023</v>
      </c>
      <c r="Y273" s="5">
        <v>0.17446451485539427</v>
      </c>
      <c r="AH273" s="4">
        <v>32</v>
      </c>
      <c r="AI273" s="5">
        <v>6.5969245960847703E-2</v>
      </c>
      <c r="AJ273" s="5">
        <v>0.18644887986219594</v>
      </c>
      <c r="AS273" s="5">
        <v>0.91</v>
      </c>
      <c r="AT273" s="5">
        <v>6.5969245960847703E-2</v>
      </c>
    </row>
    <row r="274" spans="1:46" x14ac:dyDescent="0.3">
      <c r="A274" s="3">
        <v>43733</v>
      </c>
      <c r="B274" s="5">
        <f>VLOOKUP(A274,'Session Details'!$B$2:$H$368,7,FALSE)</f>
        <v>6.5969245960847703E-2</v>
      </c>
      <c r="C274" s="5">
        <f>VLOOKUP(A274,'Supporting Data'!$B$2:$D$368,3,FALSE)</f>
        <v>0.17</v>
      </c>
      <c r="K274" s="3">
        <v>43734</v>
      </c>
      <c r="L274" s="5">
        <f>VLOOKUP(K274,'Session Details'!$B$2:$N$368,13,FALSE)</f>
        <v>0.74459995255684708</v>
      </c>
      <c r="M274" s="47">
        <f>VLOOKUP(K274,'Supporting Data'!$B$2:$F$368,5,FALSE)</f>
        <v>18</v>
      </c>
      <c r="W274" s="4">
        <v>28</v>
      </c>
      <c r="X274" s="4">
        <v>1337789</v>
      </c>
      <c r="Y274" s="5">
        <v>6.2415223682413146E-2</v>
      </c>
      <c r="AH274" s="4">
        <v>30</v>
      </c>
      <c r="AI274" s="5">
        <v>5.9805864044926743E-2</v>
      </c>
      <c r="AJ274" s="5">
        <v>1.0841668673604143E-2</v>
      </c>
      <c r="AS274" s="5">
        <v>0.91</v>
      </c>
      <c r="AT274" s="5">
        <v>5.9805864044926743E-2</v>
      </c>
    </row>
    <row r="275" spans="1:46" x14ac:dyDescent="0.3">
      <c r="A275" s="3">
        <v>43734</v>
      </c>
      <c r="B275" s="5">
        <f>VLOOKUP(A275,'Session Details'!$B$2:$H$368,7,FALSE)</f>
        <v>5.9805864044926743E-2</v>
      </c>
      <c r="C275" s="5">
        <f>VLOOKUP(A275,'Supporting Data'!$B$2:$D$368,3,FALSE)</f>
        <v>0.19</v>
      </c>
      <c r="K275" s="3">
        <v>43735</v>
      </c>
      <c r="L275" s="5">
        <f>VLOOKUP(K275,'Session Details'!$B$2:$N$368,13,FALSE)</f>
        <v>0.75190005959272022</v>
      </c>
      <c r="M275" s="47">
        <f>VLOOKUP(K275,'Supporting Data'!$B$2:$F$368,5,FALSE)</f>
        <v>21</v>
      </c>
      <c r="W275" s="4">
        <v>29</v>
      </c>
      <c r="X275" s="4">
        <v>1197375</v>
      </c>
      <c r="Y275" s="5">
        <v>-3.0677503703643749E-2</v>
      </c>
      <c r="AH275" s="4">
        <v>37</v>
      </c>
      <c r="AI275" s="5">
        <v>5.7431787176970631E-2</v>
      </c>
      <c r="AJ275" s="5">
        <v>-1.0483275344697396E-2</v>
      </c>
      <c r="AS275" s="5">
        <v>0.92</v>
      </c>
      <c r="AT275" s="5">
        <v>5.7431787176970631E-2</v>
      </c>
    </row>
    <row r="276" spans="1:46" x14ac:dyDescent="0.3">
      <c r="A276" s="3">
        <v>43735</v>
      </c>
      <c r="B276" s="5">
        <f>VLOOKUP(A276,'Session Details'!$B$2:$H$368,7,FALSE)</f>
        <v>5.7431787176970631E-2</v>
      </c>
      <c r="C276" s="5">
        <f>VLOOKUP(A276,'Supporting Data'!$B$2:$D$368,3,FALSE)</f>
        <v>0.19</v>
      </c>
      <c r="K276" s="3">
        <v>43736</v>
      </c>
      <c r="L276" s="5">
        <f>VLOOKUP(K276,'Session Details'!$B$2:$N$368,13,FALSE)</f>
        <v>0.68</v>
      </c>
      <c r="M276" s="47">
        <f>VLOOKUP(K276,'Supporting Data'!$B$2:$F$368,5,FALSE)</f>
        <v>17</v>
      </c>
      <c r="W276" s="4">
        <v>30</v>
      </c>
      <c r="X276" s="4">
        <v>1582700</v>
      </c>
      <c r="Y276" s="5">
        <v>7.4326534989770598E-2</v>
      </c>
      <c r="AH276" s="4">
        <v>38</v>
      </c>
      <c r="AI276" s="5">
        <v>3.5977032618804958E-2</v>
      </c>
      <c r="AJ276" s="5">
        <v>7.4326534989770598E-2</v>
      </c>
      <c r="AS276" s="5">
        <v>0.94</v>
      </c>
      <c r="AT276" s="5">
        <v>3.5977032618804958E-2</v>
      </c>
    </row>
    <row r="277" spans="1:46" x14ac:dyDescent="0.3">
      <c r="A277" s="3">
        <v>43736</v>
      </c>
      <c r="B277" s="5">
        <f>VLOOKUP(A277,'Session Details'!$B$2:$H$368,7,FALSE)</f>
        <v>3.5977032618804958E-2</v>
      </c>
      <c r="C277" s="5">
        <f>VLOOKUP(A277,'Supporting Data'!$B$2:$D$368,3,FALSE)</f>
        <v>0.19</v>
      </c>
      <c r="K277" s="3">
        <v>43737</v>
      </c>
      <c r="L277" s="5">
        <f>VLOOKUP(K277,'Session Details'!$B$2:$N$368,13,FALSE)</f>
        <v>0.65280010776475916</v>
      </c>
      <c r="M277" s="47">
        <f>VLOOKUP(K277,'Supporting Data'!$B$2:$F$368,5,FALSE)</f>
        <v>22</v>
      </c>
      <c r="W277" s="4">
        <v>28</v>
      </c>
      <c r="X277" s="4">
        <v>1565133</v>
      </c>
      <c r="Y277" s="5">
        <v>-0.17286542104971103</v>
      </c>
      <c r="AH277" s="4">
        <v>30</v>
      </c>
      <c r="AI277" s="5">
        <v>3.6701215795057938E-2</v>
      </c>
      <c r="AJ277" s="5">
        <v>-0.11191867301316905</v>
      </c>
      <c r="AS277" s="5">
        <v>0.91</v>
      </c>
      <c r="AT277" s="5">
        <v>3.6701215795057938E-2</v>
      </c>
    </row>
    <row r="278" spans="1:46" x14ac:dyDescent="0.3">
      <c r="A278" s="3">
        <v>43737</v>
      </c>
      <c r="B278" s="5">
        <f>VLOOKUP(A278,'Session Details'!$B$2:$H$368,7,FALSE)</f>
        <v>3.6701215795057938E-2</v>
      </c>
      <c r="C278" s="5">
        <f>VLOOKUP(A278,'Supporting Data'!$B$2:$D$368,3,FALSE)</f>
        <v>0.18</v>
      </c>
      <c r="K278" s="3">
        <v>43738</v>
      </c>
      <c r="L278" s="5">
        <f>VLOOKUP(K278,'Session Details'!$B$2:$N$368,13,FALSE)</f>
        <v>0.72270020316127881</v>
      </c>
      <c r="M278" s="47">
        <f>VLOOKUP(K278,'Supporting Data'!$B$2:$F$368,5,FALSE)</f>
        <v>18</v>
      </c>
      <c r="W278" s="4">
        <v>28</v>
      </c>
      <c r="X278" s="4">
        <v>1235906</v>
      </c>
      <c r="Y278" s="5">
        <v>1.2666670490402376E-2</v>
      </c>
      <c r="AH278" s="4">
        <v>32</v>
      </c>
      <c r="AI278" s="5">
        <v>5.6908719023600493E-2</v>
      </c>
      <c r="AJ278" s="5">
        <v>-2.7840014980976324E-2</v>
      </c>
      <c r="AS278" s="5">
        <v>0.91</v>
      </c>
      <c r="AT278" s="5">
        <v>5.6908719023600493E-2</v>
      </c>
    </row>
    <row r="279" spans="1:46" x14ac:dyDescent="0.3">
      <c r="A279" s="3">
        <v>43738</v>
      </c>
      <c r="B279" s="5">
        <f>VLOOKUP(A279,'Session Details'!$B$2:$H$368,7,FALSE)</f>
        <v>5.6908719023600493E-2</v>
      </c>
      <c r="C279" s="5">
        <f>VLOOKUP(A279,'Supporting Data'!$B$2:$D$368,3,FALSE)</f>
        <v>0.18</v>
      </c>
      <c r="K279" s="3">
        <v>43739</v>
      </c>
      <c r="L279" s="5">
        <f>VLOOKUP(K279,'Session Details'!$B$2:$N$368,13,FALSE)</f>
        <v>0.70809997055288632</v>
      </c>
      <c r="M279" s="47">
        <f>VLOOKUP(K279,'Supporting Data'!$B$2:$F$368,5,FALSE)</f>
        <v>21</v>
      </c>
      <c r="W279" s="4">
        <v>25</v>
      </c>
      <c r="X279" s="4">
        <v>1174372</v>
      </c>
      <c r="Y279" s="5">
        <v>-0.12234217065560604</v>
      </c>
      <c r="AH279" s="4">
        <v>30</v>
      </c>
      <c r="AI279" s="5">
        <v>5.3539916751285978E-2</v>
      </c>
      <c r="AJ279" s="5">
        <v>-0.12234217065560604</v>
      </c>
      <c r="AS279" s="5">
        <v>0.92</v>
      </c>
      <c r="AT279" s="5">
        <v>5.3539916751285978E-2</v>
      </c>
    </row>
    <row r="280" spans="1:46" x14ac:dyDescent="0.3">
      <c r="A280" s="3">
        <v>43739</v>
      </c>
      <c r="B280" s="5">
        <f>VLOOKUP(A280,'Session Details'!$B$2:$H$368,7,FALSE)</f>
        <v>5.3539916751285978E-2</v>
      </c>
      <c r="C280" s="5">
        <f>VLOOKUP(A280,'Supporting Data'!$B$2:$D$368,3,FALSE)</f>
        <v>0.17</v>
      </c>
      <c r="K280" s="3">
        <v>43740</v>
      </c>
      <c r="L280" s="5">
        <f>VLOOKUP(K280,'Session Details'!$B$2:$N$368,13,FALSE)</f>
        <v>0.700800020710028</v>
      </c>
      <c r="M280" s="47">
        <f>VLOOKUP(K280,'Supporting Data'!$B$2:$F$368,5,FALSE)</f>
        <v>19</v>
      </c>
      <c r="W280" s="4">
        <v>26</v>
      </c>
      <c r="X280" s="4">
        <v>1150753</v>
      </c>
      <c r="Y280" s="5">
        <v>-0.18038878280484005</v>
      </c>
      <c r="AH280" s="4">
        <v>34</v>
      </c>
      <c r="AI280" s="5">
        <v>5.3522979612204875E-2</v>
      </c>
      <c r="AJ280" s="5">
        <v>-0.18866770670729816</v>
      </c>
      <c r="AS280" s="5">
        <v>0.94</v>
      </c>
      <c r="AT280" s="5">
        <v>5.3522979612204875E-2</v>
      </c>
    </row>
    <row r="281" spans="1:46" x14ac:dyDescent="0.3">
      <c r="A281" s="3">
        <v>43740</v>
      </c>
      <c r="B281" s="5">
        <f>VLOOKUP(A281,'Session Details'!$B$2:$H$368,7,FALSE)</f>
        <v>5.3522979612204875E-2</v>
      </c>
      <c r="C281" s="5">
        <f>VLOOKUP(A281,'Supporting Data'!$B$2:$D$368,3,FALSE)</f>
        <v>0.19</v>
      </c>
      <c r="K281" s="3">
        <v>43741</v>
      </c>
      <c r="L281" s="5">
        <f>VLOOKUP(K281,'Session Details'!$B$2:$N$368,13,FALSE)</f>
        <v>0.73729991257454564</v>
      </c>
      <c r="M281" s="47">
        <f>VLOOKUP(K281,'Supporting Data'!$B$2:$F$368,5,FALSE)</f>
        <v>18</v>
      </c>
      <c r="W281" s="4">
        <v>28</v>
      </c>
      <c r="X281" s="4">
        <v>1311293</v>
      </c>
      <c r="Y281" s="5">
        <v>-1.9805813921328408E-2</v>
      </c>
      <c r="AH281" s="4">
        <v>37</v>
      </c>
      <c r="AI281" s="5">
        <v>6.161224598438763E-2</v>
      </c>
      <c r="AJ281" s="5">
        <v>3.0204094001616832E-2</v>
      </c>
      <c r="AS281" s="5">
        <v>0.93</v>
      </c>
      <c r="AT281" s="5">
        <v>6.161224598438763E-2</v>
      </c>
    </row>
    <row r="282" spans="1:46" x14ac:dyDescent="0.3">
      <c r="A282" s="3">
        <v>43741</v>
      </c>
      <c r="B282" s="5">
        <f>VLOOKUP(A282,'Session Details'!$B$2:$H$368,7,FALSE)</f>
        <v>6.161224598438763E-2</v>
      </c>
      <c r="C282" s="5">
        <f>VLOOKUP(A282,'Supporting Data'!$B$2:$D$368,3,FALSE)</f>
        <v>0.17</v>
      </c>
      <c r="K282" s="3">
        <v>43742</v>
      </c>
      <c r="L282" s="5">
        <f>VLOOKUP(K282,'Session Details'!$B$2:$N$368,13,FALSE)</f>
        <v>0.69349980456840132</v>
      </c>
      <c r="M282" s="47">
        <f>VLOOKUP(K282,'Supporting Data'!$B$2:$F$368,5,FALSE)</f>
        <v>22</v>
      </c>
      <c r="W282" s="4">
        <v>29</v>
      </c>
      <c r="X282" s="4">
        <v>1127146</v>
      </c>
      <c r="Y282" s="5">
        <v>-5.8652468942478331E-2</v>
      </c>
      <c r="AH282" s="4">
        <v>34</v>
      </c>
      <c r="AI282" s="5">
        <v>5.3505916218784741E-2</v>
      </c>
      <c r="AJ282" s="5">
        <v>-6.835710938419326E-2</v>
      </c>
      <c r="AS282" s="5">
        <v>0.94</v>
      </c>
      <c r="AT282" s="5">
        <v>5.3505916218784741E-2</v>
      </c>
    </row>
    <row r="283" spans="1:46" x14ac:dyDescent="0.3">
      <c r="A283" s="3">
        <v>43742</v>
      </c>
      <c r="B283" s="5">
        <f>VLOOKUP(A283,'Session Details'!$B$2:$H$368,7,FALSE)</f>
        <v>5.3505916218784741E-2</v>
      </c>
      <c r="C283" s="5">
        <f>VLOOKUP(A283,'Supporting Data'!$B$2:$D$368,3,FALSE)</f>
        <v>0.19</v>
      </c>
      <c r="K283" s="3">
        <v>43743</v>
      </c>
      <c r="L283" s="5">
        <f>VLOOKUP(K283,'Session Details'!$B$2:$N$368,13,FALSE)</f>
        <v>0.67319984695198953</v>
      </c>
      <c r="M283" s="47">
        <f>VLOOKUP(K283,'Supporting Data'!$B$2:$F$368,5,FALSE)</f>
        <v>21</v>
      </c>
      <c r="W283" s="4">
        <v>29</v>
      </c>
      <c r="X283" s="4">
        <v>1648023</v>
      </c>
      <c r="Y283" s="5">
        <v>4.1273140835281552E-2</v>
      </c>
      <c r="AH283" s="4">
        <v>32</v>
      </c>
      <c r="AI283" s="5">
        <v>3.5643377670726097E-2</v>
      </c>
      <c r="AJ283" s="5">
        <v>-9.2741097247820425E-3</v>
      </c>
      <c r="AS283" s="5">
        <v>0.95</v>
      </c>
      <c r="AT283" s="5">
        <v>3.5643377670726097E-2</v>
      </c>
    </row>
    <row r="284" spans="1:46" x14ac:dyDescent="0.3">
      <c r="A284" s="3">
        <v>43743</v>
      </c>
      <c r="B284" s="5">
        <f>VLOOKUP(A284,'Session Details'!$B$2:$H$368,7,FALSE)</f>
        <v>3.5643377670726097E-2</v>
      </c>
      <c r="C284" s="5">
        <f>VLOOKUP(A284,'Supporting Data'!$B$2:$D$368,3,FALSE)</f>
        <v>0.19</v>
      </c>
      <c r="K284" s="3">
        <v>43744</v>
      </c>
      <c r="L284" s="5">
        <f>VLOOKUP(K284,'Session Details'!$B$2:$N$368,13,FALSE)</f>
        <v>0.67999983439827982</v>
      </c>
      <c r="M284" s="47">
        <f>VLOOKUP(K284,'Supporting Data'!$B$2:$F$368,5,FALSE)</f>
        <v>19</v>
      </c>
      <c r="W284" s="4">
        <v>30</v>
      </c>
      <c r="X284" s="4">
        <v>1698799</v>
      </c>
      <c r="Y284" s="5">
        <v>8.5402326831010456E-2</v>
      </c>
      <c r="AH284" s="4">
        <v>31</v>
      </c>
      <c r="AI284" s="5">
        <v>3.9014232762430233E-2</v>
      </c>
      <c r="AJ284" s="5">
        <v>6.3022897668794764E-2</v>
      </c>
      <c r="AS284" s="5">
        <v>0.94</v>
      </c>
      <c r="AT284" s="5">
        <v>3.9014232762430233E-2</v>
      </c>
    </row>
    <row r="285" spans="1:46" x14ac:dyDescent="0.3">
      <c r="A285" s="3">
        <v>43744</v>
      </c>
      <c r="B285" s="5">
        <f>VLOOKUP(A285,'Session Details'!$B$2:$H$368,7,FALSE)</f>
        <v>3.9014232762430233E-2</v>
      </c>
      <c r="C285" s="5">
        <f>VLOOKUP(A285,'Supporting Data'!$B$2:$D$368,3,FALSE)</f>
        <v>0.17</v>
      </c>
      <c r="K285" s="3">
        <v>43745</v>
      </c>
      <c r="L285" s="5">
        <f>VLOOKUP(K285,'Session Details'!$B$2:$N$368,13,FALSE)</f>
        <v>0.72999970469032305</v>
      </c>
      <c r="M285" s="47">
        <f>VLOOKUP(K285,'Supporting Data'!$B$2:$F$368,5,FALSE)</f>
        <v>19</v>
      </c>
      <c r="W285" s="4">
        <v>26</v>
      </c>
      <c r="X285" s="4">
        <v>1377971</v>
      </c>
      <c r="Y285" s="5">
        <v>0.11494806239309452</v>
      </c>
      <c r="AH285" s="4">
        <v>30</v>
      </c>
      <c r="AI285" s="5">
        <v>6.4091176594116686E-2</v>
      </c>
      <c r="AJ285" s="5">
        <v>0.12621014308084444</v>
      </c>
      <c r="AS285" s="5">
        <v>0.91</v>
      </c>
      <c r="AT285" s="5">
        <v>6.4091176594116686E-2</v>
      </c>
    </row>
    <row r="286" spans="1:46" x14ac:dyDescent="0.3">
      <c r="A286" s="3">
        <v>43745</v>
      </c>
      <c r="B286" s="5">
        <f>VLOOKUP(A286,'Session Details'!$B$2:$H$368,7,FALSE)</f>
        <v>6.4091176594116686E-2</v>
      </c>
      <c r="C286" s="5">
        <f>VLOOKUP(A286,'Supporting Data'!$B$2:$D$368,3,FALSE)</f>
        <v>0.18</v>
      </c>
      <c r="K286" s="3">
        <v>43746</v>
      </c>
      <c r="L286" s="5">
        <f>VLOOKUP(K286,'Session Details'!$B$2:$N$368,13,FALSE)</f>
        <v>0.70810000620903069</v>
      </c>
      <c r="M286" s="47">
        <f>VLOOKUP(K286,'Supporting Data'!$B$2:$F$368,5,FALSE)</f>
        <v>18</v>
      </c>
      <c r="W286" s="4">
        <v>29</v>
      </c>
      <c r="X286" s="4">
        <v>1270411</v>
      </c>
      <c r="Y286" s="5">
        <v>8.1779027429128126E-2</v>
      </c>
      <c r="AH286" s="4">
        <v>38</v>
      </c>
      <c r="AI286" s="5">
        <v>5.6793730212447123E-2</v>
      </c>
      <c r="AJ286" s="5">
        <v>6.077359956079853E-2</v>
      </c>
      <c r="AS286" s="5">
        <v>0.95</v>
      </c>
      <c r="AT286" s="5">
        <v>5.6793730212447123E-2</v>
      </c>
    </row>
    <row r="287" spans="1:46" x14ac:dyDescent="0.3">
      <c r="A287" s="3">
        <v>43746</v>
      </c>
      <c r="B287" s="5">
        <f>VLOOKUP(A287,'Session Details'!$B$2:$H$368,7,FALSE)</f>
        <v>5.6793730212447123E-2</v>
      </c>
      <c r="C287" s="5">
        <f>VLOOKUP(A287,'Supporting Data'!$B$2:$D$368,3,FALSE)</f>
        <v>0.19</v>
      </c>
      <c r="K287" s="3">
        <v>43747</v>
      </c>
      <c r="L287" s="5">
        <f>VLOOKUP(K287,'Session Details'!$B$2:$N$368,13,FALSE)</f>
        <v>0.76649999261414836</v>
      </c>
      <c r="M287" s="47">
        <f>VLOOKUP(K287,'Supporting Data'!$B$2:$F$368,5,FALSE)</f>
        <v>19</v>
      </c>
      <c r="W287" s="4">
        <v>29</v>
      </c>
      <c r="X287" s="4">
        <v>1402435</v>
      </c>
      <c r="Y287" s="5">
        <v>0.21871070507745793</v>
      </c>
      <c r="AH287" s="4">
        <v>34</v>
      </c>
      <c r="AI287" s="5">
        <v>6.7975514884468013E-2</v>
      </c>
      <c r="AJ287" s="5">
        <v>0.27002486365627365</v>
      </c>
      <c r="AS287" s="11">
        <v>0.91</v>
      </c>
      <c r="AT287" s="5">
        <v>6.7975514884468013E-2</v>
      </c>
    </row>
    <row r="288" spans="1:46" x14ac:dyDescent="0.3">
      <c r="A288" s="3">
        <v>43747</v>
      </c>
      <c r="B288" s="5">
        <f>VLOOKUP(A288,'Session Details'!$B$2:$H$368,7,FALSE)</f>
        <v>6.7975514884468013E-2</v>
      </c>
      <c r="C288" s="5">
        <f>VLOOKUP(A288,'Supporting Data'!$B$2:$D$368,3,FALSE)</f>
        <v>0.19</v>
      </c>
      <c r="K288" s="3">
        <v>43748</v>
      </c>
      <c r="L288" s="5">
        <f>VLOOKUP(K288,'Session Details'!$B$2:$N$368,13,FALSE)</f>
        <v>0.69350013719048709</v>
      </c>
      <c r="M288" s="47">
        <f>VLOOKUP(K288,'Supporting Data'!$B$2:$F$368,5,FALSE)</f>
        <v>22</v>
      </c>
      <c r="W288" s="4">
        <v>29</v>
      </c>
      <c r="X288" s="4">
        <v>1127263</v>
      </c>
      <c r="Y288" s="5">
        <v>-0.14034239487284683</v>
      </c>
      <c r="AH288" s="4">
        <v>33</v>
      </c>
      <c r="AI288" s="5">
        <v>5.2965435829443727E-2</v>
      </c>
      <c r="AJ288" s="5">
        <v>-0.14034239487284683</v>
      </c>
      <c r="AS288" s="5">
        <v>0.93</v>
      </c>
      <c r="AT288" s="5">
        <v>5.2965435829443727E-2</v>
      </c>
    </row>
    <row r="289" spans="1:46" x14ac:dyDescent="0.3">
      <c r="A289" s="3">
        <v>43748</v>
      </c>
      <c r="B289" s="5">
        <f>VLOOKUP(A289,'Session Details'!$B$2:$H$368,7,FALSE)</f>
        <v>5.2965435829443727E-2</v>
      </c>
      <c r="C289" s="5">
        <f>VLOOKUP(A289,'Supporting Data'!$B$2:$D$368,3,FALSE)</f>
        <v>0.17</v>
      </c>
      <c r="K289" s="3">
        <v>43749</v>
      </c>
      <c r="L289" s="5">
        <f>VLOOKUP(K289,'Session Details'!$B$2:$N$368,13,FALSE)</f>
        <v>0.75190001003031115</v>
      </c>
      <c r="M289" s="47">
        <f>VLOOKUP(K289,'Supporting Data'!$B$2:$F$368,5,FALSE)</f>
        <v>19</v>
      </c>
      <c r="W289" s="4">
        <v>25</v>
      </c>
      <c r="X289" s="4">
        <v>1234922</v>
      </c>
      <c r="Y289" s="5">
        <v>9.5618491304586994E-2</v>
      </c>
      <c r="AH289" s="4">
        <v>31</v>
      </c>
      <c r="AI289" s="5">
        <v>5.8023887899601341E-2</v>
      </c>
      <c r="AJ289" s="5">
        <v>8.443873126744883E-2</v>
      </c>
      <c r="AS289" s="5">
        <v>0.95</v>
      </c>
      <c r="AT289" s="5">
        <v>5.8023887899601341E-2</v>
      </c>
    </row>
    <row r="290" spans="1:46" x14ac:dyDescent="0.3">
      <c r="A290" s="3">
        <v>43749</v>
      </c>
      <c r="B290" s="5">
        <f>VLOOKUP(A290,'Session Details'!$B$2:$H$368,7,FALSE)</f>
        <v>5.8023887899601341E-2</v>
      </c>
      <c r="C290" s="5">
        <f>VLOOKUP(A290,'Supporting Data'!$B$2:$D$368,3,FALSE)</f>
        <v>0.18</v>
      </c>
      <c r="K290" s="3">
        <v>43750</v>
      </c>
      <c r="L290" s="5">
        <f>VLOOKUP(K290,'Session Details'!$B$2:$N$368,13,FALSE)</f>
        <v>0.68000006704524885</v>
      </c>
      <c r="M290" s="47">
        <f>VLOOKUP(K290,'Supporting Data'!$B$2:$F$368,5,FALSE)</f>
        <v>17</v>
      </c>
      <c r="W290" s="4">
        <v>27</v>
      </c>
      <c r="X290" s="4">
        <v>1645504</v>
      </c>
      <c r="Y290" s="5">
        <v>-1.5284980852815488E-3</v>
      </c>
      <c r="AH290" s="4">
        <v>33</v>
      </c>
      <c r="AI290" s="5">
        <v>3.6293627458851445E-2</v>
      </c>
      <c r="AJ290" s="5">
        <v>1.824321460587619E-2</v>
      </c>
      <c r="AS290" s="5">
        <v>0.95</v>
      </c>
      <c r="AT290" s="5">
        <v>3.6293627458851445E-2</v>
      </c>
    </row>
    <row r="291" spans="1:46" x14ac:dyDescent="0.3">
      <c r="A291" s="3">
        <v>43750</v>
      </c>
      <c r="B291" s="5">
        <f>VLOOKUP(A291,'Session Details'!$B$2:$H$368,7,FALSE)</f>
        <v>3.6293627458851445E-2</v>
      </c>
      <c r="C291" s="5">
        <f>VLOOKUP(A291,'Supporting Data'!$B$2:$D$368,3,FALSE)</f>
        <v>0.17</v>
      </c>
      <c r="K291" s="3">
        <v>43751</v>
      </c>
      <c r="L291" s="5">
        <f>VLOOKUP(K291,'Session Details'!$B$2:$N$368,13,FALSE)</f>
        <v>0.67319974226804125</v>
      </c>
      <c r="M291" s="47">
        <f>VLOOKUP(K291,'Supporting Data'!$B$2:$F$368,5,FALSE)</f>
        <v>21</v>
      </c>
      <c r="W291" s="4">
        <v>27</v>
      </c>
      <c r="X291" s="4">
        <v>1678794</v>
      </c>
      <c r="Y291" s="5">
        <v>-1.1775966432756357E-2</v>
      </c>
      <c r="AH291" s="4">
        <v>32</v>
      </c>
      <c r="AI291" s="5">
        <v>3.8554802467020116E-2</v>
      </c>
      <c r="AJ291" s="5">
        <v>-1.1775966432756246E-2</v>
      </c>
      <c r="AS291" s="5">
        <v>0.95</v>
      </c>
      <c r="AT291" s="5">
        <v>3.8554802467020116E-2</v>
      </c>
    </row>
    <row r="292" spans="1:46" x14ac:dyDescent="0.3">
      <c r="A292" s="3">
        <v>43751</v>
      </c>
      <c r="B292" s="5">
        <f>VLOOKUP(A292,'Session Details'!$B$2:$H$368,7,FALSE)</f>
        <v>3.8554802467020116E-2</v>
      </c>
      <c r="C292" s="5">
        <f>VLOOKUP(A292,'Supporting Data'!$B$2:$D$368,3,FALSE)</f>
        <v>0.19</v>
      </c>
      <c r="K292" s="3">
        <v>43752</v>
      </c>
      <c r="L292" s="5">
        <f>VLOOKUP(K292,'Session Details'!$B$2:$N$368,13,FALSE)</f>
        <v>0.70809971582423081</v>
      </c>
      <c r="M292" s="47">
        <f>VLOOKUP(K292,'Supporting Data'!$B$2:$F$368,5,FALSE)</f>
        <v>21</v>
      </c>
      <c r="W292" s="4">
        <v>25</v>
      </c>
      <c r="X292" s="4">
        <v>1104728</v>
      </c>
      <c r="Y292" s="5">
        <v>-0.19829372316253391</v>
      </c>
      <c r="AH292" s="4">
        <v>31</v>
      </c>
      <c r="AI292" s="5">
        <v>5.2987997398008482E-2</v>
      </c>
      <c r="AJ292" s="5">
        <v>-0.17324037076778254</v>
      </c>
      <c r="AS292" s="5">
        <v>0.93</v>
      </c>
      <c r="AT292" s="5">
        <v>5.2987997398008482E-2</v>
      </c>
    </row>
    <row r="293" spans="1:46" x14ac:dyDescent="0.3">
      <c r="A293" s="3">
        <v>43752</v>
      </c>
      <c r="B293" s="5">
        <f>VLOOKUP(A293,'Session Details'!$B$2:$H$368,7,FALSE)</f>
        <v>5.2987997398008482E-2</v>
      </c>
      <c r="C293" s="5">
        <f>VLOOKUP(A293,'Supporting Data'!$B$2:$D$368,3,FALSE)</f>
        <v>0.18</v>
      </c>
      <c r="K293" s="3">
        <v>43753</v>
      </c>
      <c r="L293" s="5">
        <f>VLOOKUP(K293,'Session Details'!$B$2:$N$368,13,FALSE)</f>
        <v>0.70809982068828303</v>
      </c>
      <c r="M293" s="47">
        <f>VLOOKUP(K293,'Supporting Data'!$B$2:$F$368,5,FALSE)</f>
        <v>17</v>
      </c>
      <c r="W293" s="4">
        <v>25</v>
      </c>
      <c r="X293" s="4">
        <v>1126686</v>
      </c>
      <c r="Y293" s="5">
        <v>-0.11313267910935909</v>
      </c>
      <c r="AH293" s="4">
        <v>35</v>
      </c>
      <c r="AI293" s="5">
        <v>5.1365899940427215E-2</v>
      </c>
      <c r="AJ293" s="5">
        <v>-9.557094157605317E-2</v>
      </c>
      <c r="AS293" s="5">
        <v>0.91</v>
      </c>
      <c r="AT293" s="5">
        <v>5.1365899940427215E-2</v>
      </c>
    </row>
    <row r="294" spans="1:46" x14ac:dyDescent="0.3">
      <c r="A294" s="3">
        <v>43753</v>
      </c>
      <c r="B294" s="5">
        <f>VLOOKUP(A294,'Session Details'!$B$2:$H$368,7,FALSE)</f>
        <v>5.1365899940427215E-2</v>
      </c>
      <c r="C294" s="5">
        <f>VLOOKUP(A294,'Supporting Data'!$B$2:$D$368,3,FALSE)</f>
        <v>0.19</v>
      </c>
      <c r="K294" s="3">
        <v>43754</v>
      </c>
      <c r="L294" s="5">
        <f>VLOOKUP(K294,'Session Details'!$B$2:$N$368,13,FALSE)</f>
        <v>0.73000005326335715</v>
      </c>
      <c r="M294" s="47">
        <f>VLOOKUP(K294,'Supporting Data'!$B$2:$F$368,5,FALSE)</f>
        <v>22</v>
      </c>
      <c r="W294" s="4">
        <v>26</v>
      </c>
      <c r="X294" s="4">
        <v>1308161</v>
      </c>
      <c r="Y294" s="5">
        <v>-6.7221653766484701E-2</v>
      </c>
      <c r="AH294" s="4">
        <v>38</v>
      </c>
      <c r="AI294" s="5">
        <v>6.3406088358305773E-2</v>
      </c>
      <c r="AJ294" s="5">
        <v>-6.7221653766484812E-2</v>
      </c>
      <c r="AS294" s="5">
        <v>0.95</v>
      </c>
      <c r="AT294" s="5">
        <v>6.3406088358305773E-2</v>
      </c>
    </row>
    <row r="295" spans="1:46" x14ac:dyDescent="0.3">
      <c r="A295" s="3">
        <v>43754</v>
      </c>
      <c r="B295" s="5">
        <f>VLOOKUP(A295,'Session Details'!$B$2:$H$368,7,FALSE)</f>
        <v>6.3406088358305773E-2</v>
      </c>
      <c r="C295" s="5">
        <f>VLOOKUP(A295,'Supporting Data'!$B$2:$D$368,3,FALSE)</f>
        <v>0.19</v>
      </c>
      <c r="K295" s="3">
        <v>43755</v>
      </c>
      <c r="L295" s="5">
        <f>VLOOKUP(K295,'Session Details'!$B$2:$N$368,13,FALSE)</f>
        <v>0.70080009392042297</v>
      </c>
      <c r="M295" s="47">
        <f>VLOOKUP(K295,'Supporting Data'!$B$2:$F$368,5,FALSE)</f>
        <v>18</v>
      </c>
      <c r="W295" s="4">
        <v>27</v>
      </c>
      <c r="X295" s="4">
        <v>1196493</v>
      </c>
      <c r="Y295" s="5">
        <v>6.1414239622874067E-2</v>
      </c>
      <c r="AH295" s="4">
        <v>37</v>
      </c>
      <c r="AI295" s="5">
        <v>5.4013628849125576E-2</v>
      </c>
      <c r="AJ295" s="5">
        <v>1.9790133004043975E-2</v>
      </c>
      <c r="AS295" s="5">
        <v>0.92</v>
      </c>
      <c r="AT295" s="5">
        <v>5.4013628849125576E-2</v>
      </c>
    </row>
    <row r="296" spans="1:46" x14ac:dyDescent="0.3">
      <c r="A296" s="3">
        <v>43755</v>
      </c>
      <c r="B296" s="5">
        <f>VLOOKUP(A296,'Session Details'!$B$2:$H$368,7,FALSE)</f>
        <v>5.4013628849125576E-2</v>
      </c>
      <c r="C296" s="5">
        <f>VLOOKUP(A296,'Supporting Data'!$B$2:$D$368,3,FALSE)</f>
        <v>0.17</v>
      </c>
      <c r="K296" s="3">
        <v>43756</v>
      </c>
      <c r="L296" s="5">
        <f>VLOOKUP(K296,'Session Details'!$B$2:$N$368,13,FALSE)</f>
        <v>0.7153999483189506</v>
      </c>
      <c r="M296" s="47">
        <f>VLOOKUP(K296,'Supporting Data'!$B$2:$F$368,5,FALSE)</f>
        <v>20</v>
      </c>
      <c r="W296" s="4">
        <v>30</v>
      </c>
      <c r="X296" s="4">
        <v>1323473</v>
      </c>
      <c r="Y296" s="5">
        <v>7.1705743358689844E-2</v>
      </c>
      <c r="AH296" s="4">
        <v>35</v>
      </c>
      <c r="AI296" s="5">
        <v>6.3480045658600562E-2</v>
      </c>
      <c r="AJ296" s="5">
        <v>9.4032957054515309E-2</v>
      </c>
      <c r="AS296" s="5">
        <v>0.94</v>
      </c>
      <c r="AT296" s="5">
        <v>6.3480045658600562E-2</v>
      </c>
    </row>
    <row r="297" spans="1:46" x14ac:dyDescent="0.3">
      <c r="A297" s="3">
        <v>43756</v>
      </c>
      <c r="B297" s="5">
        <f>VLOOKUP(A297,'Session Details'!$B$2:$H$368,7,FALSE)</f>
        <v>6.3480045658600562E-2</v>
      </c>
      <c r="C297" s="5">
        <f>VLOOKUP(A297,'Supporting Data'!$B$2:$D$368,3,FALSE)</f>
        <v>0.18</v>
      </c>
      <c r="K297" s="3">
        <v>43757</v>
      </c>
      <c r="L297" s="5">
        <f>VLOOKUP(K297,'Session Details'!$B$2:$N$368,13,FALSE)</f>
        <v>0.69360007969413939</v>
      </c>
      <c r="M297" s="47">
        <f>VLOOKUP(K297,'Supporting Data'!$B$2:$F$368,5,FALSE)</f>
        <v>19</v>
      </c>
      <c r="W297" s="4">
        <v>27</v>
      </c>
      <c r="X297" s="4">
        <v>1697790</v>
      </c>
      <c r="Y297" s="5">
        <v>3.177506709190614E-2</v>
      </c>
      <c r="AH297" s="4">
        <v>34</v>
      </c>
      <c r="AI297" s="5">
        <v>3.671973642090072E-2</v>
      </c>
      <c r="AJ297" s="5">
        <v>1.1740599986385547E-2</v>
      </c>
      <c r="AS297" s="5">
        <v>0.92</v>
      </c>
      <c r="AT297" s="5">
        <v>3.671973642090072E-2</v>
      </c>
    </row>
    <row r="298" spans="1:46" x14ac:dyDescent="0.3">
      <c r="A298" s="3">
        <v>43757</v>
      </c>
      <c r="B298" s="5">
        <f>VLOOKUP(A298,'Session Details'!$B$2:$H$368,7,FALSE)</f>
        <v>3.671973642090072E-2</v>
      </c>
      <c r="C298" s="5">
        <f>VLOOKUP(A298,'Supporting Data'!$B$2:$D$368,3,FALSE)</f>
        <v>0.19</v>
      </c>
      <c r="K298" s="3">
        <v>43758</v>
      </c>
      <c r="L298" s="5">
        <f>VLOOKUP(K298,'Session Details'!$B$2:$N$368,13,FALSE)</f>
        <v>0.65279985210637992</v>
      </c>
      <c r="M298" s="47">
        <f>VLOOKUP(K298,'Supporting Data'!$B$2:$F$368,5,FALSE)</f>
        <v>22</v>
      </c>
      <c r="W298" s="4">
        <v>25</v>
      </c>
      <c r="X298" s="4">
        <v>1694736</v>
      </c>
      <c r="Y298" s="5">
        <v>9.4961025593371939E-3</v>
      </c>
      <c r="AH298" s="4">
        <v>38</v>
      </c>
      <c r="AI298" s="5">
        <v>3.9326349556413211E-2</v>
      </c>
      <c r="AJ298" s="5">
        <v>2.0011698673675582E-2</v>
      </c>
      <c r="AS298" s="5">
        <v>0.94</v>
      </c>
      <c r="AT298" s="5">
        <v>3.9326349556413211E-2</v>
      </c>
    </row>
    <row r="299" spans="1:46" x14ac:dyDescent="0.3">
      <c r="A299" s="3">
        <v>43758</v>
      </c>
      <c r="B299" s="5">
        <f>VLOOKUP(A299,'Session Details'!$B$2:$H$368,7,FALSE)</f>
        <v>3.9326349556413211E-2</v>
      </c>
      <c r="C299" s="5">
        <f>VLOOKUP(A299,'Supporting Data'!$B$2:$D$368,3,FALSE)</f>
        <v>0.19</v>
      </c>
      <c r="K299" s="3">
        <v>43759</v>
      </c>
      <c r="L299" s="5">
        <f>VLOOKUP(K299,'Session Details'!$B$2:$N$368,13,FALSE)</f>
        <v>0.73729988155340875</v>
      </c>
      <c r="M299" s="47">
        <f>VLOOKUP(K299,'Supporting Data'!$B$2:$F$368,5,FALSE)</f>
        <v>22</v>
      </c>
      <c r="W299" s="4">
        <v>30</v>
      </c>
      <c r="X299" s="4">
        <v>1462471</v>
      </c>
      <c r="Y299" s="5">
        <v>0.32382903302894461</v>
      </c>
      <c r="AH299" s="4">
        <v>31</v>
      </c>
      <c r="AI299" s="5">
        <v>6.4134443896422116E-2</v>
      </c>
      <c r="AJ299" s="5">
        <v>0.21035794983323086</v>
      </c>
      <c r="AS299" s="11">
        <v>0.92</v>
      </c>
      <c r="AT299" s="5">
        <v>6.4134443896422116E-2</v>
      </c>
    </row>
    <row r="300" spans="1:46" x14ac:dyDescent="0.3">
      <c r="A300" s="3">
        <v>43759</v>
      </c>
      <c r="B300" s="5">
        <f>VLOOKUP(A300,'Session Details'!$B$2:$H$368,7,FALSE)</f>
        <v>6.4134443896422116E-2</v>
      </c>
      <c r="C300" s="5">
        <f>VLOOKUP(A300,'Supporting Data'!$B$2:$D$368,3,FALSE)</f>
        <v>0.19</v>
      </c>
      <c r="K300" s="3">
        <v>43760</v>
      </c>
      <c r="L300" s="5">
        <f>VLOOKUP(K300,'Session Details'!$B$2:$N$368,13,FALSE)</f>
        <v>0.74459954561464969</v>
      </c>
      <c r="M300" s="47">
        <f>VLOOKUP(K300,'Supporting Data'!$B$2:$F$368,5,FALSE)</f>
        <v>19</v>
      </c>
      <c r="W300" s="4">
        <v>29</v>
      </c>
      <c r="X300" s="4">
        <v>1350531</v>
      </c>
      <c r="Y300" s="5">
        <v>0.19867558485682779</v>
      </c>
      <c r="AH300" s="4">
        <v>37</v>
      </c>
      <c r="AI300" s="5">
        <v>6.2186759520272743E-2</v>
      </c>
      <c r="AJ300" s="5">
        <v>0.21066231862763574</v>
      </c>
      <c r="AS300" s="5">
        <v>0.94</v>
      </c>
      <c r="AT300" s="5">
        <v>6.2186759520272743E-2</v>
      </c>
    </row>
    <row r="301" spans="1:46" x14ac:dyDescent="0.3">
      <c r="A301" s="3">
        <v>43760</v>
      </c>
      <c r="B301" s="5">
        <f>VLOOKUP(A301,'Session Details'!$B$2:$H$368,7,FALSE)</f>
        <v>6.2186759520272743E-2</v>
      </c>
      <c r="C301" s="5">
        <f>VLOOKUP(A301,'Supporting Data'!$B$2:$D$368,3,FALSE)</f>
        <v>0.18</v>
      </c>
      <c r="K301" s="3">
        <v>43761</v>
      </c>
      <c r="L301" s="5">
        <f>VLOOKUP(K301,'Session Details'!$B$2:$N$368,13,FALSE)</f>
        <v>0.75189969185892924</v>
      </c>
      <c r="M301" s="47">
        <f>VLOOKUP(K301,'Supporting Data'!$B$2:$F$368,5,FALSE)</f>
        <v>18</v>
      </c>
      <c r="W301" s="4">
        <v>30</v>
      </c>
      <c r="X301" s="4">
        <v>1324554</v>
      </c>
      <c r="Y301" s="5">
        <v>1.2531332152540875E-2</v>
      </c>
      <c r="AH301" s="4">
        <v>37</v>
      </c>
      <c r="AI301" s="5">
        <v>6.0990618556416208E-2</v>
      </c>
      <c r="AJ301" s="5">
        <v>-3.8095234455086113E-2</v>
      </c>
      <c r="AS301" s="5">
        <v>0.95</v>
      </c>
      <c r="AT301" s="5">
        <v>6.0990618556416208E-2</v>
      </c>
    </row>
    <row r="302" spans="1:46" x14ac:dyDescent="0.3">
      <c r="A302" s="3">
        <v>43761</v>
      </c>
      <c r="B302" s="5">
        <f>VLOOKUP(A302,'Session Details'!$B$2:$H$368,7,FALSE)</f>
        <v>6.0990618556416208E-2</v>
      </c>
      <c r="C302" s="5">
        <f>VLOOKUP(A302,'Supporting Data'!$B$2:$D$368,3,FALSE)</f>
        <v>0.18</v>
      </c>
      <c r="K302" s="3">
        <v>43762</v>
      </c>
      <c r="L302" s="5">
        <f>VLOOKUP(K302,'Session Details'!$B$2:$N$368,13,FALSE)</f>
        <v>0.74459966965528668</v>
      </c>
      <c r="M302" s="47">
        <f>VLOOKUP(K302,'Supporting Data'!$B$2:$F$368,5,FALSE)</f>
        <v>21</v>
      </c>
      <c r="W302" s="4">
        <v>27</v>
      </c>
      <c r="X302" s="4">
        <v>1309474</v>
      </c>
      <c r="Y302" s="5">
        <v>9.4426795643601791E-2</v>
      </c>
      <c r="AH302" s="4">
        <v>38</v>
      </c>
      <c r="AI302" s="5">
        <v>6.2161074195070498E-2</v>
      </c>
      <c r="AJ302" s="5">
        <v>0.15084054746076969</v>
      </c>
      <c r="AS302" s="5">
        <v>0.91</v>
      </c>
      <c r="AT302" s="5">
        <v>6.2161074195070498E-2</v>
      </c>
    </row>
    <row r="303" spans="1:46" x14ac:dyDescent="0.3">
      <c r="A303" s="3">
        <v>43762</v>
      </c>
      <c r="B303" s="5">
        <f>VLOOKUP(A303,'Session Details'!$B$2:$H$368,7,FALSE)</f>
        <v>6.2161074195070498E-2</v>
      </c>
      <c r="C303" s="5">
        <f>VLOOKUP(A303,'Supporting Data'!$B$2:$D$368,3,FALSE)</f>
        <v>0.18</v>
      </c>
      <c r="K303" s="3">
        <v>43763</v>
      </c>
      <c r="L303" s="5">
        <f>VLOOKUP(K303,'Session Details'!$B$2:$N$368,13,FALSE)</f>
        <v>0.71539997276046152</v>
      </c>
      <c r="M303" s="47">
        <f>VLOOKUP(K303,'Supporting Data'!$B$2:$F$368,5,FALSE)</f>
        <v>20</v>
      </c>
      <c r="W303" s="4">
        <v>28</v>
      </c>
      <c r="X303" s="4">
        <v>1186714</v>
      </c>
      <c r="Y303" s="5">
        <v>-0.10333342652249045</v>
      </c>
      <c r="AH303" s="4">
        <v>37</v>
      </c>
      <c r="AI303" s="5">
        <v>5.5195571271609192E-2</v>
      </c>
      <c r="AJ303" s="5">
        <v>-0.13050517372885584</v>
      </c>
      <c r="AS303" s="5">
        <v>0.93</v>
      </c>
      <c r="AT303" s="5">
        <v>5.5195571271609192E-2</v>
      </c>
    </row>
    <row r="304" spans="1:46" x14ac:dyDescent="0.3">
      <c r="A304" s="3">
        <v>43763</v>
      </c>
      <c r="B304" s="5">
        <f>VLOOKUP(A304,'Session Details'!$B$2:$H$368,7,FALSE)</f>
        <v>5.5195571271609192E-2</v>
      </c>
      <c r="C304" s="5">
        <f>VLOOKUP(A304,'Supporting Data'!$B$2:$D$368,3,FALSE)</f>
        <v>0.19</v>
      </c>
      <c r="K304" s="3">
        <v>43764</v>
      </c>
      <c r="L304" s="5">
        <f>VLOOKUP(K304,'Session Details'!$B$2:$N$368,13,FALSE)</f>
        <v>0.64599988764606009</v>
      </c>
      <c r="M304" s="47">
        <f>VLOOKUP(K304,'Supporting Data'!$B$2:$F$368,5,FALSE)</f>
        <v>20</v>
      </c>
      <c r="W304" s="4">
        <v>28</v>
      </c>
      <c r="X304" s="4">
        <v>1582222</v>
      </c>
      <c r="Y304" s="5">
        <v>-6.8069667037737314E-2</v>
      </c>
      <c r="AH304" s="4">
        <v>36</v>
      </c>
      <c r="AI304" s="5">
        <v>3.5966166995760933E-2</v>
      </c>
      <c r="AJ304" s="5">
        <v>-2.0522190478220792E-2</v>
      </c>
      <c r="AS304" s="5">
        <v>0.92</v>
      </c>
      <c r="AT304" s="5">
        <v>3.5966166995760933E-2</v>
      </c>
    </row>
    <row r="305" spans="1:46" x14ac:dyDescent="0.3">
      <c r="A305" s="3">
        <v>43764</v>
      </c>
      <c r="B305" s="5">
        <f>VLOOKUP(A305,'Session Details'!$B$2:$H$368,7,FALSE)</f>
        <v>3.5966166995760933E-2</v>
      </c>
      <c r="C305" s="5">
        <f>VLOOKUP(A305,'Supporting Data'!$B$2:$D$368,3,FALSE)</f>
        <v>0.17</v>
      </c>
      <c r="K305" s="3">
        <v>43765</v>
      </c>
      <c r="L305" s="5">
        <f>VLOOKUP(K305,'Session Details'!$B$2:$N$368,13,FALSE)</f>
        <v>0.68679996863782999</v>
      </c>
      <c r="M305" s="47">
        <f>VLOOKUP(K305,'Supporting Data'!$B$2:$F$368,5,FALSE)</f>
        <v>17</v>
      </c>
      <c r="W305" s="4">
        <v>27</v>
      </c>
      <c r="X305" s="4">
        <v>1613560</v>
      </c>
      <c r="Y305" s="5">
        <v>-4.7898905788276158E-2</v>
      </c>
      <c r="AH305" s="4">
        <v>33</v>
      </c>
      <c r="AI305" s="5">
        <v>3.7442660444013759E-2</v>
      </c>
      <c r="AJ305" s="5">
        <v>-4.7898905788276158E-2</v>
      </c>
      <c r="AS305" s="5">
        <v>0.95</v>
      </c>
      <c r="AT305" s="5">
        <v>3.7442660444013759E-2</v>
      </c>
    </row>
    <row r="306" spans="1:46" x14ac:dyDescent="0.3">
      <c r="A306" s="3">
        <v>43765</v>
      </c>
      <c r="B306" s="5">
        <f>VLOOKUP(A306,'Session Details'!$B$2:$H$368,7,FALSE)</f>
        <v>3.7442660444013759E-2</v>
      </c>
      <c r="C306" s="5">
        <f>VLOOKUP(A306,'Supporting Data'!$B$2:$D$368,3,FALSE)</f>
        <v>0.18</v>
      </c>
      <c r="K306" s="3">
        <v>43766</v>
      </c>
      <c r="L306" s="5">
        <f>VLOOKUP(K306,'Session Details'!$B$2:$N$368,13,FALSE)</f>
        <v>0.70809992559460178</v>
      </c>
      <c r="M306" s="47">
        <f>VLOOKUP(K306,'Supporting Data'!$B$2:$F$368,5,FALSE)</f>
        <v>20</v>
      </c>
      <c r="W306" s="4">
        <v>28</v>
      </c>
      <c r="X306" s="4">
        <v>1222069</v>
      </c>
      <c r="Y306" s="5">
        <v>-0.16438069541208</v>
      </c>
      <c r="AH306" s="4">
        <v>31</v>
      </c>
      <c r="AI306" s="5">
        <v>5.8011935922741197E-2</v>
      </c>
      <c r="AJ306" s="5">
        <v>-9.5463647951307462E-2</v>
      </c>
      <c r="AS306" s="5">
        <v>0.94</v>
      </c>
      <c r="AT306" s="5">
        <v>5.8011935922741197E-2</v>
      </c>
    </row>
    <row r="307" spans="1:46" x14ac:dyDescent="0.3">
      <c r="A307" s="3">
        <v>43766</v>
      </c>
      <c r="B307" s="5">
        <f>VLOOKUP(A307,'Session Details'!$B$2:$H$368,7,FALSE)</f>
        <v>5.8011935922741197E-2</v>
      </c>
      <c r="C307" s="5">
        <f>VLOOKUP(A307,'Supporting Data'!$B$2:$D$368,3,FALSE)</f>
        <v>0.19</v>
      </c>
      <c r="K307" s="3">
        <v>43767</v>
      </c>
      <c r="L307" s="5">
        <f>VLOOKUP(K307,'Session Details'!$B$2:$N$368,13,FALSE)</f>
        <v>0.70810000628640357</v>
      </c>
      <c r="M307" s="47">
        <f>VLOOKUP(K307,'Supporting Data'!$B$2:$F$368,5,FALSE)</f>
        <v>22</v>
      </c>
      <c r="W307" s="4">
        <v>26</v>
      </c>
      <c r="X307" s="4">
        <v>1173032</v>
      </c>
      <c r="Y307" s="5">
        <v>-0.13142904531624966</v>
      </c>
      <c r="AH307" s="4">
        <v>32</v>
      </c>
      <c r="AI307" s="5">
        <v>5.2954522154452614E-2</v>
      </c>
      <c r="AJ307" s="5">
        <v>-0.14845985603752898</v>
      </c>
      <c r="AS307" s="5">
        <v>0.93</v>
      </c>
      <c r="AT307" s="5">
        <v>5.2954522154452614E-2</v>
      </c>
    </row>
    <row r="308" spans="1:46" x14ac:dyDescent="0.3">
      <c r="A308" s="3">
        <v>43767</v>
      </c>
      <c r="B308" s="5">
        <f>VLOOKUP(A308,'Session Details'!$B$2:$H$368,7,FALSE)</f>
        <v>5.2954522154452614E-2</v>
      </c>
      <c r="C308" s="5">
        <f>VLOOKUP(A308,'Supporting Data'!$B$2:$D$368,3,FALSE)</f>
        <v>0.18</v>
      </c>
      <c r="K308" s="3">
        <v>43768</v>
      </c>
      <c r="L308" s="5">
        <f>VLOOKUP(K308,'Session Details'!$B$2:$N$368,13,FALSE)</f>
        <v>0.70079987338957694</v>
      </c>
      <c r="M308" s="47">
        <f>VLOOKUP(K308,'Supporting Data'!$B$2:$F$368,5,FALSE)</f>
        <v>21</v>
      </c>
      <c r="W308" s="4">
        <v>30</v>
      </c>
      <c r="X308" s="4">
        <v>1376301</v>
      </c>
      <c r="Y308" s="5">
        <v>3.906748988716191E-2</v>
      </c>
      <c r="AH308" s="4">
        <v>34</v>
      </c>
      <c r="AI308" s="5">
        <v>6.4013502778838882E-2</v>
      </c>
      <c r="AJ308" s="5">
        <v>4.9563101571539425E-2</v>
      </c>
      <c r="AS308" s="5">
        <v>0.91</v>
      </c>
      <c r="AT308" s="5">
        <v>6.4013502778838882E-2</v>
      </c>
    </row>
    <row r="309" spans="1:46" x14ac:dyDescent="0.3">
      <c r="A309" s="3">
        <v>43768</v>
      </c>
      <c r="B309" s="5">
        <f>VLOOKUP(A309,'Session Details'!$B$2:$H$368,7,FALSE)</f>
        <v>6.4013502778838882E-2</v>
      </c>
      <c r="C309" s="5">
        <f>VLOOKUP(A309,'Supporting Data'!$B$2:$D$368,3,FALSE)</f>
        <v>0.17</v>
      </c>
      <c r="K309" s="3">
        <v>43769</v>
      </c>
      <c r="L309" s="5">
        <f>VLOOKUP(K309,'Session Details'!$B$2:$N$368,13,FALSE)</f>
        <v>0.6935002149695868</v>
      </c>
      <c r="M309" s="47">
        <f>VLOOKUP(K309,'Supporting Data'!$B$2:$F$368,5,FALSE)</f>
        <v>22</v>
      </c>
      <c r="W309" s="4">
        <v>29</v>
      </c>
      <c r="X309" s="4">
        <v>1070679</v>
      </c>
      <c r="Y309" s="5">
        <v>-0.18235948174610572</v>
      </c>
      <c r="AH309" s="4">
        <v>40</v>
      </c>
      <c r="AI309" s="5">
        <v>5.1895422105828315E-2</v>
      </c>
      <c r="AJ309" s="5">
        <v>-0.16514598922513912</v>
      </c>
      <c r="AS309" s="5">
        <v>0.95</v>
      </c>
      <c r="AT309" s="5">
        <v>5.1895422105828315E-2</v>
      </c>
    </row>
    <row r="310" spans="1:46" x14ac:dyDescent="0.3">
      <c r="A310" s="3">
        <v>43769</v>
      </c>
      <c r="B310" s="5">
        <f>VLOOKUP(A310,'Session Details'!$B$2:$H$368,7,FALSE)</f>
        <v>5.1895422105828315E-2</v>
      </c>
      <c r="C310" s="5">
        <f>VLOOKUP(A310,'Supporting Data'!$B$2:$D$368,3,FALSE)</f>
        <v>0.17</v>
      </c>
      <c r="K310" s="3">
        <v>43770</v>
      </c>
      <c r="L310" s="5">
        <f>VLOOKUP(K310,'Session Details'!$B$2:$N$368,13,FALSE)</f>
        <v>0.75189983315986841</v>
      </c>
      <c r="M310" s="47">
        <f>VLOOKUP(K310,'Supporting Data'!$B$2:$F$368,5,FALSE)</f>
        <v>20</v>
      </c>
      <c r="W310" s="4">
        <v>26</v>
      </c>
      <c r="X310" s="4">
        <v>1270816</v>
      </c>
      <c r="Y310" s="5">
        <v>7.0869645087190403E-2</v>
      </c>
      <c r="AH310" s="4">
        <v>33</v>
      </c>
      <c r="AI310" s="5">
        <v>6.0325968796847214E-2</v>
      </c>
      <c r="AJ310" s="5">
        <v>9.2949441541099409E-2</v>
      </c>
      <c r="AS310" s="5">
        <v>0.91</v>
      </c>
      <c r="AT310" s="5">
        <v>6.0325968796847214E-2</v>
      </c>
    </row>
    <row r="311" spans="1:46" x14ac:dyDescent="0.3">
      <c r="A311" s="3">
        <v>43770</v>
      </c>
      <c r="B311" s="5">
        <f>VLOOKUP(A311,'Session Details'!$B$2:$H$368,7,FALSE)</f>
        <v>6.0325968796847214E-2</v>
      </c>
      <c r="C311" s="5">
        <f>VLOOKUP(A311,'Supporting Data'!$B$2:$D$368,3,FALSE)</f>
        <v>0.19</v>
      </c>
      <c r="K311" s="3">
        <v>43771</v>
      </c>
      <c r="L311" s="5">
        <f>VLOOKUP(K311,'Session Details'!$B$2:$N$368,13,FALSE)</f>
        <v>0.64599981620224189</v>
      </c>
      <c r="M311" s="47">
        <f>VLOOKUP(K311,'Supporting Data'!$B$2:$F$368,5,FALSE)</f>
        <v>19</v>
      </c>
      <c r="W311" s="4">
        <v>30</v>
      </c>
      <c r="X311" s="4">
        <v>1457267</v>
      </c>
      <c r="Y311" s="5">
        <v>-7.8974379069435274E-2</v>
      </c>
      <c r="AH311" s="4">
        <v>33</v>
      </c>
      <c r="AI311" s="5">
        <v>3.4171837561419192E-2</v>
      </c>
      <c r="AJ311" s="5">
        <v>-4.9889370600798899E-2</v>
      </c>
      <c r="AS311" s="5">
        <v>0.91</v>
      </c>
      <c r="AT311" s="5">
        <v>3.4171837561419192E-2</v>
      </c>
    </row>
    <row r="312" spans="1:46" x14ac:dyDescent="0.3">
      <c r="A312" s="3">
        <v>43771</v>
      </c>
      <c r="B312" s="5">
        <f>VLOOKUP(A312,'Session Details'!$B$2:$H$368,7,FALSE)</f>
        <v>3.4171837561419192E-2</v>
      </c>
      <c r="C312" s="5">
        <f>VLOOKUP(A312,'Supporting Data'!$B$2:$D$368,3,FALSE)</f>
        <v>0.18</v>
      </c>
      <c r="K312" s="3">
        <v>43772</v>
      </c>
      <c r="L312" s="5">
        <f>VLOOKUP(K312,'Session Details'!$B$2:$N$368,13,FALSE)</f>
        <v>0.65959987188362579</v>
      </c>
      <c r="M312" s="47">
        <f>VLOOKUP(K312,'Supporting Data'!$B$2:$F$368,5,FALSE)</f>
        <v>19</v>
      </c>
      <c r="W312" s="4">
        <v>26</v>
      </c>
      <c r="X312" s="4">
        <v>1648175</v>
      </c>
      <c r="Y312" s="5">
        <v>2.14525645157293E-2</v>
      </c>
      <c r="AH312" s="4">
        <v>32</v>
      </c>
      <c r="AI312" s="5">
        <v>3.5996142619133656E-2</v>
      </c>
      <c r="AJ312" s="5">
        <v>-3.8632880455784169E-2</v>
      </c>
      <c r="AS312" s="5">
        <v>0.94</v>
      </c>
      <c r="AT312" s="5">
        <v>3.5996142619133656E-2</v>
      </c>
    </row>
    <row r="313" spans="1:46" x14ac:dyDescent="0.3">
      <c r="A313" s="3">
        <v>43772</v>
      </c>
      <c r="B313" s="5">
        <f>VLOOKUP(A313,'Session Details'!$B$2:$H$368,7,FALSE)</f>
        <v>3.5996142619133656E-2</v>
      </c>
      <c r="C313" s="5">
        <f>VLOOKUP(A313,'Supporting Data'!$B$2:$D$368,3,FALSE)</f>
        <v>0.19</v>
      </c>
      <c r="K313" s="3">
        <v>43773</v>
      </c>
      <c r="L313" s="5">
        <f>VLOOKUP(K313,'Session Details'!$B$2:$N$368,13,FALSE)</f>
        <v>0.70079994477099283</v>
      </c>
      <c r="M313" s="47">
        <f>VLOOKUP(K313,'Supporting Data'!$B$2:$F$368,5,FALSE)</f>
        <v>22</v>
      </c>
      <c r="W313" s="4">
        <v>27</v>
      </c>
      <c r="X313" s="4">
        <v>1070795</v>
      </c>
      <c r="Y313" s="5">
        <v>-0.12378515452073491</v>
      </c>
      <c r="AH313" s="4">
        <v>34</v>
      </c>
      <c r="AI313" s="5">
        <v>5.0312237569217828E-2</v>
      </c>
      <c r="AJ313" s="5">
        <v>-0.13272610594787992</v>
      </c>
      <c r="AS313" s="5">
        <v>0.92</v>
      </c>
      <c r="AT313" s="5">
        <v>5.0312237569217828E-2</v>
      </c>
    </row>
    <row r="314" spans="1:46" x14ac:dyDescent="0.3">
      <c r="A314" s="3">
        <v>43773</v>
      </c>
      <c r="B314" s="5">
        <f>VLOOKUP(A314,'Session Details'!$B$2:$H$368,7,FALSE)</f>
        <v>5.0312237569217828E-2</v>
      </c>
      <c r="C314" s="5">
        <f>VLOOKUP(A314,'Supporting Data'!$B$2:$D$368,3,FALSE)</f>
        <v>0.19</v>
      </c>
      <c r="K314" s="3">
        <v>43774</v>
      </c>
      <c r="L314" s="5">
        <f>VLOOKUP(K314,'Session Details'!$B$2:$N$368,13,FALSE)</f>
        <v>0.7226996405872177</v>
      </c>
      <c r="M314" s="47">
        <f>VLOOKUP(K314,'Supporting Data'!$B$2:$F$368,5,FALSE)</f>
        <v>22</v>
      </c>
      <c r="W314" s="4">
        <v>25</v>
      </c>
      <c r="X314" s="4">
        <v>1259241</v>
      </c>
      <c r="Y314" s="5">
        <v>7.3492453743802422E-2</v>
      </c>
      <c r="AH314" s="4">
        <v>31</v>
      </c>
      <c r="AI314" s="5">
        <v>6.0399174123825596E-2</v>
      </c>
      <c r="AJ314" s="5">
        <v>0.14058576428391034</v>
      </c>
      <c r="AS314" s="5">
        <v>0.91</v>
      </c>
      <c r="AT314" s="5">
        <v>6.0399174123825596E-2</v>
      </c>
    </row>
    <row r="315" spans="1:46" x14ac:dyDescent="0.3">
      <c r="A315" s="3">
        <v>43774</v>
      </c>
      <c r="B315" s="5">
        <f>VLOOKUP(A315,'Session Details'!$B$2:$H$368,7,FALSE)</f>
        <v>6.0399174123825596E-2</v>
      </c>
      <c r="C315" s="5">
        <f>VLOOKUP(A315,'Supporting Data'!$B$2:$D$368,3,FALSE)</f>
        <v>0.17</v>
      </c>
      <c r="K315" s="3">
        <v>43775</v>
      </c>
      <c r="L315" s="5">
        <f>VLOOKUP(K315,'Session Details'!$B$2:$N$368,13,FALSE)</f>
        <v>0.72269978091974141</v>
      </c>
      <c r="M315" s="47">
        <f>VLOOKUP(K315,'Supporting Data'!$B$2:$F$368,5,FALSE)</f>
        <v>19</v>
      </c>
      <c r="W315" s="4">
        <v>25</v>
      </c>
      <c r="X315" s="4">
        <v>1162369</v>
      </c>
      <c r="Y315" s="5">
        <v>-0.15543983474545175</v>
      </c>
      <c r="AH315" s="4">
        <v>34</v>
      </c>
      <c r="AI315" s="5">
        <v>5.4063254485418648E-2</v>
      </c>
      <c r="AJ315" s="5">
        <v>-0.15543983474545175</v>
      </c>
      <c r="AS315" s="5">
        <v>0.94</v>
      </c>
      <c r="AT315" s="5">
        <v>5.4063254485418648E-2</v>
      </c>
    </row>
    <row r="316" spans="1:46" x14ac:dyDescent="0.3">
      <c r="A316" s="3">
        <v>43775</v>
      </c>
      <c r="B316" s="5">
        <f>VLOOKUP(A316,'Session Details'!$B$2:$H$368,7,FALSE)</f>
        <v>5.4063254485418648E-2</v>
      </c>
      <c r="C316" s="5">
        <f>VLOOKUP(A316,'Supporting Data'!$B$2:$D$368,3,FALSE)</f>
        <v>0.18</v>
      </c>
      <c r="K316" s="3">
        <v>43776</v>
      </c>
      <c r="L316" s="5">
        <f>VLOOKUP(K316,'Session Details'!$B$2:$N$368,13,FALSE)</f>
        <v>0.74460002789404467</v>
      </c>
      <c r="M316" s="47">
        <f>VLOOKUP(K316,'Supporting Data'!$B$2:$F$368,5,FALSE)</f>
        <v>21</v>
      </c>
      <c r="W316" s="4">
        <v>30</v>
      </c>
      <c r="X316" s="4">
        <v>1209191</v>
      </c>
      <c r="Y316" s="5">
        <v>0.1293683727802637</v>
      </c>
      <c r="AH316" s="4">
        <v>36</v>
      </c>
      <c r="AI316" s="5">
        <v>5.7998538610133245E-2</v>
      </c>
      <c r="AJ316" s="5">
        <v>0.11760414033937483</v>
      </c>
      <c r="AS316" s="5">
        <v>0.93</v>
      </c>
      <c r="AT316" s="5">
        <v>5.7998538610133245E-2</v>
      </c>
    </row>
    <row r="317" spans="1:46" x14ac:dyDescent="0.3">
      <c r="A317" s="3">
        <v>43776</v>
      </c>
      <c r="B317" s="5">
        <f>VLOOKUP(A317,'Session Details'!$B$2:$H$368,7,FALSE)</f>
        <v>5.7998538610133245E-2</v>
      </c>
      <c r="C317" s="5">
        <f>VLOOKUP(A317,'Supporting Data'!$B$2:$D$368,3,FALSE)</f>
        <v>0.18</v>
      </c>
      <c r="K317" s="3">
        <v>43777</v>
      </c>
      <c r="L317" s="5">
        <f>VLOOKUP(K317,'Session Details'!$B$2:$N$368,13,FALSE)</f>
        <v>0.69349963440121443</v>
      </c>
      <c r="M317" s="47">
        <f>VLOOKUP(K317,'Supporting Data'!$B$2:$F$368,5,FALSE)</f>
        <v>17</v>
      </c>
      <c r="W317" s="4">
        <v>26</v>
      </c>
      <c r="X317" s="4">
        <v>1232661</v>
      </c>
      <c r="Y317" s="5">
        <v>-3.0024016065268277E-2</v>
      </c>
      <c r="AH317" s="4">
        <v>31</v>
      </c>
      <c r="AI317" s="5">
        <v>5.8514740940537803E-2</v>
      </c>
      <c r="AJ317" s="5">
        <v>-3.0024016065268277E-2</v>
      </c>
      <c r="AS317" s="5">
        <v>0.94</v>
      </c>
      <c r="AT317" s="5">
        <v>5.8514740940537803E-2</v>
      </c>
    </row>
    <row r="318" spans="1:46" x14ac:dyDescent="0.3">
      <c r="A318" s="3">
        <v>43777</v>
      </c>
      <c r="B318" s="5">
        <f>VLOOKUP(A318,'Session Details'!$B$2:$H$368,7,FALSE)</f>
        <v>5.8514740940537803E-2</v>
      </c>
      <c r="C318" s="5">
        <f>VLOOKUP(A318,'Supporting Data'!$B$2:$D$368,3,FALSE)</f>
        <v>0.19</v>
      </c>
      <c r="K318" s="3">
        <v>43778</v>
      </c>
      <c r="L318" s="5">
        <f>VLOOKUP(K318,'Session Details'!$B$2:$N$368,13,FALSE)</f>
        <v>0.67999985748053493</v>
      </c>
      <c r="M318" s="47">
        <f>VLOOKUP(K318,'Supporting Data'!$B$2:$F$368,5,FALSE)</f>
        <v>21</v>
      </c>
      <c r="W318" s="4">
        <v>27</v>
      </c>
      <c r="X318" s="4">
        <v>1839957</v>
      </c>
      <c r="Y318" s="5">
        <v>0.26260801898348074</v>
      </c>
      <c r="AH318" s="4">
        <v>40</v>
      </c>
      <c r="AI318" s="5">
        <v>4.0184661571176179E-2</v>
      </c>
      <c r="AJ318" s="5">
        <v>0.17595846284092165</v>
      </c>
      <c r="AS318" s="11">
        <v>0.93</v>
      </c>
      <c r="AT318" s="5">
        <v>4.0184661571176179E-2</v>
      </c>
    </row>
    <row r="319" spans="1:46" x14ac:dyDescent="0.3">
      <c r="A319" s="3">
        <v>43778</v>
      </c>
      <c r="B319" s="5">
        <f>VLOOKUP(A319,'Session Details'!$B$2:$H$368,7,FALSE)</f>
        <v>4.0184661571176179E-2</v>
      </c>
      <c r="C319" s="5">
        <f>VLOOKUP(A319,'Supporting Data'!$B$2:$D$368,3,FALSE)</f>
        <v>0.19</v>
      </c>
      <c r="K319" s="3">
        <v>43779</v>
      </c>
      <c r="L319" s="5">
        <f>VLOOKUP(K319,'Session Details'!$B$2:$N$368,13,FALSE)</f>
        <v>0.66639988200144917</v>
      </c>
      <c r="M319" s="47">
        <f>VLOOKUP(K319,'Supporting Data'!$B$2:$F$368,5,FALSE)</f>
        <v>20</v>
      </c>
      <c r="W319" s="4">
        <v>30</v>
      </c>
      <c r="X319" s="4">
        <v>1627268</v>
      </c>
      <c r="Y319" s="5">
        <v>-1.2684939402672679E-2</v>
      </c>
      <c r="AH319" s="4">
        <v>34</v>
      </c>
      <c r="AI319" s="5">
        <v>3.4524118115582987E-2</v>
      </c>
      <c r="AJ319" s="5">
        <v>-4.0893951308222043E-2</v>
      </c>
      <c r="AS319" s="5">
        <v>0.92</v>
      </c>
      <c r="AT319" s="5">
        <v>3.4524118115582987E-2</v>
      </c>
    </row>
    <row r="320" spans="1:46" x14ac:dyDescent="0.3">
      <c r="A320" s="3">
        <v>43779</v>
      </c>
      <c r="B320" s="5">
        <f>VLOOKUP(A320,'Session Details'!$B$2:$H$368,7,FALSE)</f>
        <v>3.4524118115582987E-2</v>
      </c>
      <c r="C320" s="5">
        <f>VLOOKUP(A320,'Supporting Data'!$B$2:$D$368,3,FALSE)</f>
        <v>0.19</v>
      </c>
      <c r="K320" s="3">
        <v>43780</v>
      </c>
      <c r="L320" s="5">
        <f>VLOOKUP(K320,'Session Details'!$B$2:$N$368,13,FALSE)</f>
        <v>0.75190005020721273</v>
      </c>
      <c r="M320" s="47">
        <f>VLOOKUP(K320,'Supporting Data'!$B$2:$F$368,5,FALSE)</f>
        <v>17</v>
      </c>
      <c r="W320" s="4">
        <v>25</v>
      </c>
      <c r="X320" s="4">
        <v>1245980</v>
      </c>
      <c r="Y320" s="5">
        <v>0.16360274375580763</v>
      </c>
      <c r="AH320" s="4">
        <v>38</v>
      </c>
      <c r="AI320" s="5">
        <v>5.79521079999053E-2</v>
      </c>
      <c r="AJ320" s="5">
        <v>0.15184914843385378</v>
      </c>
      <c r="AS320" s="5">
        <v>0.94</v>
      </c>
      <c r="AT320" s="5">
        <v>5.79521079999053E-2</v>
      </c>
    </row>
    <row r="321" spans="1:46" x14ac:dyDescent="0.3">
      <c r="A321" s="3">
        <v>43780</v>
      </c>
      <c r="B321" s="5">
        <f>VLOOKUP(A321,'Session Details'!$B$2:$H$368,7,FALSE)</f>
        <v>5.79521079999053E-2</v>
      </c>
      <c r="C321" s="5">
        <f>VLOOKUP(A321,'Supporting Data'!$B$2:$D$368,3,FALSE)</f>
        <v>0.17</v>
      </c>
      <c r="K321" s="3">
        <v>43781</v>
      </c>
      <c r="L321" s="5">
        <f>VLOOKUP(K321,'Session Details'!$B$2:$N$368,13,FALSE)</f>
        <v>0.76650011467270729</v>
      </c>
      <c r="M321" s="47">
        <f>VLOOKUP(K321,'Supporting Data'!$B$2:$F$368,5,FALSE)</f>
        <v>19</v>
      </c>
      <c r="W321" s="4">
        <v>30</v>
      </c>
      <c r="X321" s="4">
        <v>1230803</v>
      </c>
      <c r="Y321" s="5">
        <v>-2.2583445107012823E-2</v>
      </c>
      <c r="AH321" s="4">
        <v>32</v>
      </c>
      <c r="AI321" s="5">
        <v>5.9656574205826214E-2</v>
      </c>
      <c r="AJ321" s="5">
        <v>-1.2294868742359966E-2</v>
      </c>
      <c r="AS321" s="5">
        <v>0.93</v>
      </c>
      <c r="AT321" s="5">
        <v>5.9656574205826214E-2</v>
      </c>
    </row>
    <row r="322" spans="1:46" x14ac:dyDescent="0.3">
      <c r="A322" s="3">
        <v>43781</v>
      </c>
      <c r="B322" s="5">
        <f>VLOOKUP(A322,'Session Details'!$B$2:$H$368,7,FALSE)</f>
        <v>5.9656574205826214E-2</v>
      </c>
      <c r="C322" s="5">
        <f>VLOOKUP(A322,'Supporting Data'!$B$2:$D$368,3,FALSE)</f>
        <v>0.18</v>
      </c>
      <c r="K322" s="3">
        <v>43782</v>
      </c>
      <c r="L322" s="5">
        <f>VLOOKUP(K322,'Session Details'!$B$2:$N$368,13,FALSE)</f>
        <v>0.75920009276200162</v>
      </c>
      <c r="M322" s="47">
        <f>VLOOKUP(K322,'Supporting Data'!$B$2:$F$368,5,FALSE)</f>
        <v>21</v>
      </c>
      <c r="W322" s="4">
        <v>25</v>
      </c>
      <c r="X322" s="4">
        <v>1361836</v>
      </c>
      <c r="Y322" s="5">
        <v>0.17160385385363863</v>
      </c>
      <c r="AH322" s="4">
        <v>36</v>
      </c>
      <c r="AI322" s="5">
        <v>6.3340717306986496E-2</v>
      </c>
      <c r="AJ322" s="5">
        <v>0.17160385385363841</v>
      </c>
      <c r="AS322" s="5">
        <v>0.95</v>
      </c>
      <c r="AT322" s="5">
        <v>6.3340717306986496E-2</v>
      </c>
    </row>
    <row r="323" spans="1:46" x14ac:dyDescent="0.3">
      <c r="A323" s="3">
        <v>43782</v>
      </c>
      <c r="B323" s="5">
        <f>VLOOKUP(A323,'Session Details'!$B$2:$H$368,7,FALSE)</f>
        <v>6.3340717306986496E-2</v>
      </c>
      <c r="C323" s="5">
        <f>VLOOKUP(A323,'Supporting Data'!$B$2:$D$368,3,FALSE)</f>
        <v>0.19</v>
      </c>
      <c r="K323" s="3">
        <v>43783</v>
      </c>
      <c r="L323" s="5">
        <f>VLOOKUP(K323,'Session Details'!$B$2:$N$368,13,FALSE)</f>
        <v>0.76650002634133863</v>
      </c>
      <c r="M323" s="47">
        <f>VLOOKUP(K323,'Supporting Data'!$B$2:$F$368,5,FALSE)</f>
        <v>20</v>
      </c>
      <c r="W323" s="4">
        <v>25</v>
      </c>
      <c r="X323" s="4">
        <v>1349577</v>
      </c>
      <c r="Y323" s="5">
        <v>0.11609911089315084</v>
      </c>
      <c r="AH323" s="4">
        <v>34</v>
      </c>
      <c r="AI323" s="5">
        <v>6.4732117375871798E-2</v>
      </c>
      <c r="AJ323" s="5">
        <v>0.11609911089315084</v>
      </c>
      <c r="AS323" s="5">
        <v>0.92</v>
      </c>
      <c r="AT323" s="5">
        <v>6.4732117375871798E-2</v>
      </c>
    </row>
    <row r="324" spans="1:46" x14ac:dyDescent="0.3">
      <c r="A324" s="3">
        <v>43783</v>
      </c>
      <c r="B324" s="5">
        <f>VLOOKUP(A324,'Session Details'!$B$2:$H$368,7,FALSE)</f>
        <v>6.4732117375871798E-2</v>
      </c>
      <c r="C324" s="5">
        <f>VLOOKUP(A324,'Supporting Data'!$B$2:$D$368,3,FALSE)</f>
        <v>0.19</v>
      </c>
      <c r="K324" s="3">
        <v>43784</v>
      </c>
      <c r="L324" s="5">
        <f>VLOOKUP(K324,'Session Details'!$B$2:$N$368,13,FALSE)</f>
        <v>0.73730027024853739</v>
      </c>
      <c r="M324" s="47">
        <f>VLOOKUP(K324,'Supporting Data'!$B$2:$F$368,5,FALSE)</f>
        <v>18</v>
      </c>
      <c r="W324" s="4">
        <v>27</v>
      </c>
      <c r="X324" s="4">
        <v>1324260</v>
      </c>
      <c r="Y324" s="5">
        <v>7.4309968434143725E-2</v>
      </c>
      <c r="AH324" s="4">
        <v>30</v>
      </c>
      <c r="AI324" s="5">
        <v>6.0977080986898025E-2</v>
      </c>
      <c r="AJ324" s="5">
        <v>4.2080679274687949E-2</v>
      </c>
      <c r="AS324" s="5">
        <v>0.91</v>
      </c>
      <c r="AT324" s="5">
        <v>6.0977080986898025E-2</v>
      </c>
    </row>
    <row r="325" spans="1:46" x14ac:dyDescent="0.3">
      <c r="A325" s="3">
        <v>43784</v>
      </c>
      <c r="B325" s="5">
        <f>VLOOKUP(A325,'Session Details'!$B$2:$H$368,7,FALSE)</f>
        <v>6.0977080986898025E-2</v>
      </c>
      <c r="C325" s="5">
        <f>VLOOKUP(A325,'Supporting Data'!$B$2:$D$368,3,FALSE)</f>
        <v>0.19</v>
      </c>
      <c r="K325" s="3">
        <v>43785</v>
      </c>
      <c r="L325" s="5">
        <f>VLOOKUP(K325,'Session Details'!$B$2:$N$368,13,FALSE)</f>
        <v>0.65959998801551001</v>
      </c>
      <c r="M325" s="47">
        <f>VLOOKUP(K325,'Supporting Data'!$B$2:$F$368,5,FALSE)</f>
        <v>21</v>
      </c>
      <c r="W325" s="4">
        <v>30</v>
      </c>
      <c r="X325" s="4">
        <v>1547007</v>
      </c>
      <c r="Y325" s="5">
        <v>-0.15921567732289399</v>
      </c>
      <c r="AH325" s="4">
        <v>40</v>
      </c>
      <c r="AI325" s="5">
        <v>3.2821300728358017E-2</v>
      </c>
      <c r="AJ325" s="5">
        <v>-0.18323809520645018</v>
      </c>
      <c r="AS325" s="5">
        <v>0.92</v>
      </c>
      <c r="AT325" s="5">
        <v>3.2821300728358017E-2</v>
      </c>
    </row>
    <row r="326" spans="1:46" x14ac:dyDescent="0.3">
      <c r="A326" s="3">
        <v>43785</v>
      </c>
      <c r="B326" s="5">
        <f>VLOOKUP(A326,'Session Details'!$B$2:$H$368,7,FALSE)</f>
        <v>3.2821300728358017E-2</v>
      </c>
      <c r="C326" s="5">
        <f>VLOOKUP(A326,'Supporting Data'!$B$2:$D$368,3,FALSE)</f>
        <v>0.18</v>
      </c>
      <c r="K326" s="3">
        <v>43786</v>
      </c>
      <c r="L326" s="5">
        <f>VLOOKUP(K326,'Session Details'!$B$2:$N$368,13,FALSE)</f>
        <v>0.71399965641534024</v>
      </c>
      <c r="M326" s="47">
        <f>VLOOKUP(K326,'Supporting Data'!$B$2:$F$368,5,FALSE)</f>
        <v>22</v>
      </c>
      <c r="W326" s="4">
        <v>27</v>
      </c>
      <c r="X326" s="4">
        <v>699650</v>
      </c>
      <c r="Y326" s="5">
        <v>-0.57004623700582813</v>
      </c>
      <c r="AH326" s="4">
        <v>112</v>
      </c>
      <c r="AI326" s="5">
        <v>1.5904044273549561E-2</v>
      </c>
      <c r="AJ326" s="5">
        <v>-0.53933524904808428</v>
      </c>
      <c r="AS326" s="26">
        <v>0.95</v>
      </c>
      <c r="AT326" s="5">
        <v>1.5904044273549561E-2</v>
      </c>
    </row>
    <row r="327" spans="1:46" x14ac:dyDescent="0.3">
      <c r="A327" s="3">
        <v>43786</v>
      </c>
      <c r="B327" s="5">
        <f>VLOOKUP(A327,'Session Details'!$B$2:$H$368,7,FALSE)</f>
        <v>1.5904044273549561E-2</v>
      </c>
      <c r="C327" s="5">
        <f>VLOOKUP(A327,'Supporting Data'!$B$2:$D$368,3,FALSE)</f>
        <v>0.19</v>
      </c>
      <c r="K327" s="3">
        <v>43787</v>
      </c>
      <c r="L327" s="5">
        <f>VLOOKUP(K327,'Session Details'!$B$2:$N$368,13,FALSE)</f>
        <v>0.76649976528813868</v>
      </c>
      <c r="M327" s="47">
        <f>VLOOKUP(K327,'Supporting Data'!$B$2:$F$368,5,FALSE)</f>
        <v>22</v>
      </c>
      <c r="W327" s="4">
        <v>26</v>
      </c>
      <c r="X327" s="4">
        <v>1459163</v>
      </c>
      <c r="Y327" s="5">
        <v>0.17109664681616077</v>
      </c>
      <c r="AH327" s="4">
        <v>37</v>
      </c>
      <c r="AI327" s="5">
        <v>6.3989376581986918E-2</v>
      </c>
      <c r="AJ327" s="5">
        <v>0.10417685896933171</v>
      </c>
      <c r="AS327" s="5">
        <v>0.94</v>
      </c>
      <c r="AT327" s="5">
        <v>6.3989376581986918E-2</v>
      </c>
    </row>
    <row r="328" spans="1:46" x14ac:dyDescent="0.3">
      <c r="A328" s="3">
        <v>43787</v>
      </c>
      <c r="B328" s="5">
        <f>VLOOKUP(A328,'Session Details'!$B$2:$H$368,7,FALSE)</f>
        <v>6.3989376581986918E-2</v>
      </c>
      <c r="C328" s="5">
        <f>VLOOKUP(A328,'Supporting Data'!$B$2:$D$368,3,FALSE)</f>
        <v>0.18</v>
      </c>
      <c r="K328" s="3">
        <v>43788</v>
      </c>
      <c r="L328" s="5">
        <f>VLOOKUP(K328,'Session Details'!$B$2:$N$368,13,FALSE)</f>
        <v>0.71540001730569014</v>
      </c>
      <c r="M328" s="47">
        <f>VLOOKUP(K328,'Supporting Data'!$B$2:$F$368,5,FALSE)</f>
        <v>22</v>
      </c>
      <c r="W328" s="4">
        <v>27</v>
      </c>
      <c r="X328" s="4">
        <v>1197954</v>
      </c>
      <c r="Y328" s="5">
        <v>-2.6689080218361472E-2</v>
      </c>
      <c r="AH328" s="4">
        <v>33</v>
      </c>
      <c r="AI328" s="5">
        <v>5.6286914157233428E-2</v>
      </c>
      <c r="AJ328" s="5">
        <v>-5.6484303590193408E-2</v>
      </c>
      <c r="AS328" s="5">
        <v>0.92</v>
      </c>
      <c r="AT328" s="5">
        <v>5.6286914157233428E-2</v>
      </c>
    </row>
    <row r="329" spans="1:46" x14ac:dyDescent="0.3">
      <c r="A329" s="3">
        <v>43788</v>
      </c>
      <c r="B329" s="5">
        <f>VLOOKUP(A329,'Session Details'!$B$2:$H$368,7,FALSE)</f>
        <v>5.6286914157233428E-2</v>
      </c>
      <c r="C329" s="5">
        <f>VLOOKUP(A329,'Supporting Data'!$B$2:$D$368,3,FALSE)</f>
        <v>0.19</v>
      </c>
      <c r="K329" s="3">
        <v>43789</v>
      </c>
      <c r="L329" s="5">
        <f>VLOOKUP(K329,'Session Details'!$B$2:$N$368,13,FALSE)</f>
        <v>0.72270007585959972</v>
      </c>
      <c r="M329" s="47">
        <f>VLOOKUP(K329,'Supporting Data'!$B$2:$F$368,5,FALSE)</f>
        <v>19</v>
      </c>
      <c r="W329" s="4">
        <v>29</v>
      </c>
      <c r="X329" s="4">
        <v>1338732</v>
      </c>
      <c r="Y329" s="5">
        <v>-1.6965332095788321E-2</v>
      </c>
      <c r="AH329" s="4">
        <v>40</v>
      </c>
      <c r="AI329" s="5">
        <v>5.9848020864719971E-2</v>
      </c>
      <c r="AJ329" s="5">
        <v>-5.5141409677109565E-2</v>
      </c>
      <c r="AS329" s="5">
        <v>0.92</v>
      </c>
      <c r="AT329" s="5">
        <v>5.9848020864719971E-2</v>
      </c>
    </row>
    <row r="330" spans="1:46" x14ac:dyDescent="0.3">
      <c r="A330" s="3">
        <v>43789</v>
      </c>
      <c r="B330" s="5">
        <f>VLOOKUP(A330,'Session Details'!$B$2:$H$368,7,FALSE)</f>
        <v>5.9848020864719971E-2</v>
      </c>
      <c r="C330" s="5">
        <f>VLOOKUP(A330,'Supporting Data'!$B$2:$D$368,3,FALSE)</f>
        <v>0.19</v>
      </c>
      <c r="K330" s="3">
        <v>43790</v>
      </c>
      <c r="L330" s="5">
        <f>VLOOKUP(K330,'Session Details'!$B$2:$N$368,13,FALSE)</f>
        <v>0.73729989979831256</v>
      </c>
      <c r="M330" s="47">
        <f>VLOOKUP(K330,'Supporting Data'!$B$2:$F$368,5,FALSE)</f>
        <v>21</v>
      </c>
      <c r="W330" s="4">
        <v>27</v>
      </c>
      <c r="X330" s="4">
        <v>1220447</v>
      </c>
      <c r="Y330" s="5">
        <v>-9.5681832159261737E-2</v>
      </c>
      <c r="AH330" s="4">
        <v>38</v>
      </c>
      <c r="AI330" s="5">
        <v>5.7343767392114449E-2</v>
      </c>
      <c r="AJ330" s="5">
        <v>-0.11413731364380297</v>
      </c>
      <c r="AS330" s="5">
        <v>0.92</v>
      </c>
      <c r="AT330" s="5">
        <v>5.7343767392114449E-2</v>
      </c>
    </row>
    <row r="331" spans="1:46" x14ac:dyDescent="0.3">
      <c r="A331" s="3">
        <v>43790</v>
      </c>
      <c r="B331" s="5">
        <f>VLOOKUP(A331,'Session Details'!$B$2:$H$368,7,FALSE)</f>
        <v>5.7343767392114449E-2</v>
      </c>
      <c r="C331" s="5">
        <f>VLOOKUP(A331,'Supporting Data'!$B$2:$D$368,3,FALSE)</f>
        <v>0.18</v>
      </c>
      <c r="K331" s="3">
        <v>43791</v>
      </c>
      <c r="L331" s="5">
        <f>VLOOKUP(K331,'Session Details'!$B$2:$N$368,13,FALSE)</f>
        <v>0.76650015845159969</v>
      </c>
      <c r="M331" s="47">
        <f>VLOOKUP(K331,'Supporting Data'!$B$2:$F$368,5,FALSE)</f>
        <v>19</v>
      </c>
      <c r="W331" s="4">
        <v>25</v>
      </c>
      <c r="X331" s="4">
        <v>1518155</v>
      </c>
      <c r="Y331" s="5">
        <v>0.14641762191714625</v>
      </c>
      <c r="AH331" s="4">
        <v>35</v>
      </c>
      <c r="AI331" s="5">
        <v>6.6576381120427491E-2</v>
      </c>
      <c r="AJ331" s="5">
        <v>9.1826306587758255E-2</v>
      </c>
      <c r="AS331" s="5">
        <v>0.95</v>
      </c>
      <c r="AT331" s="5">
        <v>6.6576381120427491E-2</v>
      </c>
    </row>
    <row r="332" spans="1:46" x14ac:dyDescent="0.3">
      <c r="A332" s="3">
        <v>43791</v>
      </c>
      <c r="B332" s="5">
        <f>VLOOKUP(A332,'Session Details'!$B$2:$H$368,7,FALSE)</f>
        <v>6.6576381120427491E-2</v>
      </c>
      <c r="C332" s="5">
        <f>VLOOKUP(A332,'Supporting Data'!$B$2:$D$368,3,FALSE)</f>
        <v>0.18</v>
      </c>
      <c r="K332" s="3">
        <v>43792</v>
      </c>
      <c r="L332" s="5">
        <f>VLOOKUP(K332,'Session Details'!$B$2:$N$368,13,FALSE)</f>
        <v>0.65280003719902369</v>
      </c>
      <c r="M332" s="47">
        <f>VLOOKUP(K332,'Supporting Data'!$B$2:$F$368,5,FALSE)</f>
        <v>18</v>
      </c>
      <c r="W332" s="4">
        <v>28</v>
      </c>
      <c r="X332" s="4">
        <v>1631184</v>
      </c>
      <c r="Y332" s="5">
        <v>5.4412811318888643E-2</v>
      </c>
      <c r="AH332" s="4">
        <v>37</v>
      </c>
      <c r="AI332" s="5">
        <v>3.5625059172751015E-2</v>
      </c>
      <c r="AJ332" s="5">
        <v>8.5424964342455612E-2</v>
      </c>
      <c r="AS332" s="5">
        <v>0.95</v>
      </c>
      <c r="AT332" s="5">
        <v>3.5625059172751015E-2</v>
      </c>
    </row>
    <row r="333" spans="1:46" x14ac:dyDescent="0.3">
      <c r="A333" s="3">
        <v>43792</v>
      </c>
      <c r="B333" s="5">
        <f>VLOOKUP(A333,'Session Details'!$B$2:$H$368,7,FALSE)</f>
        <v>3.5625059172751015E-2</v>
      </c>
      <c r="C333" s="5">
        <f>VLOOKUP(A333,'Supporting Data'!$B$2:$D$368,3,FALSE)</f>
        <v>0.18</v>
      </c>
      <c r="K333" s="3">
        <v>43793</v>
      </c>
      <c r="L333" s="5">
        <f>VLOOKUP(K333,'Session Details'!$B$2:$N$368,13,FALSE)</f>
        <v>0.65959981607145346</v>
      </c>
      <c r="M333" s="47">
        <f>VLOOKUP(K333,'Supporting Data'!$B$2:$F$368,5,FALSE)</f>
        <v>22</v>
      </c>
      <c r="W333" s="4">
        <v>27</v>
      </c>
      <c r="X333" s="4">
        <v>1647515</v>
      </c>
      <c r="Y333" s="5">
        <v>1.3547702422639891</v>
      </c>
      <c r="AH333" s="4">
        <v>34</v>
      </c>
      <c r="AI333" s="5">
        <v>3.5632390666384087E-2</v>
      </c>
      <c r="AJ333" s="5">
        <v>1.2404609829743283</v>
      </c>
      <c r="AS333" s="11">
        <v>0.95</v>
      </c>
      <c r="AT333" s="5">
        <v>3.5632390666384087E-2</v>
      </c>
    </row>
    <row r="334" spans="1:46" x14ac:dyDescent="0.3">
      <c r="A334" s="3">
        <v>43793</v>
      </c>
      <c r="B334" s="5">
        <f>VLOOKUP(A334,'Session Details'!$B$2:$H$368,7,FALSE)</f>
        <v>3.5632390666384087E-2</v>
      </c>
      <c r="C334" s="5">
        <f>VLOOKUP(A334,'Supporting Data'!$B$2:$D$368,3,FALSE)</f>
        <v>0.19</v>
      </c>
      <c r="K334" s="3">
        <v>43794</v>
      </c>
      <c r="L334" s="5">
        <f>VLOOKUP(K334,'Session Details'!$B$2:$N$368,13,FALSE)</f>
        <v>0.75919984624461412</v>
      </c>
      <c r="M334" s="47">
        <f>VLOOKUP(K334,'Supporting Data'!$B$2:$F$368,5,FALSE)</f>
        <v>22</v>
      </c>
      <c r="W334" s="4">
        <v>26</v>
      </c>
      <c r="X334" s="4">
        <v>1364973</v>
      </c>
      <c r="Y334" s="5">
        <v>-6.4550704753341459E-2</v>
      </c>
      <c r="AH334" s="4">
        <v>34</v>
      </c>
      <c r="AI334" s="5">
        <v>6.1619370118402267E-2</v>
      </c>
      <c r="AJ334" s="5">
        <v>-3.7037498881522302E-2</v>
      </c>
      <c r="AS334" s="5">
        <v>0.94</v>
      </c>
      <c r="AT334" s="5">
        <v>6.1619370118402267E-2</v>
      </c>
    </row>
    <row r="335" spans="1:46" x14ac:dyDescent="0.3">
      <c r="A335" s="3">
        <v>43794</v>
      </c>
      <c r="B335" s="5">
        <f>VLOOKUP(A335,'Session Details'!$B$2:$H$368,7,FALSE)</f>
        <v>6.1619370118402267E-2</v>
      </c>
      <c r="C335" s="5">
        <f>VLOOKUP(A335,'Supporting Data'!$B$2:$D$368,3,FALSE)</f>
        <v>0.19</v>
      </c>
      <c r="K335" s="3">
        <v>43795</v>
      </c>
      <c r="L335" s="5">
        <f>VLOOKUP(K335,'Session Details'!$B$2:$N$368,13,FALSE)</f>
        <v>0.69349986333418057</v>
      </c>
      <c r="M335" s="47">
        <f>VLOOKUP(K335,'Supporting Data'!$B$2:$F$368,5,FALSE)</f>
        <v>17</v>
      </c>
      <c r="W335" s="4">
        <v>25</v>
      </c>
      <c r="X335" s="4">
        <v>1258689</v>
      </c>
      <c r="Y335" s="5">
        <v>5.0698941695590971E-2</v>
      </c>
      <c r="AH335" s="4">
        <v>35</v>
      </c>
      <c r="AI335" s="5">
        <v>5.97502969264904E-2</v>
      </c>
      <c r="AJ335" s="5">
        <v>6.1530869494502038E-2</v>
      </c>
      <c r="AS335" s="5">
        <v>0.95</v>
      </c>
      <c r="AT335" s="5">
        <v>5.97502969264904E-2</v>
      </c>
    </row>
    <row r="336" spans="1:46" x14ac:dyDescent="0.3">
      <c r="A336" s="3">
        <v>43795</v>
      </c>
      <c r="B336" s="5">
        <f>VLOOKUP(A336,'Session Details'!$B$2:$H$368,7,FALSE)</f>
        <v>5.97502969264904E-2</v>
      </c>
      <c r="C336" s="5">
        <f>VLOOKUP(A336,'Supporting Data'!$B$2:$D$368,3,FALSE)</f>
        <v>0.17</v>
      </c>
      <c r="K336" s="3">
        <v>43796</v>
      </c>
      <c r="L336" s="5">
        <f>VLOOKUP(K336,'Session Details'!$B$2:$N$368,13,FALSE)</f>
        <v>0.70809995647408119</v>
      </c>
      <c r="M336" s="47">
        <f>VLOOKUP(K336,'Supporting Data'!$B$2:$F$368,5,FALSE)</f>
        <v>22</v>
      </c>
      <c r="W336" s="4">
        <v>28</v>
      </c>
      <c r="X336" s="4">
        <v>1347154</v>
      </c>
      <c r="Y336" s="5">
        <v>6.2910276291296974E-3</v>
      </c>
      <c r="AH336" s="4">
        <v>35</v>
      </c>
      <c r="AI336" s="5">
        <v>5.9077392052793276E-2</v>
      </c>
      <c r="AJ336" s="5">
        <v>-1.2876429342059903E-2</v>
      </c>
      <c r="AS336" s="5">
        <v>0.91</v>
      </c>
      <c r="AT336" s="5">
        <v>5.9077392052793276E-2</v>
      </c>
    </row>
    <row r="337" spans="1:46" x14ac:dyDescent="0.3">
      <c r="A337" s="3">
        <v>43796</v>
      </c>
      <c r="B337" s="5">
        <f>VLOOKUP(A337,'Session Details'!$B$2:$H$368,7,FALSE)</f>
        <v>5.9077392052793276E-2</v>
      </c>
      <c r="C337" s="5">
        <f>VLOOKUP(A337,'Supporting Data'!$B$2:$D$368,3,FALSE)</f>
        <v>0.19</v>
      </c>
      <c r="K337" s="3">
        <v>43797</v>
      </c>
      <c r="L337" s="5">
        <f>VLOOKUP(K337,'Session Details'!$B$2:$N$368,13,FALSE)</f>
        <v>0.71540014900392479</v>
      </c>
      <c r="M337" s="47">
        <f>VLOOKUP(K337,'Supporting Data'!$B$2:$F$368,5,FALSE)</f>
        <v>21</v>
      </c>
      <c r="W337" s="4">
        <v>28</v>
      </c>
      <c r="X337" s="4">
        <v>1295492</v>
      </c>
      <c r="Y337" s="5">
        <v>6.1489765635050153E-2</v>
      </c>
      <c r="AH337" s="4">
        <v>33</v>
      </c>
      <c r="AI337" s="5">
        <v>5.6811833528503247E-2</v>
      </c>
      <c r="AJ337" s="5">
        <v>-9.2762280506242245E-3</v>
      </c>
      <c r="AS337" s="5">
        <v>0.94</v>
      </c>
      <c r="AT337" s="5">
        <v>5.6811833528503247E-2</v>
      </c>
    </row>
    <row r="338" spans="1:46" x14ac:dyDescent="0.3">
      <c r="A338" s="3">
        <v>43797</v>
      </c>
      <c r="B338" s="5">
        <f>VLOOKUP(A338,'Session Details'!$B$2:$H$368,7,FALSE)</f>
        <v>5.6811833528503247E-2</v>
      </c>
      <c r="C338" s="5">
        <f>VLOOKUP(A338,'Supporting Data'!$B$2:$D$368,3,FALSE)</f>
        <v>0.18</v>
      </c>
      <c r="K338" s="3">
        <v>43798</v>
      </c>
      <c r="L338" s="5">
        <f>VLOOKUP(K338,'Session Details'!$B$2:$N$368,13,FALSE)</f>
        <v>0.72999979270935778</v>
      </c>
      <c r="M338" s="47">
        <f>VLOOKUP(K338,'Supporting Data'!$B$2:$F$368,5,FALSE)</f>
        <v>17</v>
      </c>
      <c r="W338" s="4">
        <v>28</v>
      </c>
      <c r="X338" s="4">
        <v>1364454</v>
      </c>
      <c r="Y338" s="5">
        <v>-0.1012419680467409</v>
      </c>
      <c r="AH338" s="4">
        <v>39</v>
      </c>
      <c r="AI338" s="5">
        <v>6.2827860133883806E-2</v>
      </c>
      <c r="AJ338" s="5">
        <v>-5.6304066449077927E-2</v>
      </c>
      <c r="AS338" s="5">
        <v>0.94</v>
      </c>
      <c r="AT338" s="5">
        <v>6.2827860133883806E-2</v>
      </c>
    </row>
    <row r="339" spans="1:46" x14ac:dyDescent="0.3">
      <c r="A339" s="3">
        <v>43798</v>
      </c>
      <c r="B339" s="5">
        <f>VLOOKUP(A339,'Session Details'!$B$2:$H$368,7,FALSE)</f>
        <v>6.2827860133883806E-2</v>
      </c>
      <c r="C339" s="5">
        <f>VLOOKUP(A339,'Supporting Data'!$B$2:$D$368,3,FALSE)</f>
        <v>0.17</v>
      </c>
      <c r="K339" s="3">
        <v>43799</v>
      </c>
      <c r="L339" s="5">
        <f>VLOOKUP(K339,'Session Details'!$B$2:$N$368,13,FALSE)</f>
        <v>0.69359994855293094</v>
      </c>
      <c r="M339" s="47">
        <f>VLOOKUP(K339,'Supporting Data'!$B$2:$F$368,5,FALSE)</f>
        <v>18</v>
      </c>
      <c r="W339" s="4">
        <v>29</v>
      </c>
      <c r="X339" s="4">
        <v>1728295</v>
      </c>
      <c r="Y339" s="5">
        <v>5.9534056243808253E-2</v>
      </c>
      <c r="AH339" s="4">
        <v>40</v>
      </c>
      <c r="AI339" s="5">
        <v>3.6667506961712205E-2</v>
      </c>
      <c r="AJ339" s="5">
        <v>2.9261643718434538E-2</v>
      </c>
      <c r="AS339" s="5">
        <v>0.93</v>
      </c>
      <c r="AT339" s="5">
        <v>3.6667506961712205E-2</v>
      </c>
    </row>
    <row r="340" spans="1:46" x14ac:dyDescent="0.3">
      <c r="A340" s="3">
        <v>43799</v>
      </c>
      <c r="B340" s="5">
        <f>VLOOKUP(A340,'Session Details'!$B$2:$H$368,7,FALSE)</f>
        <v>3.6667506961712205E-2</v>
      </c>
      <c r="C340" s="5">
        <f>VLOOKUP(A340,'Supporting Data'!$B$2:$D$368,3,FALSE)</f>
        <v>0.19</v>
      </c>
      <c r="K340" s="3">
        <v>43800</v>
      </c>
      <c r="L340" s="5">
        <f>VLOOKUP(K340,'Session Details'!$B$2:$N$368,13,FALSE)</f>
        <v>0.7003998191545906</v>
      </c>
      <c r="M340" s="47">
        <f>VLOOKUP(K340,'Supporting Data'!$B$2:$F$368,5,FALSE)</f>
        <v>18</v>
      </c>
      <c r="W340" s="4">
        <v>27</v>
      </c>
      <c r="X340" s="4">
        <v>1989333</v>
      </c>
      <c r="Y340" s="5">
        <v>0.20747489400703478</v>
      </c>
      <c r="AH340" s="4">
        <v>40</v>
      </c>
      <c r="AI340" s="5">
        <v>4.2611513592918031E-2</v>
      </c>
      <c r="AJ340" s="5">
        <v>0.19586457141979285</v>
      </c>
      <c r="AS340" s="11">
        <v>0.92</v>
      </c>
      <c r="AT340" s="5">
        <v>4.2611513592918031E-2</v>
      </c>
    </row>
    <row r="341" spans="1:46" x14ac:dyDescent="0.3">
      <c r="A341" s="3">
        <v>43800</v>
      </c>
      <c r="B341" s="5">
        <f>VLOOKUP(A341,'Session Details'!$B$2:$H$368,7,FALSE)</f>
        <v>4.2611513592918031E-2</v>
      </c>
      <c r="C341" s="5">
        <f>VLOOKUP(A341,'Supporting Data'!$B$2:$D$368,3,FALSE)</f>
        <v>0.18</v>
      </c>
      <c r="K341" s="3">
        <v>43801</v>
      </c>
      <c r="L341" s="5">
        <f>VLOOKUP(K341,'Session Details'!$B$2:$N$368,13,FALSE)</f>
        <v>0.71539984098479137</v>
      </c>
      <c r="M341" s="47">
        <f>VLOOKUP(K341,'Supporting Data'!$B$2:$F$368,5,FALSE)</f>
        <v>22</v>
      </c>
      <c r="W341" s="4">
        <v>26</v>
      </c>
      <c r="X341" s="4">
        <v>1310814</v>
      </c>
      <c r="Y341" s="5">
        <v>-3.9677707910705906E-2</v>
      </c>
      <c r="AH341" s="4">
        <v>37</v>
      </c>
      <c r="AI341" s="5">
        <v>6.0967619460816282E-2</v>
      </c>
      <c r="AJ341" s="5">
        <v>-1.0577041867413484E-2</v>
      </c>
      <c r="AS341" s="5">
        <v>0.91</v>
      </c>
      <c r="AT341" s="5">
        <v>6.0967619460816282E-2</v>
      </c>
    </row>
    <row r="342" spans="1:46" x14ac:dyDescent="0.3">
      <c r="A342" s="3">
        <v>43801</v>
      </c>
      <c r="B342" s="5">
        <f>VLOOKUP(A342,'Session Details'!$B$2:$H$368,7,FALSE)</f>
        <v>6.0967619460816282E-2</v>
      </c>
      <c r="C342" s="5">
        <f>VLOOKUP(A342,'Supporting Data'!$B$2:$D$368,3,FALSE)</f>
        <v>0.17</v>
      </c>
      <c r="K342" s="3">
        <v>43802</v>
      </c>
      <c r="L342" s="5">
        <f>VLOOKUP(K342,'Session Details'!$B$2:$N$368,13,FALSE)</f>
        <v>0.7007998708641151</v>
      </c>
      <c r="M342" s="47">
        <f>VLOOKUP(K342,'Supporting Data'!$B$2:$F$368,5,FALSE)</f>
        <v>20</v>
      </c>
      <c r="W342" s="4">
        <v>30</v>
      </c>
      <c r="X342" s="4">
        <v>1282884</v>
      </c>
      <c r="Y342" s="5">
        <v>1.9222381382533626E-2</v>
      </c>
      <c r="AH342" s="4">
        <v>36</v>
      </c>
      <c r="AI342" s="5">
        <v>6.1533204602351635E-2</v>
      </c>
      <c r="AJ342" s="5">
        <v>2.9839310724341761E-2</v>
      </c>
      <c r="AS342" s="5">
        <v>0.94</v>
      </c>
      <c r="AT342" s="5">
        <v>6.1533204602351635E-2</v>
      </c>
    </row>
    <row r="343" spans="1:46" x14ac:dyDescent="0.3">
      <c r="A343" s="3">
        <v>43802</v>
      </c>
      <c r="B343" s="5">
        <f>VLOOKUP(A343,'Session Details'!$B$2:$H$368,7,FALSE)</f>
        <v>6.1533204602351635E-2</v>
      </c>
      <c r="C343" s="5">
        <f>VLOOKUP(A343,'Supporting Data'!$B$2:$D$368,3,FALSE)</f>
        <v>0.19</v>
      </c>
      <c r="K343" s="3">
        <v>43803</v>
      </c>
      <c r="L343" s="5">
        <f>VLOOKUP(K343,'Session Details'!$B$2:$N$368,13,FALSE)</f>
        <v>0.69349990705635189</v>
      </c>
      <c r="M343" s="47">
        <f>VLOOKUP(K343,'Supporting Data'!$B$2:$F$368,5,FALSE)</f>
        <v>18</v>
      </c>
      <c r="W343" s="4">
        <v>28</v>
      </c>
      <c r="X343" s="4">
        <v>1336022</v>
      </c>
      <c r="Y343" s="5">
        <v>-8.263346284092199E-3</v>
      </c>
      <c r="AH343" s="4">
        <v>37</v>
      </c>
      <c r="AI343" s="5">
        <v>5.9726870300945152E-2</v>
      </c>
      <c r="AJ343" s="5">
        <v>1.0993685157453914E-2</v>
      </c>
      <c r="AS343" s="5">
        <v>0.92</v>
      </c>
      <c r="AT343" s="5">
        <v>5.9726870300945152E-2</v>
      </c>
    </row>
    <row r="344" spans="1:46" x14ac:dyDescent="0.3">
      <c r="A344" s="3">
        <v>43803</v>
      </c>
      <c r="B344" s="5">
        <f>VLOOKUP(A344,'Session Details'!$B$2:$H$368,7,FALSE)</f>
        <v>5.9726870300945152E-2</v>
      </c>
      <c r="C344" s="5">
        <f>VLOOKUP(A344,'Supporting Data'!$B$2:$D$368,3,FALSE)</f>
        <v>0.19</v>
      </c>
      <c r="K344" s="3">
        <v>43804</v>
      </c>
      <c r="L344" s="5">
        <f>VLOOKUP(K344,'Session Details'!$B$2:$N$368,13,FALSE)</f>
        <v>0.73730013247003923</v>
      </c>
      <c r="M344" s="47">
        <f>VLOOKUP(K344,'Supporting Data'!$B$2:$F$368,5,FALSE)</f>
        <v>22</v>
      </c>
      <c r="W344" s="4">
        <v>30</v>
      </c>
      <c r="X344" s="4">
        <v>1418862</v>
      </c>
      <c r="Y344" s="5">
        <v>9.5230229133024258E-2</v>
      </c>
      <c r="AH344" s="4">
        <v>30</v>
      </c>
      <c r="AI344" s="5">
        <v>6.2820325162000548E-2</v>
      </c>
      <c r="AJ344" s="5">
        <v>0.10576126944543618</v>
      </c>
      <c r="AS344" s="5">
        <v>0.91</v>
      </c>
      <c r="AT344" s="5">
        <v>6.2820325162000548E-2</v>
      </c>
    </row>
    <row r="345" spans="1:46" x14ac:dyDescent="0.3">
      <c r="A345" s="3">
        <v>43804</v>
      </c>
      <c r="B345" s="5">
        <f>VLOOKUP(A345,'Session Details'!$B$2:$H$368,7,FALSE)</f>
        <v>6.2820325162000548E-2</v>
      </c>
      <c r="C345" s="5">
        <f>VLOOKUP(A345,'Supporting Data'!$B$2:$D$368,3,FALSE)</f>
        <v>0.18</v>
      </c>
      <c r="K345" s="3">
        <v>43805</v>
      </c>
      <c r="L345" s="5">
        <f>VLOOKUP(K345,'Session Details'!$B$2:$N$368,13,FALSE)</f>
        <v>0.74460018474259559</v>
      </c>
      <c r="M345" s="47">
        <f>VLOOKUP(K345,'Supporting Data'!$B$2:$F$368,5,FALSE)</f>
        <v>21</v>
      </c>
      <c r="W345" s="4">
        <v>26</v>
      </c>
      <c r="X345" s="4">
        <v>1336464</v>
      </c>
      <c r="Y345" s="5">
        <v>-2.0513699985488687E-2</v>
      </c>
      <c r="AH345" s="4">
        <v>34</v>
      </c>
      <c r="AI345" s="5">
        <v>6.3442296573311643E-2</v>
      </c>
      <c r="AJ345" s="5">
        <v>9.7796811497079528E-3</v>
      </c>
      <c r="AS345" s="5">
        <v>0.91</v>
      </c>
      <c r="AT345" s="5">
        <v>6.3442296573311643E-2</v>
      </c>
    </row>
    <row r="346" spans="1:46" x14ac:dyDescent="0.3">
      <c r="A346" s="3">
        <v>43805</v>
      </c>
      <c r="B346" s="5">
        <f>VLOOKUP(A346,'Session Details'!$B$2:$H$368,7,FALSE)</f>
        <v>6.3442296573311643E-2</v>
      </c>
      <c r="C346" s="5">
        <f>VLOOKUP(A346,'Supporting Data'!$B$2:$D$368,3,FALSE)</f>
        <v>0.19</v>
      </c>
      <c r="K346" s="3">
        <v>43806</v>
      </c>
      <c r="L346" s="5">
        <f>VLOOKUP(K346,'Session Details'!$B$2:$N$368,13,FALSE)</f>
        <v>0.68679989976791878</v>
      </c>
      <c r="M346" s="47">
        <f>VLOOKUP(K346,'Supporting Data'!$B$2:$F$368,5,FALSE)</f>
        <v>20</v>
      </c>
      <c r="W346" s="4">
        <v>30</v>
      </c>
      <c r="X346" s="4">
        <v>1665666</v>
      </c>
      <c r="Y346" s="5">
        <v>-3.623744788939387E-2</v>
      </c>
      <c r="AH346" s="4">
        <v>38</v>
      </c>
      <c r="AI346" s="5">
        <v>3.7862968354100197E-2</v>
      </c>
      <c r="AJ346" s="5">
        <v>3.2602745358070839E-2</v>
      </c>
      <c r="AS346" s="5">
        <v>0.95</v>
      </c>
      <c r="AT346" s="5">
        <v>3.7862968354100197E-2</v>
      </c>
    </row>
    <row r="347" spans="1:46" x14ac:dyDescent="0.3">
      <c r="A347" s="3">
        <v>43806</v>
      </c>
      <c r="B347" s="5">
        <f>VLOOKUP(A347,'Session Details'!$B$2:$H$368,7,FALSE)</f>
        <v>3.7862968354100197E-2</v>
      </c>
      <c r="C347" s="5">
        <f>VLOOKUP(A347,'Supporting Data'!$B$2:$D$368,3,FALSE)</f>
        <v>0.17</v>
      </c>
      <c r="K347" s="3">
        <v>43807</v>
      </c>
      <c r="L347" s="5">
        <f>VLOOKUP(K347,'Session Details'!$B$2:$N$368,13,FALSE)</f>
        <v>0.67999987005413864</v>
      </c>
      <c r="M347" s="47">
        <f>VLOOKUP(K347,'Supporting Data'!$B$2:$F$368,5,FALSE)</f>
        <v>18</v>
      </c>
      <c r="W347" s="4">
        <v>25</v>
      </c>
      <c r="X347" s="4">
        <v>1632680</v>
      </c>
      <c r="Y347" s="5">
        <v>-0.17928270430340221</v>
      </c>
      <c r="AH347" s="4">
        <v>30</v>
      </c>
      <c r="AI347" s="5">
        <v>3.711314943834617E-2</v>
      </c>
      <c r="AJ347" s="5">
        <v>-0.12903470660769212</v>
      </c>
      <c r="AS347" s="5">
        <v>0.93</v>
      </c>
      <c r="AT347" s="5">
        <v>3.711314943834617E-2</v>
      </c>
    </row>
    <row r="348" spans="1:46" x14ac:dyDescent="0.3">
      <c r="A348" s="3">
        <v>43807</v>
      </c>
      <c r="B348" s="5">
        <f>VLOOKUP(A348,'Session Details'!$B$2:$H$368,7,FALSE)</f>
        <v>3.711314943834617E-2</v>
      </c>
      <c r="C348" s="5">
        <f>VLOOKUP(A348,'Supporting Data'!$B$2:$D$368,3,FALSE)</f>
        <v>0.19</v>
      </c>
      <c r="K348" s="3">
        <v>43808</v>
      </c>
      <c r="L348" s="5">
        <f>VLOOKUP(K348,'Session Details'!$B$2:$N$368,13,FALSE)</f>
        <v>0.70080023953591686</v>
      </c>
      <c r="M348" s="47">
        <f>VLOOKUP(K348,'Supporting Data'!$B$2:$F$368,5,FALSE)</f>
        <v>22</v>
      </c>
      <c r="W348" s="4">
        <v>25</v>
      </c>
      <c r="X348" s="4">
        <v>1245504</v>
      </c>
      <c r="Y348" s="5">
        <v>-4.9824002490055808E-2</v>
      </c>
      <c r="AH348" s="4">
        <v>36</v>
      </c>
      <c r="AI348" s="5">
        <v>5.5144874040302959E-2</v>
      </c>
      <c r="AJ348" s="5">
        <v>-9.5505540022857272E-2</v>
      </c>
      <c r="AS348" s="5">
        <v>0.92</v>
      </c>
      <c r="AT348" s="5">
        <v>5.5144874040302959E-2</v>
      </c>
    </row>
    <row r="349" spans="1:46" x14ac:dyDescent="0.3">
      <c r="A349" s="3">
        <v>43808</v>
      </c>
      <c r="B349" s="5">
        <f>VLOOKUP(A349,'Session Details'!$B$2:$H$368,7,FALSE)</f>
        <v>5.5144874040302959E-2</v>
      </c>
      <c r="C349" s="5">
        <f>VLOOKUP(A349,'Supporting Data'!$B$2:$D$368,3,FALSE)</f>
        <v>0.17</v>
      </c>
      <c r="K349" s="3">
        <v>43809</v>
      </c>
      <c r="L349" s="5">
        <f>VLOOKUP(K349,'Session Details'!$B$2:$N$368,13,FALSE)</f>
        <v>0.72269984727286884</v>
      </c>
      <c r="M349" s="47">
        <f>VLOOKUP(K349,'Supporting Data'!$B$2:$F$368,5,FALSE)</f>
        <v>19</v>
      </c>
      <c r="W349" s="4">
        <v>29</v>
      </c>
      <c r="X349" s="4">
        <v>1235782</v>
      </c>
      <c r="Y349" s="5">
        <v>-3.671571241047511E-2</v>
      </c>
      <c r="AH349" s="4">
        <v>31</v>
      </c>
      <c r="AI349" s="5">
        <v>5.7477786102777713E-2</v>
      </c>
      <c r="AJ349" s="5">
        <v>-6.5906180667517744E-2</v>
      </c>
      <c r="AS349" s="5">
        <v>0.94</v>
      </c>
      <c r="AT349" s="5">
        <v>5.7477786102777713E-2</v>
      </c>
    </row>
    <row r="350" spans="1:46" x14ac:dyDescent="0.3">
      <c r="A350" s="3">
        <v>43809</v>
      </c>
      <c r="B350" s="5">
        <f>VLOOKUP(A350,'Session Details'!$B$2:$H$368,7,FALSE)</f>
        <v>5.7477786102777713E-2</v>
      </c>
      <c r="C350" s="5">
        <f>VLOOKUP(A350,'Supporting Data'!$B$2:$D$368,3,FALSE)</f>
        <v>0.18</v>
      </c>
      <c r="K350" s="3">
        <v>43810</v>
      </c>
      <c r="L350" s="5">
        <f>VLOOKUP(K350,'Session Details'!$B$2:$N$368,13,FALSE)</f>
        <v>0.70809981954605872</v>
      </c>
      <c r="M350" s="47">
        <f>VLOOKUP(K350,'Supporting Data'!$B$2:$F$368,5,FALSE)</f>
        <v>20</v>
      </c>
      <c r="W350" s="4">
        <v>27</v>
      </c>
      <c r="X350" s="4">
        <v>1246273</v>
      </c>
      <c r="Y350" s="5">
        <v>-6.7176289013204826E-2</v>
      </c>
      <c r="AH350" s="4">
        <v>36</v>
      </c>
      <c r="AI350" s="5">
        <v>5.5178921629180228E-2</v>
      </c>
      <c r="AJ350" s="5">
        <v>-7.6145772394388356E-2</v>
      </c>
      <c r="AS350" s="5">
        <v>0.94</v>
      </c>
      <c r="AT350" s="5">
        <v>5.5178921629180228E-2</v>
      </c>
    </row>
    <row r="351" spans="1:46" x14ac:dyDescent="0.3">
      <c r="A351" s="3">
        <v>43810</v>
      </c>
      <c r="B351" s="5">
        <f>VLOOKUP(A351,'Session Details'!$B$2:$H$368,7,FALSE)</f>
        <v>5.5178921629180228E-2</v>
      </c>
      <c r="C351" s="5">
        <f>VLOOKUP(A351,'Supporting Data'!$B$2:$D$368,3,FALSE)</f>
        <v>0.18</v>
      </c>
      <c r="K351" s="3">
        <v>43811</v>
      </c>
      <c r="L351" s="5">
        <f>VLOOKUP(K351,'Session Details'!$B$2:$N$368,13,FALSE)</f>
        <v>0.74460020874146948</v>
      </c>
      <c r="M351" s="47">
        <f>VLOOKUP(K351,'Supporting Data'!$B$2:$F$368,5,FALSE)</f>
        <v>21</v>
      </c>
      <c r="W351" s="4">
        <v>27</v>
      </c>
      <c r="X351" s="4">
        <v>1379437</v>
      </c>
      <c r="Y351" s="5">
        <v>-2.7786352724930241E-2</v>
      </c>
      <c r="AH351" s="4">
        <v>36</v>
      </c>
      <c r="AI351" s="5">
        <v>6.2888882009826244E-2</v>
      </c>
      <c r="AJ351" s="5">
        <v>1.0913163478365462E-3</v>
      </c>
      <c r="AS351" s="5">
        <v>0.92</v>
      </c>
      <c r="AT351" s="5">
        <v>6.2888882009826244E-2</v>
      </c>
    </row>
    <row r="352" spans="1:46" x14ac:dyDescent="0.3">
      <c r="A352" s="3">
        <v>43811</v>
      </c>
      <c r="B352" s="5">
        <f>VLOOKUP(A352,'Session Details'!$B$2:$H$368,7,FALSE)</f>
        <v>6.2888882009826244E-2</v>
      </c>
      <c r="C352" s="5">
        <f>VLOOKUP(A352,'Supporting Data'!$B$2:$D$368,3,FALSE)</f>
        <v>0.18</v>
      </c>
      <c r="K352" s="3">
        <v>43812</v>
      </c>
      <c r="L352" s="5">
        <f>VLOOKUP(K352,'Session Details'!$B$2:$N$368,13,FALSE)</f>
        <v>0.72999975402693051</v>
      </c>
      <c r="M352" s="47">
        <f>VLOOKUP(K352,'Supporting Data'!$B$2:$F$368,5,FALSE)</f>
        <v>20</v>
      </c>
      <c r="W352" s="4">
        <v>25</v>
      </c>
      <c r="X352" s="4">
        <v>1308303</v>
      </c>
      <c r="Y352" s="5">
        <v>-2.1071274647128546E-2</v>
      </c>
      <c r="AH352" s="4">
        <v>32</v>
      </c>
      <c r="AI352" s="5">
        <v>5.7373640470833771E-2</v>
      </c>
      <c r="AJ352" s="5">
        <v>-9.5656311802413296E-2</v>
      </c>
      <c r="AS352" s="5">
        <v>0.92</v>
      </c>
      <c r="AT352" s="5">
        <v>5.7373640470833771E-2</v>
      </c>
    </row>
    <row r="353" spans="1:46" x14ac:dyDescent="0.3">
      <c r="A353" s="3">
        <v>43812</v>
      </c>
      <c r="B353" s="5">
        <f>VLOOKUP(A353,'Session Details'!$B$2:$H$368,7,FALSE)</f>
        <v>5.7373640470833771E-2</v>
      </c>
      <c r="C353" s="5">
        <f>VLOOKUP(A353,'Supporting Data'!$B$2:$D$368,3,FALSE)</f>
        <v>0.17</v>
      </c>
      <c r="K353" s="3">
        <v>43813</v>
      </c>
      <c r="L353" s="5">
        <f>VLOOKUP(K353,'Session Details'!$B$2:$N$368,13,FALSE)</f>
        <v>0.68680000556824738</v>
      </c>
      <c r="M353" s="47">
        <f>VLOOKUP(K353,'Supporting Data'!$B$2:$F$368,5,FALSE)</f>
        <v>19</v>
      </c>
      <c r="W353" s="4">
        <v>26</v>
      </c>
      <c r="X353" s="4">
        <v>1783676</v>
      </c>
      <c r="Y353" s="5">
        <v>7.0848537461892125E-2</v>
      </c>
      <c r="AH353" s="4">
        <v>38</v>
      </c>
      <c r="AI353" s="5">
        <v>3.8955484510034333E-2</v>
      </c>
      <c r="AJ353" s="5">
        <v>2.8854477169268922E-2</v>
      </c>
      <c r="AS353" s="5">
        <v>0.92</v>
      </c>
      <c r="AT353" s="5">
        <v>3.8955484510034333E-2</v>
      </c>
    </row>
    <row r="354" spans="1:46" x14ac:dyDescent="0.3">
      <c r="A354" s="3">
        <v>43813</v>
      </c>
      <c r="B354" s="5">
        <f>VLOOKUP(A354,'Session Details'!$B$2:$H$368,7,FALSE)</f>
        <v>3.8955484510034333E-2</v>
      </c>
      <c r="C354" s="5">
        <f>VLOOKUP(A354,'Supporting Data'!$B$2:$D$368,3,FALSE)</f>
        <v>0.17</v>
      </c>
      <c r="K354" s="3">
        <v>43814</v>
      </c>
      <c r="L354" s="5">
        <f>VLOOKUP(K354,'Session Details'!$B$2:$N$368,13,FALSE)</f>
        <v>0.64600005773028057</v>
      </c>
      <c r="M354" s="47">
        <f>VLOOKUP(K354,'Supporting Data'!$B$2:$F$368,5,FALSE)</f>
        <v>21</v>
      </c>
      <c r="W354" s="4">
        <v>27</v>
      </c>
      <c r="X354" s="4">
        <v>1385685</v>
      </c>
      <c r="Y354" s="5">
        <v>-0.1512819413479678</v>
      </c>
      <c r="AH354" s="4">
        <v>30</v>
      </c>
      <c r="AI354" s="5">
        <v>3.2154820978062923E-2</v>
      </c>
      <c r="AJ354" s="5">
        <v>-0.13360031512605031</v>
      </c>
      <c r="AS354" s="5">
        <v>0.91</v>
      </c>
      <c r="AT354" s="5">
        <v>3.2154820978062923E-2</v>
      </c>
    </row>
    <row r="355" spans="1:46" x14ac:dyDescent="0.3">
      <c r="A355" s="3">
        <v>43814</v>
      </c>
      <c r="B355" s="5">
        <f>VLOOKUP(A355,'Session Details'!$B$2:$H$368,7,FALSE)</f>
        <v>3.2154820978062923E-2</v>
      </c>
      <c r="C355" s="5">
        <f>VLOOKUP(A355,'Supporting Data'!$B$2:$D$368,3,FALSE)</f>
        <v>0.18</v>
      </c>
      <c r="K355" s="3">
        <v>43815</v>
      </c>
      <c r="L355" s="5">
        <f>VLOOKUP(K355,'Session Details'!$B$2:$N$368,13,FALSE)</f>
        <v>0.71539984518683708</v>
      </c>
      <c r="M355" s="47">
        <f>VLOOKUP(K355,'Supporting Data'!$B$2:$F$368,5,FALSE)</f>
        <v>19</v>
      </c>
      <c r="W355" s="4">
        <v>27</v>
      </c>
      <c r="X355" s="4">
        <v>1324939</v>
      </c>
      <c r="Y355" s="5">
        <v>6.3777394532654963E-2</v>
      </c>
      <c r="AH355" s="4">
        <v>40</v>
      </c>
      <c r="AI355" s="5">
        <v>6.2253415203397382E-2</v>
      </c>
      <c r="AJ355" s="5">
        <v>0.12890665337088447</v>
      </c>
      <c r="AS355" s="5">
        <v>0.95</v>
      </c>
      <c r="AT355" s="5">
        <v>6.2253415203397382E-2</v>
      </c>
    </row>
    <row r="356" spans="1:46" x14ac:dyDescent="0.3">
      <c r="A356" s="3">
        <v>43815</v>
      </c>
      <c r="B356" s="5">
        <f>VLOOKUP(A356,'Session Details'!$B$2:$H$368,7,FALSE)</f>
        <v>6.2253415203397382E-2</v>
      </c>
      <c r="C356" s="5">
        <f>VLOOKUP(A356,'Supporting Data'!$B$2:$D$368,3,FALSE)</f>
        <v>0.19</v>
      </c>
      <c r="K356" s="3">
        <v>43816</v>
      </c>
      <c r="L356" s="5">
        <f>VLOOKUP(K356,'Session Details'!$B$2:$N$368,13,FALSE)</f>
        <v>0.69350008650732842</v>
      </c>
      <c r="M356" s="47">
        <f>VLOOKUP(K356,'Supporting Data'!$B$2:$F$368,5,FALSE)</f>
        <v>20</v>
      </c>
      <c r="W356" s="4">
        <v>27</v>
      </c>
      <c r="X356" s="4">
        <v>1104375</v>
      </c>
      <c r="Y356" s="5">
        <v>-0.10633509793798579</v>
      </c>
      <c r="AH356" s="4">
        <v>40</v>
      </c>
      <c r="AI356" s="5">
        <v>5.2424970876994104E-2</v>
      </c>
      <c r="AJ356" s="5">
        <v>-8.7909009173535724E-2</v>
      </c>
      <c r="AS356" s="5">
        <v>0.92</v>
      </c>
      <c r="AT356" s="5">
        <v>5.2424970876994104E-2</v>
      </c>
    </row>
    <row r="357" spans="1:46" x14ac:dyDescent="0.3">
      <c r="A357" s="3">
        <v>43816</v>
      </c>
      <c r="B357" s="5">
        <f>VLOOKUP(A357,'Session Details'!$B$2:$H$368,7,FALSE)</f>
        <v>5.2424970876994104E-2</v>
      </c>
      <c r="C357" s="5">
        <f>VLOOKUP(A357,'Supporting Data'!$B$2:$D$368,3,FALSE)</f>
        <v>0.17</v>
      </c>
      <c r="K357" s="3">
        <v>43817</v>
      </c>
      <c r="L357" s="5">
        <f>VLOOKUP(K357,'Session Details'!$B$2:$N$368,13,FALSE)</f>
        <v>0.75919970960038696</v>
      </c>
      <c r="M357" s="47">
        <f>VLOOKUP(K357,'Supporting Data'!$B$2:$F$368,5,FALSE)</f>
        <v>22</v>
      </c>
      <c r="W357" s="4">
        <v>27</v>
      </c>
      <c r="X357" s="4">
        <v>1284054</v>
      </c>
      <c r="Y357" s="5">
        <v>3.0315187763836571E-2</v>
      </c>
      <c r="AH357" s="4">
        <v>40</v>
      </c>
      <c r="AI357" s="5">
        <v>5.7403640596793933E-2</v>
      </c>
      <c r="AJ357" s="5">
        <v>4.0318275564798389E-2</v>
      </c>
      <c r="AS357" s="5">
        <v>0.93</v>
      </c>
      <c r="AT357" s="5">
        <v>5.7403640596793933E-2</v>
      </c>
    </row>
    <row r="358" spans="1:46" x14ac:dyDescent="0.3">
      <c r="A358" s="3">
        <v>43817</v>
      </c>
      <c r="B358" s="5">
        <f>VLOOKUP(A358,'Session Details'!$B$2:$H$368,7,FALSE)</f>
        <v>5.7403640596793933E-2</v>
      </c>
      <c r="C358" s="5">
        <f>VLOOKUP(A358,'Supporting Data'!$B$2:$D$368,3,FALSE)</f>
        <v>0.19</v>
      </c>
      <c r="K358" s="3">
        <v>43818</v>
      </c>
      <c r="L358" s="5">
        <f>VLOOKUP(K358,'Session Details'!$B$2:$N$368,13,FALSE)</f>
        <v>0.7299997432992632</v>
      </c>
      <c r="M358" s="47">
        <f>VLOOKUP(K358,'Supporting Data'!$B$2:$F$368,5,FALSE)</f>
        <v>19</v>
      </c>
      <c r="W358" s="4">
        <v>30</v>
      </c>
      <c r="X358" s="4">
        <v>1211187</v>
      </c>
      <c r="Y358" s="5">
        <v>-0.12197005010014961</v>
      </c>
      <c r="AH358" s="4">
        <v>34</v>
      </c>
      <c r="AI358" s="5">
        <v>5.7495364528890876E-2</v>
      </c>
      <c r="AJ358" s="5">
        <v>-8.5762654837664987E-2</v>
      </c>
      <c r="AS358" s="5">
        <v>0.92</v>
      </c>
      <c r="AT358" s="5">
        <v>5.7495364528890876E-2</v>
      </c>
    </row>
    <row r="359" spans="1:46" x14ac:dyDescent="0.3">
      <c r="A359" s="3">
        <v>43818</v>
      </c>
      <c r="B359" s="5">
        <f>VLOOKUP(A359,'Session Details'!$B$2:$H$368,7,FALSE)</f>
        <v>5.7495364528890876E-2</v>
      </c>
      <c r="C359" s="5">
        <f>VLOOKUP(A359,'Supporting Data'!$B$2:$D$368,3,FALSE)</f>
        <v>0.17</v>
      </c>
      <c r="K359" s="3">
        <v>43819</v>
      </c>
      <c r="L359" s="5">
        <f>VLOOKUP(K359,'Session Details'!$B$2:$N$368,13,FALSE)</f>
        <v>0.69349985113866797</v>
      </c>
      <c r="M359" s="47">
        <f>VLOOKUP(K359,'Supporting Data'!$B$2:$F$368,5,FALSE)</f>
        <v>20</v>
      </c>
      <c r="W359" s="4">
        <v>27</v>
      </c>
      <c r="X359" s="4">
        <v>1231419</v>
      </c>
      <c r="Y359" s="5">
        <v>-5.8766203241909509E-2</v>
      </c>
      <c r="AH359" s="4">
        <v>34</v>
      </c>
      <c r="AI359" s="5">
        <v>5.5590303348002343E-2</v>
      </c>
      <c r="AJ359" s="5">
        <v>-3.1082865026457518E-2</v>
      </c>
      <c r="AS359" s="5">
        <v>0.95</v>
      </c>
      <c r="AT359" s="5">
        <v>5.5590303348002343E-2</v>
      </c>
    </row>
    <row r="360" spans="1:46" x14ac:dyDescent="0.3">
      <c r="A360" s="3">
        <v>43819</v>
      </c>
      <c r="B360" s="5">
        <f>VLOOKUP(A360,'Session Details'!$B$2:$H$368,7,FALSE)</f>
        <v>5.5590303348002343E-2</v>
      </c>
      <c r="C360" s="5">
        <f>VLOOKUP(A360,'Supporting Data'!$B$2:$D$368,3,FALSE)</f>
        <v>0.18</v>
      </c>
      <c r="K360" s="3">
        <v>43820</v>
      </c>
      <c r="L360" s="5">
        <f>VLOOKUP(K360,'Session Details'!$B$2:$N$368,13,FALSE)</f>
        <v>0.64600006376416985</v>
      </c>
      <c r="M360" s="47">
        <f>VLOOKUP(K360,'Supporting Data'!$B$2:$F$368,5,FALSE)</f>
        <v>17</v>
      </c>
      <c r="W360" s="4">
        <v>29</v>
      </c>
      <c r="X360" s="4">
        <v>1502374</v>
      </c>
      <c r="Y360" s="5">
        <v>-0.15770913551564303</v>
      </c>
      <c r="AH360" s="4">
        <v>39</v>
      </c>
      <c r="AI360" s="5">
        <v>3.2493286734881402E-2</v>
      </c>
      <c r="AJ360" s="5">
        <v>-0.16588672574431385</v>
      </c>
      <c r="AS360" s="5">
        <v>0.91</v>
      </c>
      <c r="AT360" s="5">
        <v>3.2493286734881402E-2</v>
      </c>
    </row>
    <row r="361" spans="1:46" x14ac:dyDescent="0.3">
      <c r="A361" s="3">
        <v>43820</v>
      </c>
      <c r="B361" s="5">
        <f>VLOOKUP(A361,'Session Details'!$B$2:$H$368,7,FALSE)</f>
        <v>3.2493286734881402E-2</v>
      </c>
      <c r="C361" s="5">
        <f>VLOOKUP(A361,'Supporting Data'!$B$2:$D$368,3,FALSE)</f>
        <v>0.17</v>
      </c>
      <c r="K361" s="3">
        <v>43821</v>
      </c>
      <c r="L361" s="5">
        <f>VLOOKUP(K361,'Session Details'!$B$2:$N$368,13,FALSE)</f>
        <v>0.64599997057990677</v>
      </c>
      <c r="M361" s="47">
        <f>VLOOKUP(K361,'Supporting Data'!$B$2:$F$368,5,FALSE)</f>
        <v>18</v>
      </c>
      <c r="W361" s="4">
        <v>25</v>
      </c>
      <c r="X361" s="4">
        <v>1677083</v>
      </c>
      <c r="Y361" s="5">
        <v>0.21029166080314066</v>
      </c>
      <c r="AH361" s="4">
        <v>30</v>
      </c>
      <c r="AI361" s="5">
        <v>3.8916711684367444E-2</v>
      </c>
      <c r="AJ361" s="5">
        <v>0.21029166080314066</v>
      </c>
      <c r="AS361" s="11">
        <v>0.92</v>
      </c>
      <c r="AT361" s="5">
        <v>3.8916711684367444E-2</v>
      </c>
    </row>
    <row r="362" spans="1:46" x14ac:dyDescent="0.3">
      <c r="A362" s="3">
        <v>43821</v>
      </c>
      <c r="B362" s="5">
        <f>VLOOKUP(A362,'Session Details'!$B$2:$H$368,7,FALSE)</f>
        <v>3.8916711684367444E-2</v>
      </c>
      <c r="C362" s="5">
        <f>VLOOKUP(A362,'Supporting Data'!$B$2:$D$368,3,FALSE)</f>
        <v>0.18</v>
      </c>
      <c r="K362" s="3">
        <v>43822</v>
      </c>
      <c r="L362" s="5">
        <f>VLOOKUP(K362,'Session Details'!$B$2:$N$368,13,FALSE)</f>
        <v>0.73729971809790817</v>
      </c>
      <c r="M362" s="47">
        <f>VLOOKUP(K362,'Supporting Data'!$B$2:$F$368,5,FALSE)</f>
        <v>18</v>
      </c>
      <c r="W362" s="4">
        <v>29</v>
      </c>
      <c r="X362" s="4">
        <v>1196595</v>
      </c>
      <c r="Y362" s="5">
        <v>-9.6867855803172809E-2</v>
      </c>
      <c r="AH362" s="4">
        <v>34</v>
      </c>
      <c r="AI362" s="5">
        <v>5.5655149097213988E-2</v>
      </c>
      <c r="AJ362" s="5">
        <v>-0.10599042774802347</v>
      </c>
      <c r="AS362" s="5">
        <v>0.92</v>
      </c>
      <c r="AT362" s="5">
        <v>5.5655149097213988E-2</v>
      </c>
    </row>
    <row r="363" spans="1:46" x14ac:dyDescent="0.3">
      <c r="A363" s="3">
        <v>43822</v>
      </c>
      <c r="B363" s="5">
        <f>VLOOKUP(A363,'Session Details'!$B$2:$H$368,7,FALSE)</f>
        <v>5.5655149097213988E-2</v>
      </c>
      <c r="C363" s="5">
        <f>VLOOKUP(A363,'Supporting Data'!$B$2:$D$368,3,FALSE)</f>
        <v>0.17</v>
      </c>
      <c r="K363" s="3">
        <v>43823</v>
      </c>
      <c r="L363" s="5">
        <f>VLOOKUP(K363,'Session Details'!$B$2:$N$368,13,FALSE)</f>
        <v>0.74459994608488977</v>
      </c>
      <c r="M363" s="47">
        <f>VLOOKUP(K363,'Supporting Data'!$B$2:$F$368,5,FALSE)</f>
        <v>17</v>
      </c>
      <c r="W363" s="4">
        <v>26</v>
      </c>
      <c r="X363" s="4">
        <v>1312214</v>
      </c>
      <c r="Y363" s="5">
        <v>0.18819603848330502</v>
      </c>
      <c r="AH363" s="4">
        <v>40</v>
      </c>
      <c r="AI363" s="5">
        <v>6.1655519973154153E-2</v>
      </c>
      <c r="AJ363" s="5">
        <v>0.17607161132846216</v>
      </c>
      <c r="AS363" s="5">
        <v>0.93</v>
      </c>
      <c r="AT363" s="5">
        <v>6.1655519973154153E-2</v>
      </c>
    </row>
    <row r="364" spans="1:46" x14ac:dyDescent="0.3">
      <c r="A364" s="3">
        <v>43823</v>
      </c>
      <c r="B364" s="5">
        <f>VLOOKUP(A364,'Session Details'!$B$2:$H$368,7,FALSE)</f>
        <v>6.1655519973154153E-2</v>
      </c>
      <c r="C364" s="5">
        <f>VLOOKUP(A364,'Supporting Data'!$B$2:$D$368,3,FALSE)</f>
        <v>0.17</v>
      </c>
      <c r="K364" s="3">
        <v>43824</v>
      </c>
      <c r="L364" s="5">
        <f>VLOOKUP(K364,'Session Details'!$B$2:$N$368,13,FALSE)</f>
        <v>0.73000015685970565</v>
      </c>
      <c r="M364" s="47">
        <f>VLOOKUP(K364,'Supporting Data'!$B$2:$F$368,5,FALSE)</f>
        <v>20</v>
      </c>
      <c r="W364" s="4">
        <v>27</v>
      </c>
      <c r="X364" s="4">
        <v>1258566</v>
      </c>
      <c r="Y364" s="5">
        <v>-1.9849632492091485E-2</v>
      </c>
      <c r="AH364" s="4">
        <v>38</v>
      </c>
      <c r="AI364" s="5">
        <v>6.1002236728322792E-2</v>
      </c>
      <c r="AJ364" s="5">
        <v>6.2689336322857558E-2</v>
      </c>
      <c r="AS364" s="5">
        <v>0.93</v>
      </c>
      <c r="AT364" s="5">
        <v>6.1002236728322792E-2</v>
      </c>
    </row>
    <row r="365" spans="1:46" x14ac:dyDescent="0.3">
      <c r="A365" s="3">
        <v>43824</v>
      </c>
      <c r="B365" s="5">
        <f>VLOOKUP(A365,'Session Details'!$B$2:$H$368,7,FALSE)</f>
        <v>6.1002236728322792E-2</v>
      </c>
      <c r="C365" s="5">
        <f>VLOOKUP(A365,'Supporting Data'!$B$2:$D$368,3,FALSE)</f>
        <v>0.19</v>
      </c>
      <c r="K365" s="3">
        <v>43825</v>
      </c>
      <c r="L365" s="5">
        <f>VLOOKUP(K365,'Session Details'!$B$2:$N$368,13,FALSE)</f>
        <v>0.76649961887758045</v>
      </c>
      <c r="M365" s="47">
        <f>VLOOKUP(K365,'Supporting Data'!$B$2:$F$368,5,FALSE)</f>
        <v>21</v>
      </c>
      <c r="W365" s="4">
        <v>29</v>
      </c>
      <c r="X365" s="4">
        <v>1295048</v>
      </c>
      <c r="Y365" s="5">
        <v>6.9238688988570773E-2</v>
      </c>
      <c r="AH365" s="4">
        <v>39</v>
      </c>
      <c r="AI365" s="5">
        <v>6.2770506012828076E-2</v>
      </c>
      <c r="AJ365" s="5">
        <v>9.1748987542926042E-2</v>
      </c>
      <c r="AS365" s="5">
        <v>0.95</v>
      </c>
      <c r="AT365" s="5">
        <v>6.2770506012828076E-2</v>
      </c>
    </row>
    <row r="366" spans="1:46" x14ac:dyDescent="0.3">
      <c r="A366" s="3">
        <v>43825</v>
      </c>
      <c r="B366" s="5">
        <f>VLOOKUP(A366,'Session Details'!$B$2:$H$368,7,FALSE)</f>
        <v>6.2770506012828076E-2</v>
      </c>
      <c r="C366" s="5">
        <f>VLOOKUP(A366,'Supporting Data'!$B$2:$D$368,3,FALSE)</f>
        <v>0.18</v>
      </c>
      <c r="K366" s="3">
        <v>43826</v>
      </c>
      <c r="L366" s="5">
        <f>VLOOKUP(K366,'Session Details'!$B$2:$N$368,13,FALSE)</f>
        <v>0.69350002659998933</v>
      </c>
      <c r="M366" s="47">
        <f>VLOOKUP(K366,'Supporting Data'!$B$2:$F$368,5,FALSE)</f>
        <v>18</v>
      </c>
      <c r="W366" s="4">
        <v>27</v>
      </c>
      <c r="X366" s="4">
        <v>1309438</v>
      </c>
      <c r="Y366" s="5">
        <v>6.335698896963593E-2</v>
      </c>
      <c r="AH366" s="4">
        <v>30</v>
      </c>
      <c r="AI366" s="5">
        <v>5.8538432445819771E-2</v>
      </c>
      <c r="AJ366" s="5">
        <v>5.3033153630440921E-2</v>
      </c>
      <c r="AS366" s="5">
        <v>0.91</v>
      </c>
      <c r="AT366" s="5">
        <v>5.8538432445819771E-2</v>
      </c>
    </row>
    <row r="367" spans="1:46" x14ac:dyDescent="0.3">
      <c r="A367" s="3">
        <v>43826</v>
      </c>
      <c r="B367" s="5">
        <f>VLOOKUP(A367,'Session Details'!$B$2:$H$368,7,FALSE)</f>
        <v>5.8538432445819771E-2</v>
      </c>
      <c r="C367" s="5">
        <f>VLOOKUP(A367,'Supporting Data'!$B$2:$D$368,3,FALSE)</f>
        <v>0.19</v>
      </c>
      <c r="K367" s="3">
        <v>43827</v>
      </c>
      <c r="L367" s="5">
        <f>VLOOKUP(K367,'Session Details'!$B$2:$N$368,13,FALSE)</f>
        <v>0.6731997757490249</v>
      </c>
      <c r="M367" s="47">
        <f>VLOOKUP(K367,'Supporting Data'!$B$2:$F$368,5,FALSE)</f>
        <v>18</v>
      </c>
      <c r="W367" s="4">
        <v>27</v>
      </c>
      <c r="X367" s="4">
        <v>1768333</v>
      </c>
      <c r="Y367" s="5">
        <v>0.17702582712427128</v>
      </c>
      <c r="AH367" s="4">
        <v>30</v>
      </c>
      <c r="AI367" s="5">
        <v>3.9002773086661079E-2</v>
      </c>
      <c r="AJ367" s="5">
        <v>0.2003332689885069</v>
      </c>
      <c r="AS367" s="5">
        <v>0.91</v>
      </c>
      <c r="AT367" s="5">
        <v>3.9002773086661079E-2</v>
      </c>
    </row>
    <row r="368" spans="1:46" x14ac:dyDescent="0.3">
      <c r="A368" s="3">
        <v>43827</v>
      </c>
      <c r="B368" s="5">
        <f>VLOOKUP(A368,'Session Details'!$B$2:$H$368,7,FALSE)</f>
        <v>3.9002773086661079E-2</v>
      </c>
      <c r="C368" s="5">
        <f>VLOOKUP(A368,'Supporting Data'!$B$2:$D$368,3,FALSE)</f>
        <v>0.19</v>
      </c>
      <c r="K368" s="3">
        <v>43828</v>
      </c>
      <c r="L368" s="5">
        <f>VLOOKUP(K368,'Session Details'!$B$2:$N$368,13,FALSE)</f>
        <v>0.67319995941089639</v>
      </c>
      <c r="M368" s="47">
        <f>VLOOKUP(K368,'Supporting Data'!$B$2:$F$368,5,FALSE)</f>
        <v>17</v>
      </c>
      <c r="W368" s="4">
        <v>25</v>
      </c>
      <c r="X368" s="4">
        <v>1596202</v>
      </c>
      <c r="Y368" s="5">
        <v>-4.8227189709752039E-2</v>
      </c>
      <c r="AH368" s="4">
        <v>38</v>
      </c>
      <c r="AI368" s="5">
        <v>3.6658013316382146E-2</v>
      </c>
      <c r="AJ368" s="5">
        <v>-5.8039291353914724E-2</v>
      </c>
      <c r="AS368" s="5">
        <v>0.94</v>
      </c>
      <c r="AT368" s="5">
        <v>3.6658013316382146E-2</v>
      </c>
    </row>
    <row r="369" spans="1:46" x14ac:dyDescent="0.3">
      <c r="A369" s="3">
        <v>43828</v>
      </c>
      <c r="B369" s="5">
        <f>VLOOKUP(A369,'Session Details'!$B$2:$H$368,7,FALSE)</f>
        <v>3.6658013316382146E-2</v>
      </c>
      <c r="C369" s="5">
        <f>VLOOKUP(A369,'Supporting Data'!$B$2:$D$368,3,FALSE)</f>
        <v>0.17</v>
      </c>
      <c r="K369" s="3">
        <v>43829</v>
      </c>
      <c r="L369" s="5">
        <f>VLOOKUP(K369,'Session Details'!$B$2:$N$368,13,FALSE)</f>
        <v>0.69349972740618537</v>
      </c>
      <c r="M369" s="47">
        <f>VLOOKUP(K369,'Supporting Data'!$B$2:$F$368,5,FALSE)</f>
        <v>17</v>
      </c>
      <c r="W369" s="4">
        <v>26</v>
      </c>
      <c r="X369" s="4">
        <v>1172548</v>
      </c>
      <c r="Y369" s="5">
        <v>-2.0096189604669967E-2</v>
      </c>
      <c r="AH369" s="4">
        <v>38</v>
      </c>
      <c r="AI369" s="5">
        <v>5.2932672802753128E-2</v>
      </c>
      <c r="AJ369" s="5">
        <v>-4.8916880802986507E-2</v>
      </c>
      <c r="AS369" s="5">
        <v>0.95</v>
      </c>
      <c r="AT369" s="5">
        <v>5.2932672802753128E-2</v>
      </c>
    </row>
    <row r="370" spans="1:46" x14ac:dyDescent="0.3">
      <c r="A370" s="3">
        <v>43829</v>
      </c>
      <c r="B370" s="5">
        <f>VLOOKUP(A370,'Session Details'!$B$2:$H$368,7,FALSE)</f>
        <v>5.2932672802753128E-2</v>
      </c>
      <c r="C370" s="5">
        <f>VLOOKUP(A370,'Supporting Data'!$B$2:$D$368,3,FALSE)</f>
        <v>0.18</v>
      </c>
      <c r="K370" s="3">
        <v>43830</v>
      </c>
      <c r="L370" s="5">
        <f>VLOOKUP(K370,'Session Details'!$B$2:$N$368,13,FALSE)</f>
        <v>0.70809985515372176</v>
      </c>
      <c r="M370" s="47">
        <f>VLOOKUP(K370,'Supporting Data'!$B$2:$F$368,5,FALSE)</f>
        <v>18</v>
      </c>
      <c r="W370" s="4">
        <v>26</v>
      </c>
      <c r="X370" s="4">
        <v>1284200</v>
      </c>
      <c r="Y370" s="5">
        <v>-2.1348651972925126E-2</v>
      </c>
      <c r="AH370" s="4">
        <v>33</v>
      </c>
      <c r="AI370" s="5">
        <v>5.854700307228157E-2</v>
      </c>
      <c r="AJ370" s="5">
        <v>-5.0417495501231424E-2</v>
      </c>
      <c r="AS370" s="5">
        <v>0.91</v>
      </c>
      <c r="AT370" s="5">
        <v>5.854700307228157E-2</v>
      </c>
    </row>
    <row r="371" spans="1:46" x14ac:dyDescent="0.3">
      <c r="A371" s="3">
        <v>43830</v>
      </c>
      <c r="B371" s="5">
        <f>VLOOKUP(A371,'Session Details'!$B$2:$H$368,7,FALSE)</f>
        <v>5.854700307228157E-2</v>
      </c>
      <c r="C371" s="5">
        <f>VLOOKUP(A371,'Supporting Data'!$B$2:$D$368,3,FALSE)</f>
        <v>0.19</v>
      </c>
      <c r="K371" s="3">
        <v>43831</v>
      </c>
      <c r="L371" s="5">
        <f>VLOOKUP(K371,'Session Details'!$B$2:$N$368,13,FALSE)</f>
        <v>0.74460016205511348</v>
      </c>
      <c r="M371" s="47">
        <f>VLOOKUP(K371,'Supporting Data'!$B$2:$F$368,5,FALSE)</f>
        <v>20</v>
      </c>
      <c r="W371" s="4">
        <v>28</v>
      </c>
      <c r="X371" s="4">
        <v>1284516</v>
      </c>
      <c r="Y371" s="5">
        <v>2.0618704144240274E-2</v>
      </c>
      <c r="AH371" s="4">
        <v>31</v>
      </c>
      <c r="AI371" s="5">
        <v>5.914702260958294E-2</v>
      </c>
      <c r="AJ371" s="5">
        <v>-3.0412231062971751E-2</v>
      </c>
      <c r="AS371" s="5">
        <v>0.93</v>
      </c>
      <c r="AT371" s="5">
        <v>5.914702260958294E-2</v>
      </c>
    </row>
    <row r="372" spans="1:46" x14ac:dyDescent="0.3">
      <c r="A372" s="3">
        <v>43831</v>
      </c>
      <c r="B372" s="5">
        <f>VLOOKUP(A372,'Session Details'!$B$2:$H$368,7,FALSE)</f>
        <v>5.914702260958294E-2</v>
      </c>
      <c r="C372" s="5">
        <f>VLOOKUP(A372,'Supporting Data'!$B$2:$D$368,3,FALSE)</f>
        <v>0.17</v>
      </c>
    </row>
  </sheetData>
  <mergeCells count="1">
    <mergeCell ref="A1:K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B 1 B 4 4 2 9 D - C 5 5 7 - 4 A 1 0 - 8 B 1 3 - 8 9 E E B B 5 9 D A 2 F } "   T o u r I d = " 8 7 c 2 f f a 2 - 7 a 6 2 - 4 2 b 5 - b b 5 5 - 8 b 8 c a 9 b b c 7 1 8 "   X m l V e r = " 6 "   M i n X m l V e r = " 3 " > < D e s c r i p t i o n > S o m e   d e s c r i p t i o n   f o r   t h e   t o u r   g o e s   h e r e < / D e s c r i p t i o n > < I m a g e > i V B O R w 0 K G g o A A A A N S U h E U g A A A N Q A A A B 1 C A Y A A A A 2 n s 9 T A A A A A X N S R 0 I A r s 4 c 6 Q A A A A R n Q U 1 B A A C x j w v 8 Y Q U A A A A J c E h Z c w A A A 2 A A A A N g A b T C 1 p 0 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0 e 7 d f b 5 - 2 0 9 1 - 4 2 a 1 - b 6 9 a - 3 2 6 7 a 7 2 3 2 5 5 e " > < T r a n s i t i o n > M o v e T o < / T r a n s i t i o n > < E f f e c t > S t a t i o n < / E f f e c t > < T h e m e > B i n g R o a d < / T h e m e > < T h e m e W i t h L a b e l > f a l s e < / T h e m e W i t h L a b e l > < F l a t M o d e E n a b l e d > f a l s e < / F l a t M o d e E n a b l e d > < D u r a t i o n > 1 0 0 0 0 0 0 0 0 < / D u r a t i o n > < T r a n s i t i o n D u r a t i o n > 3 0 0 0 0 0 0 0 < / T r a n s i t i o n D u r a t i o n > < S p e e d > 0 . 5 < / S p e e d > < F r a m e > < C a m e r a > < L a t i t u d e > - 3 0 . 4 1 8 1 4 2 8 0 0 4 2 6 1 1 1 < / L a t i t u d e > < L o n g i t u d e > 9 6 . 2 9 6 6 7 5 2 7 6 2 8 3 1 1 1 < / L o n g i t u d e > < R o t a t i o n > 0 < / R o t a t i o n > < P i v o t A n g l e > 0 < / P i v o t A n g l e > < D i s t a n c e > 0 . 0 0 0 4 2 5 3 5 2 9 5 8 6 5 1 1 7 3 2 4 < / D i s t a n c e > < / C a m e r a > < I m a g e > i V B O R w 0 K G g o A A A A N S U h E U g A A A N Q A A A B 1 C A Y A A A A 2 n s 9 T A A A A A X N S R 0 I A r s 4 c 6 Q A A A A R n Q U 1 B A A C x j w v 8 Y Q U A A A A J c E h Z c w A A A 2 A A A A N g A b T C 1 p 0 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 G u i d = " 1 9 a 6 6 c f c - 4 6 a f - 4 0 1 4 - b a 8 8 - 5 4 c 4 6 9 0 4 4 6 0 d "   R e v = " 1 "   R e v G u i d = " 7 c 8 7 0 7 8 b - 8 f a 0 - 4 8 c 5 - 9 4 3 d - 7 6 8 9 3 b 0 d 4 4 c b " 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05AA805A-4AD1-4EAF-96FD-8437147F729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1B4429D-C557-4A10-8B13-89EEBB59DA2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Session Details</vt:lpstr>
      <vt:lpstr>Channel wise traffic</vt:lpstr>
      <vt:lpstr>Supporting Data</vt:lpstr>
      <vt:lpstr>Order Analysis</vt:lpstr>
      <vt:lpstr>Traffic Analysis</vt:lpstr>
      <vt:lpstr>Overall Conversion analysis</vt:lpstr>
      <vt:lpstr>Hypothesis and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Biprajit Choudhari</cp:lastModifiedBy>
  <dcterms:created xsi:type="dcterms:W3CDTF">2022-09-19T07:36:05Z</dcterms:created>
  <dcterms:modified xsi:type="dcterms:W3CDTF">2024-06-30T04:22:17Z</dcterms:modified>
</cp:coreProperties>
</file>